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copiar Documentos de ammorenog\AMMORENOG\2020\Economía naranja\Cuarto reporte EN\"/>
    </mc:Choice>
  </mc:AlternateContent>
  <xr:revisionPtr revIDLastSave="0" documentId="8_{DE831B4A-D84C-4665-B61A-D3E7D184BAEE}" xr6:coauthVersionLast="45" xr6:coauthVersionMax="45" xr10:uidLastSave="{00000000-0000-0000-0000-000000000000}"/>
  <bookViews>
    <workbookView xWindow="-120" yWindow="-120" windowWidth="20700" windowHeight="11160" tabRatio="939" xr2:uid="{62CED0EB-2879-4E6B-A0DF-923C03777449}"/>
  </bookViews>
  <sheets>
    <sheet name="Lista de indicadores" sheetId="5" r:id="rId1"/>
    <sheet name="Cuadro 1" sheetId="10" r:id="rId2"/>
    <sheet name="Cuadro 2" sheetId="11" r:id="rId3"/>
    <sheet name="Cuadro 3" sheetId="12" r:id="rId4"/>
    <sheet name="Cuadro 4" sheetId="13" r:id="rId5"/>
    <sheet name="Cuadro 5" sheetId="14" r:id="rId6"/>
    <sheet name="Cuadro 6" sheetId="15" r:id="rId7"/>
    <sheet name="Cuadro 7" sheetId="16" r:id="rId8"/>
    <sheet name="Cuadro 8" sheetId="17" r:id="rId9"/>
    <sheet name="Cuadro 9" sheetId="18" r:id="rId10"/>
    <sheet name="Cuadro 10" sheetId="19" r:id="rId11"/>
    <sheet name="Cuadro 11" sheetId="20" r:id="rId12"/>
    <sheet name="Cuadro 12" sheetId="21" r:id="rId13"/>
    <sheet name="Cuadro 13" sheetId="22" r:id="rId14"/>
    <sheet name="Cuadro 14" sheetId="23" r:id="rId15"/>
    <sheet name="Cuadro 15" sheetId="24" r:id="rId16"/>
    <sheet name="Cuadro 16" sheetId="25" r:id="rId17"/>
    <sheet name="Cuadro 17" sheetId="26" r:id="rId18"/>
    <sheet name="Cuadro 18" sheetId="27" r:id="rId19"/>
    <sheet name="Cuadro 19" sheetId="28" r:id="rId20"/>
    <sheet name="Cuadro 20" sheetId="29" r:id="rId21"/>
    <sheet name="Cuadro 21" sheetId="30" r:id="rId22"/>
    <sheet name="Cuadro 22" sheetId="31" r:id="rId23"/>
    <sheet name="Cuadro 23" sheetId="32" r:id="rId24"/>
    <sheet name="Cuadro 24" sheetId="33" r:id="rId25"/>
    <sheet name="Cuadro 25" sheetId="34" r:id="rId26"/>
    <sheet name="Cuadro 26" sheetId="35" r:id="rId27"/>
    <sheet name="Cuadro 27" sheetId="36" r:id="rId28"/>
    <sheet name="Cuadro 28" sheetId="37" r:id="rId29"/>
    <sheet name="Cuadro 29" sheetId="38" r:id="rId30"/>
    <sheet name="Cuadro 30" sheetId="39" r:id="rId31"/>
    <sheet name="Cuadro 31" sheetId="40" r:id="rId32"/>
    <sheet name="Cuadro 32" sheetId="41" r:id="rId33"/>
    <sheet name="Cuadro 33" sheetId="42" r:id="rId34"/>
    <sheet name="Cuadro 34" sheetId="43" r:id="rId35"/>
    <sheet name="Cuadro 35" sheetId="44" r:id="rId36"/>
    <sheet name="Cuadro 36" sheetId="45" r:id="rId37"/>
    <sheet name="Cuadro 37" sheetId="46" r:id="rId38"/>
    <sheet name="Cuadro 38" sheetId="47" r:id="rId39"/>
    <sheet name="Cuadro 39" sheetId="48" r:id="rId40"/>
    <sheet name="Cuadro 40" sheetId="49" r:id="rId41"/>
    <sheet name="Cuadro 41" sheetId="50" r:id="rId42"/>
    <sheet name="Cuadro 42" sheetId="51" r:id="rId43"/>
    <sheet name="Cuadro 43" sheetId="52" r:id="rId44"/>
    <sheet name="Cuadro 44" sheetId="53" r:id="rId45"/>
    <sheet name="Cuadro 45" sheetId="54" r:id="rId46"/>
    <sheet name="Cuadro 46" sheetId="55" r:id="rId47"/>
    <sheet name="Cuadro 47" sheetId="56" r:id="rId48"/>
    <sheet name="Cuadro 48" sheetId="57" r:id="rId49"/>
    <sheet name="Cuadro 49" sheetId="58" r:id="rId50"/>
    <sheet name="Cuadro 50" sheetId="59" r:id="rId51"/>
    <sheet name="Cuadro 51" sheetId="60" r:id="rId52"/>
    <sheet name="Cuadro 52" sheetId="61" r:id="rId53"/>
    <sheet name="Cuadro 53" sheetId="62" r:id="rId54"/>
    <sheet name="Cuadro 54" sheetId="63" r:id="rId55"/>
    <sheet name="Cuadro 55" sheetId="85" r:id="rId56"/>
    <sheet name="Cuadro 56" sheetId="86" r:id="rId57"/>
    <sheet name="Cuadro 57" sheetId="87" r:id="rId58"/>
    <sheet name="Cuadro 58" sheetId="88" r:id="rId59"/>
    <sheet name="Cuadro 59" sheetId="89" r:id="rId60"/>
    <sheet name="Cuadro 60" sheetId="90" r:id="rId61"/>
    <sheet name="Cuadro 61" sheetId="91" r:id="rId62"/>
    <sheet name="Cuadro 62" sheetId="92" r:id="rId63"/>
    <sheet name="Cuadro 63" sheetId="93" r:id="rId64"/>
    <sheet name="Cuadro 64" sheetId="94" r:id="rId65"/>
    <sheet name="Cuadro 65" sheetId="105" r:id="rId66"/>
    <sheet name="Cuadro 66" sheetId="106" r:id="rId67"/>
    <sheet name="Cuadro 67" sheetId="107" r:id="rId68"/>
    <sheet name="Cuadro 68" sheetId="108" r:id="rId69"/>
    <sheet name="Cuadro 69" sheetId="109" r:id="rId70"/>
    <sheet name="Cuadro 70" sheetId="110" r:id="rId71"/>
    <sheet name="Cuadro 71" sheetId="111" r:id="rId72"/>
    <sheet name="Cuadro 72" sheetId="112" r:id="rId73"/>
    <sheet name="Cuadro 73" sheetId="113" r:id="rId74"/>
    <sheet name="Cuadro 74" sheetId="114" r:id="rId75"/>
    <sheet name="Cuadro 75" sheetId="115" r:id="rId76"/>
    <sheet name="Cuadro 76" sheetId="116" r:id="rId77"/>
    <sheet name="Cuadro 77" sheetId="117" r:id="rId78"/>
    <sheet name="Cuadro 78" sheetId="118" r:id="rId79"/>
    <sheet name="Cuadro 79" sheetId="119" r:id="rId80"/>
    <sheet name="Cuadro 80" sheetId="120" r:id="rId81"/>
    <sheet name="Cuadro 81" sheetId="121" r:id="rId82"/>
    <sheet name="Cuadro 82" sheetId="123" r:id="rId83"/>
    <sheet name="Cuadro 83" sheetId="124" r:id="rId84"/>
    <sheet name="Cuadro 84" sheetId="125" r:id="rId85"/>
    <sheet name="Cuadro 85" sheetId="126" r:id="rId86"/>
    <sheet name="Cuadro 86" sheetId="127" r:id="rId87"/>
    <sheet name="Cuadro 87" sheetId="128" r:id="rId88"/>
    <sheet name="Cuadro 88" sheetId="129" r:id="rId89"/>
    <sheet name="Cuadro 89" sheetId="130" r:id="rId90"/>
    <sheet name="Cuadro 90" sheetId="131" r:id="rId91"/>
  </sheets>
  <externalReferences>
    <externalReference r:id="rId92"/>
    <externalReference r:id="rId93"/>
    <externalReference r:id="rId94"/>
    <externalReference r:id="rId95"/>
    <externalReference r:id="rId96"/>
    <externalReference r:id="rId97"/>
  </externalReferences>
  <definedNames>
    <definedName name="aa">[1]!Tabla12[[#Headers],[Nombre del indicador]]</definedName>
    <definedName name="banner" localSheetId="58">'Cuadro 55'!#REF!</definedName>
    <definedName name="banner" localSheetId="59">'Cuadro 59'!#REF!</definedName>
    <definedName name="banner" localSheetId="60">'[2]Cuadro 1'!#REF!</definedName>
    <definedName name="banner" localSheetId="61">'[2]Cuadro 1'!#REF!</definedName>
    <definedName name="banner" localSheetId="62">'[3]Cuadro 1'!#REF!</definedName>
    <definedName name="banner" localSheetId="63">'[3]Cuadro 1'!#REF!</definedName>
    <definedName name="banner" localSheetId="64">'[3]Cuadro 1'!#REF!</definedName>
    <definedName name="banner" localSheetId="80">'Cuadro 80'!$A$3</definedName>
    <definedName name="banner" localSheetId="81">'Cuadro 81'!$A$3</definedName>
    <definedName name="banner" localSheetId="82">'Cuadro 82'!$A$3</definedName>
    <definedName name="banner">#REF!</definedName>
    <definedName name="Entidad" localSheetId="58">[4]!Tabla12[[#Headers],[Entidad]]</definedName>
    <definedName name="Entidad" localSheetId="59">[2]!Tabla12[[#Headers],[Entidad]]</definedName>
    <definedName name="Entidad" localSheetId="60">[2]!Tabla12[[#Headers],[Entidad]]</definedName>
    <definedName name="Entidad" localSheetId="61">[2]!Tabla12[[#Headers],[Entidad]]</definedName>
    <definedName name="Entidad" localSheetId="62">[5]!Tabla12[[#Headers],[Entidad]]</definedName>
    <definedName name="Entidad" localSheetId="63">[5]!Tabla12[[#Headers],[Entidad]]</definedName>
    <definedName name="Entidad" localSheetId="64">[5]!Tabla12[[#Headers],[Entidad]]</definedName>
    <definedName name="Entidad" localSheetId="78">[6]!Tabla12[[#Headers],[Entidad]]</definedName>
    <definedName name="Entidad" localSheetId="79">[6]!Tabla12[[#Headers],[Entidad]]</definedName>
    <definedName name="Entidad" localSheetId="80">[6]!Tabla12[[#Headers],[Entidad]]</definedName>
    <definedName name="Entidad" localSheetId="81">[6]!Tabla12[[#Headers],[Entidad]]</definedName>
    <definedName name="Entidad" localSheetId="82">[6]!Tabla12[[#Headers],[Entidad]]</definedName>
    <definedName name="Entidad">Tabla12[[#Headers],[Entidad]]</definedName>
    <definedName name="Fuente" localSheetId="58">[4]!Tabla12[[#Headers],[Fuente]]</definedName>
    <definedName name="Fuente" localSheetId="59">[2]!Tabla12[[#Headers],[Fuente]]</definedName>
    <definedName name="Fuente" localSheetId="60">[2]!Tabla12[[#Headers],[Fuente]]</definedName>
    <definedName name="Fuente" localSheetId="61">[2]!Tabla12[[#Headers],[Fuente]]</definedName>
    <definedName name="Fuente" localSheetId="62">[5]!Tabla12[[#Headers],[Fuente]]</definedName>
    <definedName name="Fuente" localSheetId="63">[5]!Tabla12[[#Headers],[Fuente]]</definedName>
    <definedName name="Fuente" localSheetId="64">[5]!Tabla12[[#Headers],[Fuente]]</definedName>
    <definedName name="Fuente" localSheetId="78">[6]!Tabla12[[#Headers],[Fuente]]</definedName>
    <definedName name="Fuente" localSheetId="79">[6]!Tabla12[[#Headers],[Fuente]]</definedName>
    <definedName name="Fuente" localSheetId="80">[6]!Tabla12[[#Headers],[Fuente]]</definedName>
    <definedName name="Fuente" localSheetId="81">[6]!Tabla12[[#Headers],[Fuente]]</definedName>
    <definedName name="Fuente" localSheetId="82">[6]!Tabla12[[#Headers],[Fuente]]</definedName>
    <definedName name="Fuente">Tabla12[[#Headers],[Fuente]]</definedName>
    <definedName name="fuente_cuadr" localSheetId="58">'Cuadro 55'!#REF!</definedName>
    <definedName name="fuente_cuadr" localSheetId="59">'Cuadro 59'!#REF!</definedName>
    <definedName name="fuente_cuadr" localSheetId="60">'[2]Cuadro 1'!#REF!</definedName>
    <definedName name="fuente_cuadr" localSheetId="61">'[2]Cuadro 1'!#REF!</definedName>
    <definedName name="fuente_cuadr" localSheetId="62">'[3]Cuadro 1'!#REF!</definedName>
    <definedName name="fuente_cuadr" localSheetId="63">'[3]Cuadro 1'!#REF!</definedName>
    <definedName name="fuente_cuadr" localSheetId="64">'[3]Cuadro 1'!#REF!</definedName>
    <definedName name="fuente_cuadr" localSheetId="80">'Cuadro 80'!$A$11</definedName>
    <definedName name="fuente_cuadr" localSheetId="81">'Cuadro 81'!$A$10</definedName>
    <definedName name="fuente_cuadr" localSheetId="82">'Cuadro 82'!$A$11</definedName>
    <definedName name="fuente_cuadr">#REF!</definedName>
    <definedName name="j" localSheetId="80">[6]!Tabla12[[#Headers],[Fuente]]</definedName>
    <definedName name="j" localSheetId="82">[6]!Tabla12[[#Headers],[Fuente]]</definedName>
    <definedName name="j">[1]!Tabla12[[#Headers],[Fuente]]</definedName>
    <definedName name="Logo" localSheetId="59">'Cuadro 59'!$A$1</definedName>
    <definedName name="Logo" localSheetId="80">'Cuadro 80'!$A$1</definedName>
    <definedName name="Logo" localSheetId="81">'Cuadro 81'!$A$1</definedName>
    <definedName name="Logo" localSheetId="82">'Cuadro 82'!$A$1</definedName>
    <definedName name="Logo">#REF!</definedName>
    <definedName name="Logo_lista">'Lista de indicadores'!$A$1</definedName>
    <definedName name="No." localSheetId="58">[4]!Tabla12[[#Headers],[No. ]]</definedName>
    <definedName name="No." localSheetId="59">[2]!Tabla12[[#Headers],[No. ]]</definedName>
    <definedName name="No." localSheetId="60">[2]!Tabla12[[#Headers],[No. ]]</definedName>
    <definedName name="No." localSheetId="61">[2]!Tabla12[[#Headers],[No. ]]</definedName>
    <definedName name="No." localSheetId="62">[5]!Tabla12[[#Headers],[No. ]]</definedName>
    <definedName name="No." localSheetId="63">[5]!Tabla12[[#Headers],[No. ]]</definedName>
    <definedName name="No." localSheetId="64">[5]!Tabla12[[#Headers],[No. ]]</definedName>
    <definedName name="No." localSheetId="78">[6]!Tabla12[[#Headers],[No. ]]</definedName>
    <definedName name="No." localSheetId="79">[6]!Tabla12[[#Headers],[No. ]]</definedName>
    <definedName name="No." localSheetId="80">[6]!Tabla12[[#Headers],[No. ]]</definedName>
    <definedName name="No." localSheetId="81">[6]!Tabla12[[#Headers],[No. ]]</definedName>
    <definedName name="No." localSheetId="82">[6]!Tabla12[[#Headers],[No. ]]</definedName>
    <definedName name="No.">Tabla12[[#Headers],[No. ]]</definedName>
    <definedName name="Nombre_del_indicador" localSheetId="58">[4]!Tabla12[[#Headers],[Nombre del indicador]]</definedName>
    <definedName name="Nombre_del_indicador" localSheetId="59">[2]!Tabla12[[#Headers],[Nombre del indicador]]</definedName>
    <definedName name="Nombre_del_indicador" localSheetId="60">[2]!Tabla12[[#Headers],[Nombre del indicador]]</definedName>
    <definedName name="Nombre_del_indicador" localSheetId="61">[2]!Tabla12[[#Headers],[Nombre del indicador]]</definedName>
    <definedName name="Nombre_del_indicador" localSheetId="62">[5]!Tabla12[[#Headers],[Nombre del indicador]]</definedName>
    <definedName name="Nombre_del_indicador" localSheetId="63">[5]!Tabla12[[#Headers],[Nombre del indicador]]</definedName>
    <definedName name="Nombre_del_indicador" localSheetId="64">[5]!Tabla12[[#Headers],[Nombre del indicador]]</definedName>
    <definedName name="Nombre_del_indicador" localSheetId="78">[6]!Tabla12[[#Headers],[Nombre del indicador]]</definedName>
    <definedName name="Nombre_del_indicador" localSheetId="79">[6]!Tabla12[[#Headers],[Nombre del indicador]]</definedName>
    <definedName name="Nombre_del_indicador" localSheetId="80">[6]!Tabla12[[#Headers],[Nombre del indicador]]</definedName>
    <definedName name="Nombre_del_indicador" localSheetId="81">[6]!Tabla12[[#Headers],[Nombre del indicador]]</definedName>
    <definedName name="Nombre_del_indicador" localSheetId="82">[6]!Tabla12[[#Headers],[Nombre del indicador]]</definedName>
    <definedName name="Nombre_del_indicador">Tabla12[[#Headers],[Nombre del indicador]]</definedName>
    <definedName name="Período_de_referencia" localSheetId="58">'Cuadro 55'!#REF!</definedName>
    <definedName name="Período_de_referencia" localSheetId="59">'Cuadro 59'!#REF!</definedName>
    <definedName name="Período_de_referencia" localSheetId="60">'[2]Cuadro 1'!#REF!</definedName>
    <definedName name="Período_de_referencia" localSheetId="61">'[2]Cuadro 1'!#REF!</definedName>
    <definedName name="Período_de_referencia" localSheetId="62">'[3]Cuadro 1'!#REF!</definedName>
    <definedName name="Período_de_referencia" localSheetId="63">'[3]Cuadro 1'!#REF!</definedName>
    <definedName name="Período_de_referencia" localSheetId="64">'[3]Cuadro 1'!#REF!</definedName>
    <definedName name="Período_de_referencia" localSheetId="80">'Cuadro 80'!$A$5</definedName>
    <definedName name="Período_de_referencia" localSheetId="81">'Cuadro 81'!$A$5</definedName>
    <definedName name="Período_de_referencia" localSheetId="82">'Cuadro 82'!$A$5</definedName>
    <definedName name="Período_de_referenci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0" i="111" l="1"/>
  <c r="E11" i="111" s="1"/>
  <c r="B30" i="111"/>
  <c r="E30" i="111" l="1"/>
  <c r="E26" i="111"/>
  <c r="E22" i="111"/>
  <c r="E18" i="111"/>
  <c r="E14" i="111"/>
  <c r="E10" i="111"/>
  <c r="E29" i="111"/>
  <c r="E25" i="111"/>
  <c r="E21" i="111"/>
  <c r="E17" i="111"/>
  <c r="E13" i="111"/>
  <c r="E28" i="111"/>
  <c r="E24" i="111"/>
  <c r="E20" i="111"/>
  <c r="E16" i="111"/>
  <c r="E12" i="111"/>
  <c r="E9" i="111"/>
  <c r="E27" i="111"/>
  <c r="E23" i="111"/>
  <c r="E19" i="111"/>
  <c r="E15" i="111"/>
  <c r="W47" i="46" l="1"/>
  <c r="O47" i="46" s="1"/>
  <c r="I47" i="46"/>
  <c r="W46" i="46"/>
  <c r="R46" i="46" s="1"/>
  <c r="W45" i="46"/>
  <c r="U45" i="46" s="1"/>
  <c r="W44" i="46"/>
  <c r="R44" i="46" s="1"/>
  <c r="L44" i="46"/>
  <c r="W43" i="46"/>
  <c r="O43" i="46" s="1"/>
  <c r="W42" i="46"/>
  <c r="R42" i="46" s="1"/>
  <c r="W41" i="46"/>
  <c r="U41" i="46" s="1"/>
  <c r="W40" i="46"/>
  <c r="U40" i="46" s="1"/>
  <c r="W39" i="46"/>
  <c r="O39" i="46" s="1"/>
  <c r="W38" i="46"/>
  <c r="R38" i="46" s="1"/>
  <c r="W37" i="46"/>
  <c r="U37" i="46" s="1"/>
  <c r="F37" i="46"/>
  <c r="W36" i="46"/>
  <c r="R36" i="46" s="1"/>
  <c r="W35" i="46"/>
  <c r="O35" i="46" s="1"/>
  <c r="W34" i="46"/>
  <c r="R34" i="46" s="1"/>
  <c r="W33" i="46"/>
  <c r="U33" i="46" s="1"/>
  <c r="F33" i="46"/>
  <c r="W32" i="46"/>
  <c r="O32" i="46" s="1"/>
  <c r="W31" i="46"/>
  <c r="O31" i="46" s="1"/>
  <c r="W30" i="46"/>
  <c r="R30" i="46" s="1"/>
  <c r="W29" i="46"/>
  <c r="U29" i="46" s="1"/>
  <c r="W28" i="46"/>
  <c r="U28" i="46" s="1"/>
  <c r="R28" i="46"/>
  <c r="F28" i="46"/>
  <c r="C28" i="46"/>
  <c r="W27" i="46"/>
  <c r="O27" i="46" s="1"/>
  <c r="W26" i="46"/>
  <c r="R26" i="46" s="1"/>
  <c r="W25" i="46"/>
  <c r="U25" i="46" s="1"/>
  <c r="W24" i="46"/>
  <c r="U24" i="46" s="1"/>
  <c r="W23" i="46"/>
  <c r="O23" i="46" s="1"/>
  <c r="W22" i="46"/>
  <c r="R22" i="46" s="1"/>
  <c r="W21" i="46"/>
  <c r="U21" i="46" s="1"/>
  <c r="W20" i="46"/>
  <c r="R20" i="46" s="1"/>
  <c r="C20" i="46"/>
  <c r="W19" i="46"/>
  <c r="O19" i="46" s="1"/>
  <c r="X18" i="46"/>
  <c r="W18" i="46"/>
  <c r="W17" i="46"/>
  <c r="U17" i="46" s="1"/>
  <c r="W16" i="46"/>
  <c r="O16" i="46" s="1"/>
  <c r="T15" i="46"/>
  <c r="Q15" i="46"/>
  <c r="K15" i="46"/>
  <c r="H15" i="46"/>
  <c r="E15" i="46"/>
  <c r="B15" i="46"/>
  <c r="O28" i="46" l="1"/>
  <c r="U43" i="46"/>
  <c r="U44" i="46"/>
  <c r="U20" i="46"/>
  <c r="U35" i="46"/>
  <c r="I44" i="46"/>
  <c r="C45" i="46"/>
  <c r="L37" i="46"/>
  <c r="F45" i="46"/>
  <c r="I20" i="46"/>
  <c r="F25" i="46"/>
  <c r="I27" i="46"/>
  <c r="O37" i="46"/>
  <c r="L45" i="46"/>
  <c r="O20" i="46"/>
  <c r="O25" i="46"/>
  <c r="L27" i="46"/>
  <c r="L28" i="46"/>
  <c r="C29" i="46"/>
  <c r="I35" i="46"/>
  <c r="C37" i="46"/>
  <c r="R37" i="46"/>
  <c r="R45" i="46"/>
  <c r="F21" i="46"/>
  <c r="F32" i="46"/>
  <c r="I36" i="46"/>
  <c r="O21" i="46"/>
  <c r="U27" i="46"/>
  <c r="I28" i="46"/>
  <c r="X28" i="46" s="1"/>
  <c r="L29" i="46"/>
  <c r="L31" i="46"/>
  <c r="L32" i="46"/>
  <c r="O36" i="46"/>
  <c r="F41" i="46"/>
  <c r="I43" i="46"/>
  <c r="C44" i="46"/>
  <c r="O44" i="46"/>
  <c r="U47" i="46"/>
  <c r="L21" i="46"/>
  <c r="F29" i="46"/>
  <c r="I32" i="46"/>
  <c r="L36" i="46"/>
  <c r="U19" i="46"/>
  <c r="L20" i="46"/>
  <c r="C21" i="46"/>
  <c r="R21" i="46"/>
  <c r="R29" i="46"/>
  <c r="R32" i="46"/>
  <c r="C36" i="46"/>
  <c r="U36" i="46"/>
  <c r="O41" i="46"/>
  <c r="L43" i="46"/>
  <c r="F44" i="46"/>
  <c r="L46" i="46"/>
  <c r="L24" i="46"/>
  <c r="C17" i="46"/>
  <c r="O17" i="46"/>
  <c r="I23" i="46"/>
  <c r="C24" i="46"/>
  <c r="O24" i="46"/>
  <c r="C25" i="46"/>
  <c r="R25" i="46"/>
  <c r="U31" i="46"/>
  <c r="U32" i="46"/>
  <c r="L33" i="46"/>
  <c r="I39" i="46"/>
  <c r="C40" i="46"/>
  <c r="O40" i="46"/>
  <c r="C41" i="46"/>
  <c r="R41" i="46"/>
  <c r="L47" i="46"/>
  <c r="L23" i="46"/>
  <c r="F24" i="46"/>
  <c r="R24" i="46"/>
  <c r="O33" i="46"/>
  <c r="L39" i="46"/>
  <c r="F40" i="46"/>
  <c r="R40" i="46"/>
  <c r="L17" i="46"/>
  <c r="L40" i="46"/>
  <c r="I16" i="46"/>
  <c r="F17" i="46"/>
  <c r="R17" i="46"/>
  <c r="U16" i="46"/>
  <c r="I17" i="46"/>
  <c r="I19" i="46"/>
  <c r="F20" i="46"/>
  <c r="U23" i="46"/>
  <c r="I24" i="46"/>
  <c r="L25" i="46"/>
  <c r="O29" i="46"/>
  <c r="I31" i="46"/>
  <c r="C32" i="46"/>
  <c r="C33" i="46"/>
  <c r="R33" i="46"/>
  <c r="L35" i="46"/>
  <c r="F36" i="46"/>
  <c r="U39" i="46"/>
  <c r="I40" i="46"/>
  <c r="L41" i="46"/>
  <c r="O45" i="46"/>
  <c r="L22" i="46"/>
  <c r="L30" i="46"/>
  <c r="L38" i="46"/>
  <c r="L16" i="46"/>
  <c r="F16" i="46"/>
  <c r="R16" i="46"/>
  <c r="F19" i="46"/>
  <c r="R19" i="46"/>
  <c r="I22" i="46"/>
  <c r="U22" i="46"/>
  <c r="F23" i="46"/>
  <c r="R23" i="46"/>
  <c r="I26" i="46"/>
  <c r="U26" i="46"/>
  <c r="F27" i="46"/>
  <c r="R27" i="46"/>
  <c r="I30" i="46"/>
  <c r="U30" i="46"/>
  <c r="F31" i="46"/>
  <c r="R31" i="46"/>
  <c r="I34" i="46"/>
  <c r="U34" i="46"/>
  <c r="F35" i="46"/>
  <c r="R35" i="46"/>
  <c r="I38" i="46"/>
  <c r="U38" i="46"/>
  <c r="F39" i="46"/>
  <c r="R39" i="46"/>
  <c r="I42" i="46"/>
  <c r="U42" i="46"/>
  <c r="F43" i="46"/>
  <c r="R43" i="46"/>
  <c r="I46" i="46"/>
  <c r="U46" i="46"/>
  <c r="F47" i="46"/>
  <c r="R47" i="46"/>
  <c r="L19" i="46"/>
  <c r="C22" i="46"/>
  <c r="O22" i="46"/>
  <c r="C26" i="46"/>
  <c r="O26" i="46"/>
  <c r="C30" i="46"/>
  <c r="O30" i="46"/>
  <c r="C34" i="46"/>
  <c r="O34" i="46"/>
  <c r="C38" i="46"/>
  <c r="O38" i="46"/>
  <c r="C42" i="46"/>
  <c r="O42" i="46"/>
  <c r="C46" i="46"/>
  <c r="O46" i="46"/>
  <c r="W15" i="46"/>
  <c r="L26" i="46"/>
  <c r="L34" i="46"/>
  <c r="L42" i="46"/>
  <c r="C16" i="46"/>
  <c r="C19" i="46"/>
  <c r="I21" i="46"/>
  <c r="X21" i="46" s="1"/>
  <c r="F22" i="46"/>
  <c r="C23" i="46"/>
  <c r="I25" i="46"/>
  <c r="F26" i="46"/>
  <c r="C27" i="46"/>
  <c r="I29" i="46"/>
  <c r="X29" i="46" s="1"/>
  <c r="F30" i="46"/>
  <c r="C31" i="46"/>
  <c r="I33" i="46"/>
  <c r="F34" i="46"/>
  <c r="C35" i="46"/>
  <c r="I37" i="46"/>
  <c r="X37" i="46" s="1"/>
  <c r="F38" i="46"/>
  <c r="C39" i="46"/>
  <c r="I41" i="46"/>
  <c r="F42" i="46"/>
  <c r="C43" i="46"/>
  <c r="I45" i="46"/>
  <c r="F46" i="46"/>
  <c r="C47" i="46"/>
  <c r="X25" i="46" l="1"/>
  <c r="X44" i="46"/>
  <c r="X45" i="46"/>
  <c r="X47" i="46"/>
  <c r="X43" i="46"/>
  <c r="X35" i="46"/>
  <c r="X31" i="46"/>
  <c r="X27" i="46"/>
  <c r="X19" i="46"/>
  <c r="X20" i="46"/>
  <c r="X40" i="46"/>
  <c r="X24" i="46"/>
  <c r="X17" i="46"/>
  <c r="X36" i="46"/>
  <c r="X33" i="46"/>
  <c r="X16" i="46"/>
  <c r="X41" i="46"/>
  <c r="X39" i="46"/>
  <c r="X23" i="46"/>
  <c r="X32" i="46"/>
  <c r="C15" i="46"/>
  <c r="O15" i="46"/>
  <c r="I15" i="46"/>
  <c r="L15" i="46"/>
  <c r="X34" i="46"/>
  <c r="X46" i="46"/>
  <c r="X42" i="46"/>
  <c r="X38" i="46"/>
  <c r="X30" i="46"/>
  <c r="X26" i="46"/>
  <c r="X22" i="46"/>
  <c r="U15" i="46"/>
  <c r="F15" i="46"/>
  <c r="R15" i="46"/>
  <c r="X15" i="46" l="1"/>
  <c r="H30" i="33" l="1"/>
  <c r="H29" i="33"/>
  <c r="H28" i="33"/>
  <c r="H27" i="33"/>
  <c r="H26" i="33"/>
  <c r="H25" i="33"/>
  <c r="H24" i="33"/>
  <c r="H23" i="33"/>
  <c r="H22" i="33"/>
  <c r="H21" i="33"/>
  <c r="H20" i="33"/>
  <c r="H19" i="33"/>
  <c r="H18" i="33"/>
  <c r="H17" i="33"/>
  <c r="H16" i="33"/>
  <c r="H15" i="33"/>
  <c r="E14" i="33"/>
  <c r="B14" i="33"/>
  <c r="H14" i="33" l="1"/>
  <c r="I25" i="33" s="1"/>
  <c r="I16" i="33" l="1"/>
  <c r="I19" i="33"/>
  <c r="I22" i="33"/>
  <c r="I20" i="33"/>
  <c r="F30" i="33"/>
  <c r="F29" i="33"/>
  <c r="F28" i="33"/>
  <c r="F27" i="33"/>
  <c r="F26" i="33"/>
  <c r="F25" i="33"/>
  <c r="F24" i="33"/>
  <c r="F23" i="33"/>
  <c r="F22" i="33"/>
  <c r="F21" i="33"/>
  <c r="F20" i="33"/>
  <c r="F19" i="33"/>
  <c r="F18" i="33"/>
  <c r="F17" i="33"/>
  <c r="F16" i="33"/>
  <c r="F15" i="33"/>
  <c r="C30" i="33"/>
  <c r="C29" i="33"/>
  <c r="C28" i="33"/>
  <c r="C27" i="33"/>
  <c r="C26" i="33"/>
  <c r="C25" i="33"/>
  <c r="C24" i="33"/>
  <c r="C23" i="33"/>
  <c r="C22" i="33"/>
  <c r="C21" i="33"/>
  <c r="C20" i="33"/>
  <c r="C19" i="33"/>
  <c r="C18" i="33"/>
  <c r="C17" i="33"/>
  <c r="C16" i="33"/>
  <c r="C15" i="33"/>
  <c r="I15" i="33"/>
  <c r="I18" i="33"/>
  <c r="I21" i="33"/>
  <c r="I28" i="33"/>
  <c r="I27" i="33"/>
  <c r="I30" i="33"/>
  <c r="F14" i="33"/>
  <c r="I17" i="33"/>
  <c r="I24" i="33"/>
  <c r="I23" i="33"/>
  <c r="I26" i="33"/>
  <c r="I29" i="33"/>
  <c r="C14" i="33"/>
  <c r="I14" i="33" l="1"/>
  <c r="G21" i="119" l="1"/>
  <c r="F21" i="119"/>
  <c r="E21" i="119"/>
  <c r="D21" i="119"/>
  <c r="C21" i="119"/>
  <c r="B21" i="119"/>
  <c r="D14" i="117"/>
  <c r="C14" i="117"/>
  <c r="B14" i="117"/>
  <c r="B14" i="116"/>
  <c r="B14" i="115"/>
  <c r="D21" i="110"/>
  <c r="B21" i="110"/>
  <c r="D24" i="94"/>
  <c r="E24" i="94" s="1"/>
  <c r="B24" i="94"/>
  <c r="C20" i="94" s="1"/>
  <c r="D32" i="93"/>
  <c r="E32" i="93" s="1"/>
  <c r="B32" i="93"/>
  <c r="C30" i="93" s="1"/>
  <c r="D33" i="92"/>
  <c r="E33" i="92" s="1"/>
  <c r="B33" i="92"/>
  <c r="C32" i="92" s="1"/>
  <c r="D13" i="91"/>
  <c r="E11" i="91" s="1"/>
  <c r="B13" i="91"/>
  <c r="C13" i="91" s="1"/>
  <c r="D31" i="90"/>
  <c r="E29" i="90" s="1"/>
  <c r="B31" i="90"/>
  <c r="C31" i="90" s="1"/>
  <c r="C15" i="90"/>
  <c r="C10" i="90"/>
  <c r="D22" i="89"/>
  <c r="E22" i="89" s="1"/>
  <c r="B22" i="89"/>
  <c r="C18" i="89" s="1"/>
  <c r="D33" i="88"/>
  <c r="E33" i="88" s="1"/>
  <c r="B33" i="88"/>
  <c r="C31" i="88" s="1"/>
  <c r="D32" i="87"/>
  <c r="E30" i="87" s="1"/>
  <c r="B32" i="87"/>
  <c r="C32" i="87" s="1"/>
  <c r="C18" i="87"/>
  <c r="D26" i="86"/>
  <c r="E24" i="86" s="1"/>
  <c r="B26" i="86"/>
  <c r="C26" i="86" s="1"/>
  <c r="D25" i="85"/>
  <c r="E21" i="85" s="1"/>
  <c r="B25" i="85"/>
  <c r="C26" i="90" l="1"/>
  <c r="E14" i="93"/>
  <c r="E9" i="94"/>
  <c r="E10" i="93"/>
  <c r="E18" i="93"/>
  <c r="E12" i="94"/>
  <c r="E17" i="94"/>
  <c r="C20" i="90"/>
  <c r="E18" i="94"/>
  <c r="E10" i="85"/>
  <c r="C8" i="90"/>
  <c r="C19" i="90"/>
  <c r="C30" i="90"/>
  <c r="E22" i="93"/>
  <c r="C9" i="92"/>
  <c r="C14" i="90"/>
  <c r="C24" i="90"/>
  <c r="C15" i="92"/>
  <c r="C11" i="88"/>
  <c r="C22" i="87"/>
  <c r="E14" i="88"/>
  <c r="C11" i="90"/>
  <c r="C16" i="90"/>
  <c r="C22" i="90"/>
  <c r="C27" i="90"/>
  <c r="E8" i="92"/>
  <c r="E21" i="92"/>
  <c r="E13" i="94"/>
  <c r="E20" i="94"/>
  <c r="E16" i="92"/>
  <c r="C23" i="88"/>
  <c r="C12" i="90"/>
  <c r="C18" i="90"/>
  <c r="C23" i="90"/>
  <c r="C28" i="90"/>
  <c r="C9" i="91"/>
  <c r="E8" i="94"/>
  <c r="E14" i="94"/>
  <c r="E22" i="94"/>
  <c r="E20" i="88"/>
  <c r="C26" i="87"/>
  <c r="E11" i="88"/>
  <c r="E18" i="88"/>
  <c r="E21" i="88"/>
  <c r="C8" i="89"/>
  <c r="E11" i="89"/>
  <c r="C10" i="86"/>
  <c r="C14" i="87"/>
  <c r="C30" i="87"/>
  <c r="E9" i="88"/>
  <c r="E12" i="88"/>
  <c r="E15" i="88"/>
  <c r="C19" i="88"/>
  <c r="E22" i="88"/>
  <c r="E25" i="88"/>
  <c r="E8" i="89"/>
  <c r="E13" i="89"/>
  <c r="E18" i="89"/>
  <c r="C13" i="92"/>
  <c r="C17" i="92"/>
  <c r="C23" i="92"/>
  <c r="C29" i="92"/>
  <c r="E8" i="93"/>
  <c r="E12" i="93"/>
  <c r="E16" i="93"/>
  <c r="E20" i="93"/>
  <c r="E24" i="93"/>
  <c r="E30" i="93"/>
  <c r="E10" i="89"/>
  <c r="E26" i="93"/>
  <c r="E10" i="88"/>
  <c r="E13" i="88"/>
  <c r="E16" i="88"/>
  <c r="E19" i="88"/>
  <c r="E9" i="89"/>
  <c r="E14" i="89"/>
  <c r="E13" i="92"/>
  <c r="C19" i="92"/>
  <c r="E24" i="92"/>
  <c r="C31" i="92"/>
  <c r="E9" i="93"/>
  <c r="E13" i="93"/>
  <c r="E17" i="93"/>
  <c r="E21" i="93"/>
  <c r="E25" i="93"/>
  <c r="E10" i="94"/>
  <c r="E16" i="94"/>
  <c r="E21" i="94"/>
  <c r="E17" i="88"/>
  <c r="E23" i="88"/>
  <c r="E16" i="89"/>
  <c r="C21" i="92"/>
  <c r="C25" i="92"/>
  <c r="C10" i="87"/>
  <c r="E8" i="88"/>
  <c r="C15" i="88"/>
  <c r="E24" i="88"/>
  <c r="E17" i="89"/>
  <c r="C11" i="92"/>
  <c r="C27" i="92"/>
  <c r="E11" i="93"/>
  <c r="E15" i="93"/>
  <c r="E19" i="93"/>
  <c r="E23" i="93"/>
  <c r="E28" i="93"/>
  <c r="C14" i="86"/>
  <c r="C22" i="86"/>
  <c r="C8" i="86"/>
  <c r="C12" i="86"/>
  <c r="C16" i="86"/>
  <c r="C20" i="86"/>
  <c r="C24" i="86"/>
  <c r="C8" i="87"/>
  <c r="C12" i="87"/>
  <c r="C16" i="87"/>
  <c r="C20" i="87"/>
  <c r="C24" i="87"/>
  <c r="C28" i="87"/>
  <c r="C12" i="89"/>
  <c r="E9" i="92"/>
  <c r="E12" i="92"/>
  <c r="E17" i="92"/>
  <c r="E20" i="92"/>
  <c r="E25" i="92"/>
  <c r="E28" i="92"/>
  <c r="E31" i="92"/>
  <c r="E14" i="85"/>
  <c r="C9" i="86"/>
  <c r="C13" i="86"/>
  <c r="C17" i="86"/>
  <c r="C21" i="86"/>
  <c r="C25" i="86"/>
  <c r="C9" i="87"/>
  <c r="C13" i="87"/>
  <c r="C17" i="87"/>
  <c r="C21" i="87"/>
  <c r="C25" i="87"/>
  <c r="C29" i="87"/>
  <c r="C13" i="88"/>
  <c r="C21" i="88"/>
  <c r="C10" i="89"/>
  <c r="E12" i="89"/>
  <c r="E15" i="89"/>
  <c r="E19" i="89"/>
  <c r="C9" i="90"/>
  <c r="C13" i="90"/>
  <c r="C17" i="90"/>
  <c r="C21" i="90"/>
  <c r="C25" i="90"/>
  <c r="C29" i="90"/>
  <c r="C8" i="91"/>
  <c r="E10" i="92"/>
  <c r="E15" i="92"/>
  <c r="E18" i="92"/>
  <c r="E23" i="92"/>
  <c r="E26" i="92"/>
  <c r="E11" i="94"/>
  <c r="E15" i="94"/>
  <c r="E19" i="94"/>
  <c r="E23" i="94"/>
  <c r="C11" i="86"/>
  <c r="C15" i="86"/>
  <c r="C19" i="86"/>
  <c r="C23" i="86"/>
  <c r="C11" i="87"/>
  <c r="C15" i="87"/>
  <c r="C19" i="87"/>
  <c r="C23" i="87"/>
  <c r="C27" i="87"/>
  <c r="C31" i="87"/>
  <c r="C9" i="88"/>
  <c r="C17" i="88"/>
  <c r="C14" i="89"/>
  <c r="C12" i="91"/>
  <c r="E11" i="92"/>
  <c r="E14" i="92"/>
  <c r="E19" i="92"/>
  <c r="E22" i="92"/>
  <c r="E27" i="92"/>
  <c r="C18" i="86"/>
  <c r="E29" i="92"/>
  <c r="E22" i="85"/>
  <c r="C29" i="88"/>
  <c r="C20" i="89"/>
  <c r="E11" i="85"/>
  <c r="E15" i="85"/>
  <c r="E19" i="85"/>
  <c r="E23" i="85"/>
  <c r="E25" i="85"/>
  <c r="E9" i="86"/>
  <c r="E11" i="86"/>
  <c r="E13" i="86"/>
  <c r="E15" i="86"/>
  <c r="E17" i="86"/>
  <c r="E19" i="86"/>
  <c r="E21" i="86"/>
  <c r="E23" i="86"/>
  <c r="E25" i="86"/>
  <c r="E26" i="86"/>
  <c r="E9" i="87"/>
  <c r="E11" i="87"/>
  <c r="E13" i="87"/>
  <c r="E15" i="87"/>
  <c r="E17" i="87"/>
  <c r="E19" i="87"/>
  <c r="E21" i="87"/>
  <c r="E23" i="87"/>
  <c r="E25" i="87"/>
  <c r="E27" i="87"/>
  <c r="E29" i="87"/>
  <c r="E31" i="87"/>
  <c r="E32" i="87"/>
  <c r="E27" i="88"/>
  <c r="E29" i="88"/>
  <c r="E31" i="88"/>
  <c r="C33" i="88"/>
  <c r="E20" i="89"/>
  <c r="C22" i="89"/>
  <c r="E8" i="90"/>
  <c r="E10" i="90"/>
  <c r="E12" i="90"/>
  <c r="E14" i="90"/>
  <c r="E16" i="90"/>
  <c r="E18" i="90"/>
  <c r="E20" i="90"/>
  <c r="E22" i="90"/>
  <c r="E24" i="90"/>
  <c r="E26" i="90"/>
  <c r="E28" i="90"/>
  <c r="E30" i="90"/>
  <c r="E31" i="90"/>
  <c r="E9" i="91"/>
  <c r="E12" i="91"/>
  <c r="E13" i="91"/>
  <c r="C33" i="92"/>
  <c r="C32" i="93"/>
  <c r="C24" i="94"/>
  <c r="E18" i="85"/>
  <c r="C8" i="94"/>
  <c r="C10" i="94"/>
  <c r="C12" i="94"/>
  <c r="C14" i="94"/>
  <c r="C16" i="94"/>
  <c r="C18" i="94"/>
  <c r="C22" i="94"/>
  <c r="E8" i="85"/>
  <c r="E12" i="85"/>
  <c r="E16" i="85"/>
  <c r="E20" i="85"/>
  <c r="E24" i="85"/>
  <c r="C8" i="88"/>
  <c r="C10" i="88"/>
  <c r="C12" i="88"/>
  <c r="C14" i="88"/>
  <c r="C16" i="88"/>
  <c r="C18" i="88"/>
  <c r="C20" i="88"/>
  <c r="C22" i="88"/>
  <c r="C24" i="88"/>
  <c r="C26" i="88"/>
  <c r="C28" i="88"/>
  <c r="C30" i="88"/>
  <c r="C32" i="88"/>
  <c r="C9" i="89"/>
  <c r="C11" i="89"/>
  <c r="C13" i="89"/>
  <c r="C15" i="89"/>
  <c r="C17" i="89"/>
  <c r="C19" i="89"/>
  <c r="C21" i="89"/>
  <c r="E10" i="91"/>
  <c r="C8" i="92"/>
  <c r="C10" i="92"/>
  <c r="C12" i="92"/>
  <c r="C14" i="92"/>
  <c r="C16" i="92"/>
  <c r="C18" i="92"/>
  <c r="C20" i="92"/>
  <c r="C22" i="92"/>
  <c r="C24" i="92"/>
  <c r="C26" i="92"/>
  <c r="C28" i="92"/>
  <c r="C30" i="92"/>
  <c r="C9" i="93"/>
  <c r="C11" i="93"/>
  <c r="C13" i="93"/>
  <c r="C15" i="93"/>
  <c r="C17" i="93"/>
  <c r="C19" i="93"/>
  <c r="C21" i="93"/>
  <c r="C23" i="93"/>
  <c r="C25" i="93"/>
  <c r="C27" i="93"/>
  <c r="C29" i="93"/>
  <c r="C31" i="93"/>
  <c r="C9" i="94"/>
  <c r="C11" i="94"/>
  <c r="C13" i="94"/>
  <c r="C15" i="94"/>
  <c r="C17" i="94"/>
  <c r="C19" i="94"/>
  <c r="C21" i="94"/>
  <c r="C23" i="94"/>
  <c r="C25" i="88"/>
  <c r="C27" i="88"/>
  <c r="C16" i="89"/>
  <c r="C8" i="93"/>
  <c r="C10" i="93"/>
  <c r="C12" i="93"/>
  <c r="C14" i="93"/>
  <c r="C16" i="93"/>
  <c r="C18" i="93"/>
  <c r="C20" i="93"/>
  <c r="C22" i="93"/>
  <c r="C24" i="93"/>
  <c r="C26" i="93"/>
  <c r="C28" i="93"/>
  <c r="E9" i="85"/>
  <c r="E13" i="85"/>
  <c r="E17" i="85"/>
  <c r="E8" i="86"/>
  <c r="E10" i="86"/>
  <c r="E12" i="86"/>
  <c r="E14" i="86"/>
  <c r="E16" i="86"/>
  <c r="E18" i="86"/>
  <c r="E20" i="86"/>
  <c r="E22" i="86"/>
  <c r="E8" i="87"/>
  <c r="E10" i="87"/>
  <c r="E12" i="87"/>
  <c r="E14" i="87"/>
  <c r="E16" i="87"/>
  <c r="E18" i="87"/>
  <c r="E20" i="87"/>
  <c r="E22" i="87"/>
  <c r="E24" i="87"/>
  <c r="E26" i="87"/>
  <c r="E28" i="87"/>
  <c r="E26" i="88"/>
  <c r="E28" i="88"/>
  <c r="E30" i="88"/>
  <c r="E32" i="88"/>
  <c r="E21" i="89"/>
  <c r="E9" i="90"/>
  <c r="E11" i="90"/>
  <c r="E13" i="90"/>
  <c r="E15" i="90"/>
  <c r="E17" i="90"/>
  <c r="E19" i="90"/>
  <c r="E21" i="90"/>
  <c r="E23" i="90"/>
  <c r="E25" i="90"/>
  <c r="E27" i="90"/>
  <c r="E8" i="91"/>
  <c r="E30" i="92"/>
  <c r="E32" i="92"/>
  <c r="E27" i="93"/>
  <c r="E29" i="93"/>
  <c r="E31" i="93"/>
  <c r="B16" i="62" l="1"/>
  <c r="W14" i="60"/>
  <c r="X14" i="60" s="1"/>
  <c r="T14" i="60"/>
  <c r="U14" i="60" s="1"/>
  <c r="Q14" i="60"/>
  <c r="R14" i="60" s="1"/>
  <c r="N14" i="60"/>
  <c r="O14" i="60" s="1"/>
  <c r="K14" i="60"/>
  <c r="L14" i="60" s="1"/>
  <c r="H14" i="60"/>
  <c r="I14" i="60" s="1"/>
  <c r="E14" i="60"/>
  <c r="F14" i="60" s="1"/>
  <c r="B14" i="60"/>
  <c r="C14" i="60" s="1"/>
  <c r="H47" i="59"/>
  <c r="C47" i="59" s="1"/>
  <c r="H46" i="59"/>
  <c r="H45" i="59"/>
  <c r="H44" i="59"/>
  <c r="H43" i="59"/>
  <c r="H42" i="59"/>
  <c r="F42" i="59" s="1"/>
  <c r="H41" i="59"/>
  <c r="H40" i="59"/>
  <c r="H39" i="59"/>
  <c r="F39" i="59" s="1"/>
  <c r="H38" i="59"/>
  <c r="H37" i="59"/>
  <c r="H36" i="59"/>
  <c r="H35" i="59"/>
  <c r="H34" i="59"/>
  <c r="F34" i="59" s="1"/>
  <c r="H33" i="59"/>
  <c r="H32" i="59"/>
  <c r="H31" i="59"/>
  <c r="C31" i="59" s="1"/>
  <c r="H30" i="59"/>
  <c r="H29" i="59"/>
  <c r="H28" i="59"/>
  <c r="H27" i="59"/>
  <c r="H26" i="59"/>
  <c r="F26" i="59" s="1"/>
  <c r="H25" i="59"/>
  <c r="H24" i="59"/>
  <c r="H23" i="59"/>
  <c r="C23" i="59" s="1"/>
  <c r="H22" i="59"/>
  <c r="H21" i="59"/>
  <c r="H20" i="59"/>
  <c r="H19" i="59"/>
  <c r="H18" i="59"/>
  <c r="H17" i="59"/>
  <c r="H16" i="59"/>
  <c r="E15" i="59"/>
  <c r="B15" i="59"/>
  <c r="AG47" i="58"/>
  <c r="AD46" i="58"/>
  <c r="AA46" i="58"/>
  <c r="X46" i="58"/>
  <c r="U46" i="58"/>
  <c r="R46" i="58"/>
  <c r="O46" i="58"/>
  <c r="L46" i="58"/>
  <c r="I46" i="58"/>
  <c r="F46" i="58"/>
  <c r="C46" i="58"/>
  <c r="AD45" i="58"/>
  <c r="AA45" i="58"/>
  <c r="X45" i="58"/>
  <c r="U45" i="58"/>
  <c r="R45" i="58"/>
  <c r="O45" i="58"/>
  <c r="L45" i="58"/>
  <c r="I45" i="58"/>
  <c r="F45" i="58"/>
  <c r="C45" i="58"/>
  <c r="AD44" i="58"/>
  <c r="AA44" i="58"/>
  <c r="X44" i="58"/>
  <c r="U44" i="58"/>
  <c r="R44" i="58"/>
  <c r="O44" i="58"/>
  <c r="L44" i="58"/>
  <c r="I44" i="58"/>
  <c r="F44" i="58"/>
  <c r="C44" i="58"/>
  <c r="AD43" i="58"/>
  <c r="AA43" i="58"/>
  <c r="X43" i="58"/>
  <c r="U43" i="58"/>
  <c r="R43" i="58"/>
  <c r="O43" i="58"/>
  <c r="L43" i="58"/>
  <c r="I43" i="58"/>
  <c r="F43" i="58"/>
  <c r="C43" i="58"/>
  <c r="AD42" i="58"/>
  <c r="AA42" i="58"/>
  <c r="X42" i="58"/>
  <c r="U42" i="58"/>
  <c r="R42" i="58"/>
  <c r="O42" i="58"/>
  <c r="L42" i="58"/>
  <c r="I42" i="58"/>
  <c r="F42" i="58"/>
  <c r="C42" i="58"/>
  <c r="AD41" i="58"/>
  <c r="AA41" i="58"/>
  <c r="X41" i="58"/>
  <c r="U41" i="58"/>
  <c r="R41" i="58"/>
  <c r="O41" i="58"/>
  <c r="L41" i="58"/>
  <c r="I41" i="58"/>
  <c r="F41" i="58"/>
  <c r="C41" i="58"/>
  <c r="AD40" i="58"/>
  <c r="AA40" i="58"/>
  <c r="X40" i="58"/>
  <c r="U40" i="58"/>
  <c r="R40" i="58"/>
  <c r="O40" i="58"/>
  <c r="L40" i="58"/>
  <c r="I40" i="58"/>
  <c r="F40" i="58"/>
  <c r="C40" i="58"/>
  <c r="AD39" i="58"/>
  <c r="AA39" i="58"/>
  <c r="X39" i="58"/>
  <c r="U39" i="58"/>
  <c r="R39" i="58"/>
  <c r="O39" i="58"/>
  <c r="L39" i="58"/>
  <c r="I39" i="58"/>
  <c r="F39" i="58"/>
  <c r="C39" i="58"/>
  <c r="AD38" i="58"/>
  <c r="AA38" i="58"/>
  <c r="X38" i="58"/>
  <c r="U38" i="58"/>
  <c r="R38" i="58"/>
  <c r="O38" i="58"/>
  <c r="L38" i="58"/>
  <c r="I38" i="58"/>
  <c r="F38" i="58"/>
  <c r="C38" i="58"/>
  <c r="AD37" i="58"/>
  <c r="AA37" i="58"/>
  <c r="X37" i="58"/>
  <c r="U37" i="58"/>
  <c r="R37" i="58"/>
  <c r="O37" i="58"/>
  <c r="L37" i="58"/>
  <c r="I37" i="58"/>
  <c r="F37" i="58"/>
  <c r="C37" i="58"/>
  <c r="AD36" i="58"/>
  <c r="AA36" i="58"/>
  <c r="X36" i="58"/>
  <c r="U36" i="58"/>
  <c r="R36" i="58"/>
  <c r="O36" i="58"/>
  <c r="L36" i="58"/>
  <c r="I36" i="58"/>
  <c r="F36" i="58"/>
  <c r="C36" i="58"/>
  <c r="AD35" i="58"/>
  <c r="AA35" i="58"/>
  <c r="X35" i="58"/>
  <c r="U35" i="58"/>
  <c r="R35" i="58"/>
  <c r="O35" i="58"/>
  <c r="L35" i="58"/>
  <c r="I35" i="58"/>
  <c r="F35" i="58"/>
  <c r="C35" i="58"/>
  <c r="AD34" i="58"/>
  <c r="AA34" i="58"/>
  <c r="X34" i="58"/>
  <c r="U34" i="58"/>
  <c r="R34" i="58"/>
  <c r="O34" i="58"/>
  <c r="L34" i="58"/>
  <c r="I34" i="58"/>
  <c r="F34" i="58"/>
  <c r="C34" i="58"/>
  <c r="AD33" i="58"/>
  <c r="AA33" i="58"/>
  <c r="X33" i="58"/>
  <c r="U33" i="58"/>
  <c r="R33" i="58"/>
  <c r="O33" i="58"/>
  <c r="L33" i="58"/>
  <c r="I33" i="58"/>
  <c r="F33" i="58"/>
  <c r="C33" i="58"/>
  <c r="AD32" i="58"/>
  <c r="AA32" i="58"/>
  <c r="X32" i="58"/>
  <c r="U32" i="58"/>
  <c r="R32" i="58"/>
  <c r="O32" i="58"/>
  <c r="L32" i="58"/>
  <c r="I32" i="58"/>
  <c r="F32" i="58"/>
  <c r="C32" i="58"/>
  <c r="AD31" i="58"/>
  <c r="AA31" i="58"/>
  <c r="X31" i="58"/>
  <c r="U31" i="58"/>
  <c r="R31" i="58"/>
  <c r="O31" i="58"/>
  <c r="L31" i="58"/>
  <c r="I31" i="58"/>
  <c r="F31" i="58"/>
  <c r="C31" i="58"/>
  <c r="AD30" i="58"/>
  <c r="AA30" i="58"/>
  <c r="X30" i="58"/>
  <c r="U30" i="58"/>
  <c r="R30" i="58"/>
  <c r="O30" i="58"/>
  <c r="L30" i="58"/>
  <c r="I30" i="58"/>
  <c r="F30" i="58"/>
  <c r="C30" i="58"/>
  <c r="AD29" i="58"/>
  <c r="AA29" i="58"/>
  <c r="X29" i="58"/>
  <c r="U29" i="58"/>
  <c r="R29" i="58"/>
  <c r="O29" i="58"/>
  <c r="L29" i="58"/>
  <c r="I29" i="58"/>
  <c r="F29" i="58"/>
  <c r="C29" i="58"/>
  <c r="AD28" i="58"/>
  <c r="AA28" i="58"/>
  <c r="X28" i="58"/>
  <c r="U28" i="58"/>
  <c r="R28" i="58"/>
  <c r="O28" i="58"/>
  <c r="L28" i="58"/>
  <c r="I28" i="58"/>
  <c r="F28" i="58"/>
  <c r="C28" i="58"/>
  <c r="AD27" i="58"/>
  <c r="AA27" i="58"/>
  <c r="X27" i="58"/>
  <c r="U27" i="58"/>
  <c r="R27" i="58"/>
  <c r="O27" i="58"/>
  <c r="L27" i="58"/>
  <c r="I27" i="58"/>
  <c r="F27" i="58"/>
  <c r="C27" i="58"/>
  <c r="AD26" i="58"/>
  <c r="AA26" i="58"/>
  <c r="X26" i="58"/>
  <c r="U26" i="58"/>
  <c r="R26" i="58"/>
  <c r="O26" i="58"/>
  <c r="L26" i="58"/>
  <c r="I26" i="58"/>
  <c r="F26" i="58"/>
  <c r="C26" i="58"/>
  <c r="AG25" i="58"/>
  <c r="AD24" i="58"/>
  <c r="AA24" i="58"/>
  <c r="X24" i="58"/>
  <c r="U24" i="58"/>
  <c r="R24" i="58"/>
  <c r="O24" i="58"/>
  <c r="L24" i="58"/>
  <c r="I24" i="58"/>
  <c r="F24" i="58"/>
  <c r="C24" i="58"/>
  <c r="AD23" i="58"/>
  <c r="AA23" i="58"/>
  <c r="X23" i="58"/>
  <c r="U23" i="58"/>
  <c r="R23" i="58"/>
  <c r="O23" i="58"/>
  <c r="L23" i="58"/>
  <c r="I23" i="58"/>
  <c r="F23" i="58"/>
  <c r="C23" i="58"/>
  <c r="AD22" i="58"/>
  <c r="AA22" i="58"/>
  <c r="X22" i="58"/>
  <c r="U22" i="58"/>
  <c r="R22" i="58"/>
  <c r="O22" i="58"/>
  <c r="L22" i="58"/>
  <c r="I22" i="58"/>
  <c r="F22" i="58"/>
  <c r="C22" i="58"/>
  <c r="AD21" i="58"/>
  <c r="AA21" i="58"/>
  <c r="X21" i="58"/>
  <c r="U21" i="58"/>
  <c r="R21" i="58"/>
  <c r="O21" i="58"/>
  <c r="L21" i="58"/>
  <c r="I21" i="58"/>
  <c r="F21" i="58"/>
  <c r="C21" i="58"/>
  <c r="AD20" i="58"/>
  <c r="AA20" i="58"/>
  <c r="X20" i="58"/>
  <c r="U20" i="58"/>
  <c r="R20" i="58"/>
  <c r="O20" i="58"/>
  <c r="L20" i="58"/>
  <c r="I20" i="58"/>
  <c r="F20" i="58"/>
  <c r="C20" i="58"/>
  <c r="AD19" i="58"/>
  <c r="AA19" i="58"/>
  <c r="X19" i="58"/>
  <c r="U19" i="58"/>
  <c r="R19" i="58"/>
  <c r="O19" i="58"/>
  <c r="L19" i="58"/>
  <c r="I19" i="58"/>
  <c r="F19" i="58"/>
  <c r="C19" i="58"/>
  <c r="AG18" i="58"/>
  <c r="AD17" i="58"/>
  <c r="AA17" i="58"/>
  <c r="X17" i="58"/>
  <c r="U17" i="58"/>
  <c r="R17" i="58"/>
  <c r="O17" i="58"/>
  <c r="L17" i="58"/>
  <c r="I17" i="58"/>
  <c r="F17" i="58"/>
  <c r="C17" i="58"/>
  <c r="AD16" i="58"/>
  <c r="AA16" i="58"/>
  <c r="X16" i="58"/>
  <c r="U16" i="58"/>
  <c r="R16" i="58"/>
  <c r="O16" i="58"/>
  <c r="L16" i="58"/>
  <c r="I16" i="58"/>
  <c r="F16" i="58"/>
  <c r="C16" i="58"/>
  <c r="AC15" i="58"/>
  <c r="Z15" i="58"/>
  <c r="W15" i="58"/>
  <c r="T15" i="58"/>
  <c r="Q15" i="58"/>
  <c r="N15" i="58"/>
  <c r="K15" i="58"/>
  <c r="H15" i="58"/>
  <c r="E15" i="58"/>
  <c r="B15" i="58"/>
  <c r="N14" i="57"/>
  <c r="O14" i="57" s="1"/>
  <c r="K14" i="57"/>
  <c r="L14" i="57" s="1"/>
  <c r="H14" i="57"/>
  <c r="I14" i="57" s="1"/>
  <c r="E14" i="57"/>
  <c r="F14" i="57" s="1"/>
  <c r="B14" i="57"/>
  <c r="C14" i="57" s="1"/>
  <c r="H47" i="56"/>
  <c r="H46" i="56"/>
  <c r="H45" i="56"/>
  <c r="F45" i="56" s="1"/>
  <c r="H44" i="56"/>
  <c r="H43" i="56"/>
  <c r="F43" i="56" s="1"/>
  <c r="H42" i="56"/>
  <c r="H41" i="56"/>
  <c r="F41" i="56" s="1"/>
  <c r="H40" i="56"/>
  <c r="H39" i="56"/>
  <c r="F39" i="56" s="1"/>
  <c r="H38" i="56"/>
  <c r="H37" i="56"/>
  <c r="F37" i="56" s="1"/>
  <c r="H36" i="56"/>
  <c r="H35" i="56"/>
  <c r="F35" i="56" s="1"/>
  <c r="H34" i="56"/>
  <c r="H33" i="56"/>
  <c r="F33" i="56" s="1"/>
  <c r="H32" i="56"/>
  <c r="H31" i="56"/>
  <c r="F31" i="56" s="1"/>
  <c r="H30" i="56"/>
  <c r="H29" i="56"/>
  <c r="F29" i="56" s="1"/>
  <c r="H28" i="56"/>
  <c r="H27" i="56"/>
  <c r="F27" i="56" s="1"/>
  <c r="H26" i="56"/>
  <c r="H25" i="56"/>
  <c r="H24" i="56"/>
  <c r="F24" i="56" s="1"/>
  <c r="H23" i="56"/>
  <c r="F23" i="56" s="1"/>
  <c r="H22" i="56"/>
  <c r="C22" i="56" s="1"/>
  <c r="H21" i="56"/>
  <c r="H20" i="56"/>
  <c r="H19" i="56"/>
  <c r="H18" i="56"/>
  <c r="H17" i="56"/>
  <c r="F17" i="56" s="1"/>
  <c r="H16" i="56"/>
  <c r="C16" i="56" s="1"/>
  <c r="E15" i="56"/>
  <c r="B15" i="56"/>
  <c r="H47" i="55"/>
  <c r="H46" i="55"/>
  <c r="H45" i="55"/>
  <c r="H44" i="55"/>
  <c r="H43" i="55"/>
  <c r="C43" i="55" s="1"/>
  <c r="H42" i="55"/>
  <c r="H41" i="55"/>
  <c r="H40" i="55"/>
  <c r="C40" i="55" s="1"/>
  <c r="H39" i="55"/>
  <c r="H38" i="55"/>
  <c r="H37" i="55"/>
  <c r="H36" i="55"/>
  <c r="H35" i="55"/>
  <c r="F35" i="55" s="1"/>
  <c r="H34" i="55"/>
  <c r="H33" i="55"/>
  <c r="H32" i="55"/>
  <c r="C32" i="55" s="1"/>
  <c r="H31" i="55"/>
  <c r="C31" i="55" s="1"/>
  <c r="H30" i="55"/>
  <c r="H29" i="55"/>
  <c r="H28" i="55"/>
  <c r="C28" i="55" s="1"/>
  <c r="H27" i="55"/>
  <c r="H26" i="55"/>
  <c r="H25" i="55"/>
  <c r="C25" i="55" s="1"/>
  <c r="H24" i="55"/>
  <c r="H23" i="55"/>
  <c r="H22" i="55"/>
  <c r="C22" i="55" s="1"/>
  <c r="H21" i="55"/>
  <c r="C21" i="55" s="1"/>
  <c r="H20" i="55"/>
  <c r="H19" i="55"/>
  <c r="H18" i="55"/>
  <c r="H17" i="55"/>
  <c r="H16" i="55"/>
  <c r="F16" i="55" s="1"/>
  <c r="E15" i="55"/>
  <c r="B15" i="55"/>
  <c r="Q15" i="54"/>
  <c r="R15" i="54" s="1"/>
  <c r="N15" i="54"/>
  <c r="O15" i="54" s="1"/>
  <c r="K15" i="54"/>
  <c r="L15" i="54" s="1"/>
  <c r="H15" i="54"/>
  <c r="I15" i="54" s="1"/>
  <c r="E15" i="54"/>
  <c r="F15" i="54" s="1"/>
  <c r="B15" i="54"/>
  <c r="C15" i="54" s="1"/>
  <c r="K46" i="53"/>
  <c r="K45" i="53"/>
  <c r="I45" i="53" s="1"/>
  <c r="K44" i="53"/>
  <c r="K43" i="53"/>
  <c r="F43" i="53" s="1"/>
  <c r="K42" i="53"/>
  <c r="F42" i="53" s="1"/>
  <c r="K41" i="53"/>
  <c r="K40" i="53"/>
  <c r="K39" i="53"/>
  <c r="F39" i="53" s="1"/>
  <c r="K38" i="53"/>
  <c r="K37" i="53"/>
  <c r="I37" i="53" s="1"/>
  <c r="K36" i="53"/>
  <c r="K35" i="53"/>
  <c r="F35" i="53" s="1"/>
  <c r="K34" i="53"/>
  <c r="F34" i="53" s="1"/>
  <c r="K33" i="53"/>
  <c r="K32" i="53"/>
  <c r="I32" i="53" s="1"/>
  <c r="K31" i="53"/>
  <c r="F31" i="53" s="1"/>
  <c r="K30" i="53"/>
  <c r="K29" i="53"/>
  <c r="F29" i="53" s="1"/>
  <c r="K28" i="53"/>
  <c r="K27" i="53"/>
  <c r="K26" i="53"/>
  <c r="K25" i="53"/>
  <c r="K24" i="53"/>
  <c r="K23" i="53"/>
  <c r="I23" i="53" s="1"/>
  <c r="K22" i="53"/>
  <c r="F22" i="53" s="1"/>
  <c r="K21" i="53"/>
  <c r="F21" i="53" s="1"/>
  <c r="K20" i="53"/>
  <c r="K19" i="53"/>
  <c r="I19" i="53" s="1"/>
  <c r="K18" i="53"/>
  <c r="K17" i="53"/>
  <c r="K16" i="53"/>
  <c r="K15" i="53"/>
  <c r="C15" i="53" s="1"/>
  <c r="H14" i="53"/>
  <c r="E14" i="53"/>
  <c r="B14" i="53"/>
  <c r="H47" i="52"/>
  <c r="C47" i="52" s="1"/>
  <c r="H46" i="52"/>
  <c r="F46" i="52" s="1"/>
  <c r="H45" i="52"/>
  <c r="H44" i="52"/>
  <c r="H43" i="52"/>
  <c r="C43" i="52" s="1"/>
  <c r="H42" i="52"/>
  <c r="F42" i="52" s="1"/>
  <c r="H41" i="52"/>
  <c r="F41" i="52" s="1"/>
  <c r="H40" i="52"/>
  <c r="F40" i="52" s="1"/>
  <c r="H39" i="52"/>
  <c r="F39" i="52" s="1"/>
  <c r="H38" i="52"/>
  <c r="F38" i="52" s="1"/>
  <c r="H37" i="52"/>
  <c r="H36" i="52"/>
  <c r="F36" i="52" s="1"/>
  <c r="H35" i="52"/>
  <c r="H34" i="52"/>
  <c r="F34" i="52" s="1"/>
  <c r="H33" i="52"/>
  <c r="H32" i="52"/>
  <c r="F32" i="52" s="1"/>
  <c r="H31" i="52"/>
  <c r="H30" i="52"/>
  <c r="H29" i="52"/>
  <c r="H28" i="52"/>
  <c r="H27" i="52"/>
  <c r="H26" i="52"/>
  <c r="H24" i="52"/>
  <c r="C24" i="52" s="1"/>
  <c r="H23" i="52"/>
  <c r="C23" i="52" s="1"/>
  <c r="H22" i="52"/>
  <c r="C22" i="52" s="1"/>
  <c r="H21" i="52"/>
  <c r="H20" i="52"/>
  <c r="C20" i="52" s="1"/>
  <c r="H19" i="52"/>
  <c r="H18" i="52"/>
  <c r="H17" i="52"/>
  <c r="C17" i="52" s="1"/>
  <c r="H16" i="52"/>
  <c r="E15" i="52"/>
  <c r="B15" i="52"/>
  <c r="K47" i="51"/>
  <c r="K46" i="51"/>
  <c r="F46" i="51" s="1"/>
  <c r="K45" i="51"/>
  <c r="K44" i="51"/>
  <c r="F44" i="51" s="1"/>
  <c r="K43" i="51"/>
  <c r="K42" i="51"/>
  <c r="F42" i="51" s="1"/>
  <c r="K41" i="51"/>
  <c r="F41" i="51" s="1"/>
  <c r="K40" i="51"/>
  <c r="K39" i="51"/>
  <c r="F39" i="51" s="1"/>
  <c r="K38" i="51"/>
  <c r="K37" i="51"/>
  <c r="I37" i="51" s="1"/>
  <c r="K36" i="51"/>
  <c r="I36" i="51" s="1"/>
  <c r="K35" i="51"/>
  <c r="K34" i="51"/>
  <c r="I34" i="51" s="1"/>
  <c r="K33" i="51"/>
  <c r="K32" i="51"/>
  <c r="I32" i="51" s="1"/>
  <c r="K31" i="51"/>
  <c r="K30" i="51"/>
  <c r="F30" i="51" s="1"/>
  <c r="K29" i="51"/>
  <c r="F29" i="51" s="1"/>
  <c r="K28" i="51"/>
  <c r="K27" i="51"/>
  <c r="I27" i="51" s="1"/>
  <c r="K26" i="51"/>
  <c r="K25" i="51"/>
  <c r="K24" i="51"/>
  <c r="I24" i="51" s="1"/>
  <c r="K23" i="51"/>
  <c r="F23" i="51" s="1"/>
  <c r="K22" i="51"/>
  <c r="K21" i="51"/>
  <c r="F21" i="51" s="1"/>
  <c r="K20" i="51"/>
  <c r="K19" i="51"/>
  <c r="I19" i="51" s="1"/>
  <c r="K18" i="51"/>
  <c r="K17" i="51"/>
  <c r="I17" i="51" s="1"/>
  <c r="K16" i="51"/>
  <c r="H15" i="51"/>
  <c r="E15" i="51"/>
  <c r="B15" i="51"/>
  <c r="H47" i="50"/>
  <c r="F47" i="50" s="1"/>
  <c r="H46" i="50"/>
  <c r="F46" i="50" s="1"/>
  <c r="H45" i="50"/>
  <c r="H44" i="50"/>
  <c r="F44" i="50" s="1"/>
  <c r="H43" i="50"/>
  <c r="H42" i="50"/>
  <c r="F42" i="50" s="1"/>
  <c r="H41" i="50"/>
  <c r="C41" i="50" s="1"/>
  <c r="H40" i="50"/>
  <c r="F40" i="50" s="1"/>
  <c r="H39" i="50"/>
  <c r="F39" i="50" s="1"/>
  <c r="H38" i="50"/>
  <c r="F38" i="50" s="1"/>
  <c r="H37" i="50"/>
  <c r="H36" i="50"/>
  <c r="C36" i="50" s="1"/>
  <c r="H35" i="50"/>
  <c r="F35" i="50" s="1"/>
  <c r="H34" i="50"/>
  <c r="F34" i="50" s="1"/>
  <c r="H33" i="50"/>
  <c r="H32" i="50"/>
  <c r="H31" i="50"/>
  <c r="H30" i="50"/>
  <c r="F30" i="50" s="1"/>
  <c r="H29" i="50"/>
  <c r="C29" i="50" s="1"/>
  <c r="H28" i="50"/>
  <c r="H27" i="50"/>
  <c r="F27" i="50" s="1"/>
  <c r="C27" i="50"/>
  <c r="H26" i="50"/>
  <c r="F26" i="50" s="1"/>
  <c r="H25" i="50"/>
  <c r="C25" i="50" s="1"/>
  <c r="H24" i="50"/>
  <c r="H23" i="50"/>
  <c r="H22" i="50"/>
  <c r="F22" i="50" s="1"/>
  <c r="H21" i="50"/>
  <c r="C21" i="50" s="1"/>
  <c r="H20" i="50"/>
  <c r="H19" i="50"/>
  <c r="F19" i="50" s="1"/>
  <c r="H18" i="50"/>
  <c r="H17" i="50"/>
  <c r="F17" i="50" s="1"/>
  <c r="H16" i="50"/>
  <c r="F16" i="50" s="1"/>
  <c r="E15" i="50"/>
  <c r="B15" i="50"/>
  <c r="W15" i="49"/>
  <c r="X15" i="49" s="1"/>
  <c r="T15" i="49"/>
  <c r="U15" i="49" s="1"/>
  <c r="Q15" i="49"/>
  <c r="R15" i="49" s="1"/>
  <c r="N15" i="49"/>
  <c r="O15" i="49" s="1"/>
  <c r="K15" i="49"/>
  <c r="L15" i="49" s="1"/>
  <c r="H15" i="49"/>
  <c r="I15" i="49" s="1"/>
  <c r="E15" i="49"/>
  <c r="F15" i="49" s="1"/>
  <c r="B15" i="49"/>
  <c r="C15" i="49" s="1"/>
  <c r="H47" i="48"/>
  <c r="F47" i="48" s="1"/>
  <c r="H46" i="48"/>
  <c r="H45" i="48"/>
  <c r="F45" i="48" s="1"/>
  <c r="H44" i="48"/>
  <c r="F44" i="48" s="1"/>
  <c r="H43" i="48"/>
  <c r="F43" i="48" s="1"/>
  <c r="H42" i="48"/>
  <c r="H41" i="48"/>
  <c r="C41" i="48" s="1"/>
  <c r="H40" i="48"/>
  <c r="F40" i="48" s="1"/>
  <c r="H39" i="48"/>
  <c r="C39" i="48" s="1"/>
  <c r="H38" i="48"/>
  <c r="C38" i="48" s="1"/>
  <c r="H37" i="48"/>
  <c r="C37" i="48" s="1"/>
  <c r="H36" i="48"/>
  <c r="C36" i="48" s="1"/>
  <c r="H35" i="48"/>
  <c r="C35" i="48" s="1"/>
  <c r="H34" i="48"/>
  <c r="C34" i="48" s="1"/>
  <c r="H33" i="48"/>
  <c r="C33" i="48" s="1"/>
  <c r="H32" i="48"/>
  <c r="C32" i="48" s="1"/>
  <c r="H31" i="48"/>
  <c r="C31" i="48" s="1"/>
  <c r="H30" i="48"/>
  <c r="C30" i="48" s="1"/>
  <c r="H29" i="48"/>
  <c r="C29" i="48" s="1"/>
  <c r="H28" i="48"/>
  <c r="C28" i="48" s="1"/>
  <c r="H27" i="48"/>
  <c r="C27" i="48" s="1"/>
  <c r="H26" i="48"/>
  <c r="C26" i="48" s="1"/>
  <c r="H25" i="48"/>
  <c r="C25" i="48" s="1"/>
  <c r="H24" i="48"/>
  <c r="C24" i="48" s="1"/>
  <c r="H23" i="48"/>
  <c r="C23" i="48" s="1"/>
  <c r="H22" i="48"/>
  <c r="C22" i="48" s="1"/>
  <c r="H21" i="48"/>
  <c r="C21" i="48" s="1"/>
  <c r="H20" i="48"/>
  <c r="C20" i="48" s="1"/>
  <c r="H19" i="48"/>
  <c r="C19" i="48" s="1"/>
  <c r="H18" i="48"/>
  <c r="H17" i="48"/>
  <c r="F17" i="48" s="1"/>
  <c r="H16" i="48"/>
  <c r="C16" i="48" s="1"/>
  <c r="E15" i="48"/>
  <c r="B15" i="48"/>
  <c r="Z15" i="47"/>
  <c r="AA15" i="47" s="1"/>
  <c r="W15" i="47"/>
  <c r="X15" i="47" s="1"/>
  <c r="T15" i="47"/>
  <c r="U15" i="47" s="1"/>
  <c r="Q15" i="47"/>
  <c r="R15" i="47" s="1"/>
  <c r="N15" i="47"/>
  <c r="O15" i="47" s="1"/>
  <c r="K15" i="47"/>
  <c r="L15" i="47" s="1"/>
  <c r="H15" i="47"/>
  <c r="I15" i="47" s="1"/>
  <c r="E15" i="47"/>
  <c r="F15" i="47" s="1"/>
  <c r="B15" i="47"/>
  <c r="C15" i="47" s="1"/>
  <c r="Q47" i="45"/>
  <c r="I47" i="45" s="1"/>
  <c r="Q46" i="45"/>
  <c r="O46" i="45" s="1"/>
  <c r="Q45" i="45"/>
  <c r="O45" i="45" s="1"/>
  <c r="Q44" i="45"/>
  <c r="Q43" i="45"/>
  <c r="O43" i="45" s="1"/>
  <c r="Q42" i="45"/>
  <c r="O42" i="45" s="1"/>
  <c r="Q41" i="45"/>
  <c r="O41" i="45" s="1"/>
  <c r="Q40" i="45"/>
  <c r="Q39" i="45"/>
  <c r="C39" i="45" s="1"/>
  <c r="Q38" i="45"/>
  <c r="O38" i="45" s="1"/>
  <c r="Q37" i="45"/>
  <c r="C37" i="45"/>
  <c r="Q36" i="45"/>
  <c r="L36" i="45" s="1"/>
  <c r="Q35" i="45"/>
  <c r="F35" i="45" s="1"/>
  <c r="Q34" i="45"/>
  <c r="O34" i="45" s="1"/>
  <c r="Q33" i="45"/>
  <c r="C33" i="45" s="1"/>
  <c r="Q32" i="45"/>
  <c r="L32" i="45" s="1"/>
  <c r="Q31" i="45"/>
  <c r="Q30" i="45"/>
  <c r="L30" i="45" s="1"/>
  <c r="Q29" i="45"/>
  <c r="F29" i="45" s="1"/>
  <c r="Q28" i="45"/>
  <c r="L28" i="45" s="1"/>
  <c r="Q27" i="45"/>
  <c r="F27" i="45" s="1"/>
  <c r="Q26" i="45"/>
  <c r="L26" i="45" s="1"/>
  <c r="Q25" i="45"/>
  <c r="F25" i="45" s="1"/>
  <c r="Q24" i="45"/>
  <c r="L24" i="45" s="1"/>
  <c r="Q23" i="45"/>
  <c r="Q22" i="45"/>
  <c r="L22" i="45" s="1"/>
  <c r="C22" i="45"/>
  <c r="Q21" i="45"/>
  <c r="Q20" i="45"/>
  <c r="L20" i="45" s="1"/>
  <c r="Q19" i="45"/>
  <c r="F19" i="45" s="1"/>
  <c r="Q18" i="45"/>
  <c r="Q17" i="45"/>
  <c r="Q16" i="45"/>
  <c r="N15" i="45"/>
  <c r="K15" i="45"/>
  <c r="H15" i="45"/>
  <c r="E15" i="45"/>
  <c r="B15" i="45"/>
  <c r="H47" i="44"/>
  <c r="C47" i="44" s="1"/>
  <c r="H46" i="44"/>
  <c r="F46" i="44" s="1"/>
  <c r="H45" i="44"/>
  <c r="F45" i="44" s="1"/>
  <c r="H44" i="44"/>
  <c r="H43" i="44"/>
  <c r="C43" i="44" s="1"/>
  <c r="H42" i="44"/>
  <c r="F42" i="44" s="1"/>
  <c r="H41" i="44"/>
  <c r="C41" i="44" s="1"/>
  <c r="H40" i="44"/>
  <c r="H39" i="44"/>
  <c r="C39" i="44" s="1"/>
  <c r="H38" i="44"/>
  <c r="F38" i="44" s="1"/>
  <c r="H37" i="44"/>
  <c r="F37" i="44" s="1"/>
  <c r="H36" i="44"/>
  <c r="H35" i="44"/>
  <c r="C35" i="44" s="1"/>
  <c r="H34" i="44"/>
  <c r="F34" i="44" s="1"/>
  <c r="H33" i="44"/>
  <c r="C33" i="44" s="1"/>
  <c r="H32" i="44"/>
  <c r="H31" i="44"/>
  <c r="C31" i="44" s="1"/>
  <c r="H30" i="44"/>
  <c r="F30" i="44" s="1"/>
  <c r="H29" i="44"/>
  <c r="F29" i="44" s="1"/>
  <c r="H28" i="44"/>
  <c r="H27" i="44"/>
  <c r="C27" i="44" s="1"/>
  <c r="H26" i="44"/>
  <c r="F26" i="44" s="1"/>
  <c r="H25" i="44"/>
  <c r="F25" i="44" s="1"/>
  <c r="H24" i="44"/>
  <c r="H23" i="44"/>
  <c r="C23" i="44" s="1"/>
  <c r="H22" i="44"/>
  <c r="F22" i="44" s="1"/>
  <c r="H21" i="44"/>
  <c r="F21" i="44" s="1"/>
  <c r="H20" i="44"/>
  <c r="H19" i="44"/>
  <c r="C19" i="44" s="1"/>
  <c r="H18" i="44"/>
  <c r="H17" i="44"/>
  <c r="C17" i="44" s="1"/>
  <c r="H16" i="44"/>
  <c r="C16" i="44" s="1"/>
  <c r="E15" i="44"/>
  <c r="B15" i="44"/>
  <c r="AL15" i="43"/>
  <c r="AM15" i="43" s="1"/>
  <c r="AI15" i="43"/>
  <c r="AJ15" i="43" s="1"/>
  <c r="AF15" i="43"/>
  <c r="AG15" i="43" s="1"/>
  <c r="AC15" i="43"/>
  <c r="AD15" i="43" s="1"/>
  <c r="Z15" i="43"/>
  <c r="AA15" i="43" s="1"/>
  <c r="W15" i="43"/>
  <c r="X15" i="43" s="1"/>
  <c r="T15" i="43"/>
  <c r="U15" i="43" s="1"/>
  <c r="Q15" i="43"/>
  <c r="R15" i="43" s="1"/>
  <c r="N15" i="43"/>
  <c r="O15" i="43" s="1"/>
  <c r="K15" i="43"/>
  <c r="L15" i="43" s="1"/>
  <c r="H15" i="43"/>
  <c r="I15" i="43" s="1"/>
  <c r="E15" i="43"/>
  <c r="F15" i="43" s="1"/>
  <c r="B15" i="43"/>
  <c r="C15" i="43" s="1"/>
  <c r="K15" i="42"/>
  <c r="L15" i="42" s="1"/>
  <c r="H15" i="42"/>
  <c r="I15" i="42" s="1"/>
  <c r="E15" i="42"/>
  <c r="F15" i="42" s="1"/>
  <c r="B15" i="42"/>
  <c r="C15" i="42" s="1"/>
  <c r="Q15" i="41"/>
  <c r="R15" i="41" s="1"/>
  <c r="N15" i="41"/>
  <c r="O15" i="41" s="1"/>
  <c r="K15" i="41"/>
  <c r="L15" i="41" s="1"/>
  <c r="H15" i="41"/>
  <c r="I15" i="41" s="1"/>
  <c r="E15" i="41"/>
  <c r="F15" i="41" s="1"/>
  <c r="B15" i="41"/>
  <c r="C15" i="41" s="1"/>
  <c r="Z47" i="40"/>
  <c r="U47" i="40" s="1"/>
  <c r="Z46" i="40"/>
  <c r="X46" i="40" s="1"/>
  <c r="U46" i="40"/>
  <c r="C46" i="40"/>
  <c r="Z45" i="40"/>
  <c r="U45" i="40" s="1"/>
  <c r="Z44" i="40"/>
  <c r="Z43" i="40"/>
  <c r="Z42" i="40"/>
  <c r="O42" i="40" s="1"/>
  <c r="Z41" i="40"/>
  <c r="Z40" i="40"/>
  <c r="Z39" i="40"/>
  <c r="U39" i="40" s="1"/>
  <c r="Z38" i="40"/>
  <c r="C38" i="40" s="1"/>
  <c r="Z37" i="40"/>
  <c r="U37" i="40" s="1"/>
  <c r="Z36" i="40"/>
  <c r="Z35" i="40"/>
  <c r="Z34" i="40"/>
  <c r="Z33" i="40"/>
  <c r="Z32" i="40"/>
  <c r="U32" i="40" s="1"/>
  <c r="Z31" i="40"/>
  <c r="Z30" i="40"/>
  <c r="X30" i="40" s="1"/>
  <c r="Z29" i="40"/>
  <c r="I29" i="40" s="1"/>
  <c r="Z28" i="40"/>
  <c r="X28" i="40" s="1"/>
  <c r="Z27" i="40"/>
  <c r="U27" i="40" s="1"/>
  <c r="Z26" i="40"/>
  <c r="O26" i="40" s="1"/>
  <c r="Z25" i="40"/>
  <c r="F25" i="40" s="1"/>
  <c r="Z24" i="40"/>
  <c r="X24" i="40" s="1"/>
  <c r="Z23" i="40"/>
  <c r="U23" i="40" s="1"/>
  <c r="Z22" i="40"/>
  <c r="X22" i="40" s="1"/>
  <c r="Z21" i="40"/>
  <c r="I21" i="40" s="1"/>
  <c r="Z20" i="40"/>
  <c r="Z19" i="40"/>
  <c r="U19" i="40" s="1"/>
  <c r="Z18" i="40"/>
  <c r="Z17" i="40"/>
  <c r="I17" i="40" s="1"/>
  <c r="Z16" i="40"/>
  <c r="X16" i="40" s="1"/>
  <c r="W15" i="40"/>
  <c r="T15" i="40"/>
  <c r="Q15" i="40"/>
  <c r="N15" i="40"/>
  <c r="K15" i="40"/>
  <c r="H15" i="40"/>
  <c r="E15" i="40"/>
  <c r="B15" i="40"/>
  <c r="AC47" i="39"/>
  <c r="L47" i="39" s="1"/>
  <c r="AC46" i="39"/>
  <c r="X46" i="39" s="1"/>
  <c r="F46" i="39"/>
  <c r="AC45" i="39"/>
  <c r="X45" i="39" s="1"/>
  <c r="AC44" i="39"/>
  <c r="AA44" i="39" s="1"/>
  <c r="AC43" i="39"/>
  <c r="AA43" i="39" s="1"/>
  <c r="X43" i="39"/>
  <c r="AC42" i="39"/>
  <c r="AC41" i="39"/>
  <c r="X41" i="39" s="1"/>
  <c r="AC40" i="39"/>
  <c r="AA40" i="39" s="1"/>
  <c r="AC39" i="39"/>
  <c r="F39" i="39" s="1"/>
  <c r="AC38" i="39"/>
  <c r="X38" i="39" s="1"/>
  <c r="AC37" i="39"/>
  <c r="X37" i="39" s="1"/>
  <c r="I37" i="39"/>
  <c r="AC36" i="39"/>
  <c r="AA36" i="39" s="1"/>
  <c r="AC35" i="39"/>
  <c r="F35" i="39" s="1"/>
  <c r="AC34" i="39"/>
  <c r="AC33" i="39"/>
  <c r="X33" i="39" s="1"/>
  <c r="AC32" i="39"/>
  <c r="AC31" i="39"/>
  <c r="AC30" i="39"/>
  <c r="F30" i="39" s="1"/>
  <c r="AC29" i="39"/>
  <c r="O29" i="39" s="1"/>
  <c r="AC28" i="39"/>
  <c r="F28" i="39" s="1"/>
  <c r="AC27" i="39"/>
  <c r="F27" i="39" s="1"/>
  <c r="AC26" i="39"/>
  <c r="R26" i="39" s="1"/>
  <c r="AC25" i="39"/>
  <c r="O25" i="39" s="1"/>
  <c r="AC24" i="39"/>
  <c r="F24" i="39" s="1"/>
  <c r="AC23" i="39"/>
  <c r="U23" i="39" s="1"/>
  <c r="AC22" i="39"/>
  <c r="F22" i="39" s="1"/>
  <c r="AC21" i="39"/>
  <c r="X21" i="39" s="1"/>
  <c r="AC20" i="39"/>
  <c r="AA20" i="39" s="1"/>
  <c r="AC19" i="39"/>
  <c r="AA19" i="39" s="1"/>
  <c r="AC18" i="39"/>
  <c r="AC17" i="39"/>
  <c r="AA17" i="39" s="1"/>
  <c r="AC16" i="39"/>
  <c r="AA16" i="39" s="1"/>
  <c r="Z15" i="39"/>
  <c r="W15" i="39"/>
  <c r="T15" i="39"/>
  <c r="Q15" i="39"/>
  <c r="N15" i="39"/>
  <c r="K15" i="39"/>
  <c r="H15" i="39"/>
  <c r="E15" i="39"/>
  <c r="B15" i="39"/>
  <c r="W46" i="38"/>
  <c r="W45" i="38"/>
  <c r="L45" i="38" s="1"/>
  <c r="W44" i="38"/>
  <c r="L44" i="38" s="1"/>
  <c r="W43" i="38"/>
  <c r="I43" i="38" s="1"/>
  <c r="W42" i="38"/>
  <c r="L42" i="38" s="1"/>
  <c r="W41" i="38"/>
  <c r="L41" i="38" s="1"/>
  <c r="W40" i="38"/>
  <c r="L40" i="38" s="1"/>
  <c r="W39" i="38"/>
  <c r="I39" i="38" s="1"/>
  <c r="W38" i="38"/>
  <c r="W37" i="38"/>
  <c r="L37" i="38" s="1"/>
  <c r="W36" i="38"/>
  <c r="W35" i="38"/>
  <c r="O35" i="38" s="1"/>
  <c r="W34" i="38"/>
  <c r="F34" i="38" s="1"/>
  <c r="W33" i="38"/>
  <c r="L33" i="38" s="1"/>
  <c r="W32" i="38"/>
  <c r="L32" i="38" s="1"/>
  <c r="W31" i="38"/>
  <c r="I31" i="38" s="1"/>
  <c r="W30" i="38"/>
  <c r="F30" i="38" s="1"/>
  <c r="W29" i="38"/>
  <c r="U29" i="38" s="1"/>
  <c r="W28" i="38"/>
  <c r="L28" i="38" s="1"/>
  <c r="W27" i="38"/>
  <c r="O27" i="38" s="1"/>
  <c r="W26" i="38"/>
  <c r="F26" i="38" s="1"/>
  <c r="W25" i="38"/>
  <c r="U25" i="38" s="1"/>
  <c r="W24" i="38"/>
  <c r="L24" i="38" s="1"/>
  <c r="W23" i="38"/>
  <c r="W22" i="38"/>
  <c r="F22" i="38" s="1"/>
  <c r="W21" i="38"/>
  <c r="U21" i="38" s="1"/>
  <c r="W20" i="38"/>
  <c r="L20" i="38" s="1"/>
  <c r="W19" i="38"/>
  <c r="U19" i="38" s="1"/>
  <c r="W18" i="38"/>
  <c r="F18" i="38" s="1"/>
  <c r="W17" i="38"/>
  <c r="R17" i="38" s="1"/>
  <c r="W16" i="38"/>
  <c r="W15" i="38"/>
  <c r="R15" i="38" s="1"/>
  <c r="T14" i="38"/>
  <c r="Q14" i="38"/>
  <c r="N14" i="38"/>
  <c r="K14" i="38"/>
  <c r="H14" i="38"/>
  <c r="E14" i="38"/>
  <c r="B14" i="38"/>
  <c r="N47" i="37"/>
  <c r="C47" i="37" s="1"/>
  <c r="N46" i="37"/>
  <c r="C46" i="37" s="1"/>
  <c r="N45" i="37"/>
  <c r="I45" i="37" s="1"/>
  <c r="N44" i="37"/>
  <c r="C44" i="37" s="1"/>
  <c r="N43" i="37"/>
  <c r="I43" i="37" s="1"/>
  <c r="N42" i="37"/>
  <c r="I42" i="37" s="1"/>
  <c r="N41" i="37"/>
  <c r="I41" i="37" s="1"/>
  <c r="N40" i="37"/>
  <c r="C40" i="37" s="1"/>
  <c r="N39" i="37"/>
  <c r="C39" i="37" s="1"/>
  <c r="N38" i="37"/>
  <c r="C38" i="37" s="1"/>
  <c r="N37" i="37"/>
  <c r="I37" i="37" s="1"/>
  <c r="N36" i="37"/>
  <c r="C36" i="37" s="1"/>
  <c r="N35" i="37"/>
  <c r="C35" i="37" s="1"/>
  <c r="N34" i="37"/>
  <c r="C34" i="37" s="1"/>
  <c r="N33" i="37"/>
  <c r="I33" i="37" s="1"/>
  <c r="N32" i="37"/>
  <c r="C32" i="37" s="1"/>
  <c r="N31" i="37"/>
  <c r="C31" i="37" s="1"/>
  <c r="N30" i="37"/>
  <c r="C30" i="37" s="1"/>
  <c r="N29" i="37"/>
  <c r="I29" i="37" s="1"/>
  <c r="N28" i="37"/>
  <c r="L28" i="37" s="1"/>
  <c r="N27" i="37"/>
  <c r="L27" i="37" s="1"/>
  <c r="N26" i="37"/>
  <c r="L26" i="37" s="1"/>
  <c r="N25" i="37"/>
  <c r="L25" i="37" s="1"/>
  <c r="N24" i="37"/>
  <c r="C24" i="37" s="1"/>
  <c r="N23" i="37"/>
  <c r="L23" i="37" s="1"/>
  <c r="N22" i="37"/>
  <c r="I22" i="37" s="1"/>
  <c r="N21" i="37"/>
  <c r="L21" i="37" s="1"/>
  <c r="N20" i="37"/>
  <c r="L20" i="37" s="1"/>
  <c r="N19" i="37"/>
  <c r="L19" i="37" s="1"/>
  <c r="N18" i="37"/>
  <c r="N17" i="37"/>
  <c r="L17" i="37" s="1"/>
  <c r="N16" i="37"/>
  <c r="I16" i="37" s="1"/>
  <c r="K15" i="37"/>
  <c r="H15" i="37"/>
  <c r="E15" i="37"/>
  <c r="B15" i="37"/>
  <c r="AF15" i="36"/>
  <c r="AG15" i="36" s="1"/>
  <c r="AC15" i="36"/>
  <c r="AD15" i="36" s="1"/>
  <c r="Z15" i="36"/>
  <c r="AA15" i="36" s="1"/>
  <c r="W15" i="36"/>
  <c r="X15" i="36" s="1"/>
  <c r="T15" i="36"/>
  <c r="U15" i="36" s="1"/>
  <c r="Q15" i="36"/>
  <c r="R15" i="36" s="1"/>
  <c r="N15" i="36"/>
  <c r="O15" i="36" s="1"/>
  <c r="K15" i="36"/>
  <c r="L15" i="36" s="1"/>
  <c r="H15" i="36"/>
  <c r="I15" i="36" s="1"/>
  <c r="E15" i="36"/>
  <c r="F15" i="36" s="1"/>
  <c r="B15" i="36"/>
  <c r="C15" i="36" s="1"/>
  <c r="H47" i="35"/>
  <c r="F47" i="35" s="1"/>
  <c r="H46" i="35"/>
  <c r="F46" i="35" s="1"/>
  <c r="H45" i="35"/>
  <c r="F45" i="35" s="1"/>
  <c r="H44" i="35"/>
  <c r="F44" i="35" s="1"/>
  <c r="H43" i="35"/>
  <c r="F43" i="35" s="1"/>
  <c r="H42" i="35"/>
  <c r="F42" i="35" s="1"/>
  <c r="H41" i="35"/>
  <c r="F41" i="35" s="1"/>
  <c r="H40" i="35"/>
  <c r="F40" i="35" s="1"/>
  <c r="H39" i="35"/>
  <c r="F39" i="35" s="1"/>
  <c r="H38" i="35"/>
  <c r="F38" i="35" s="1"/>
  <c r="H37" i="35"/>
  <c r="F37" i="35" s="1"/>
  <c r="H36" i="35"/>
  <c r="F36" i="35" s="1"/>
  <c r="H35" i="35"/>
  <c r="F35" i="35" s="1"/>
  <c r="H34" i="35"/>
  <c r="F34" i="35" s="1"/>
  <c r="H33" i="35"/>
  <c r="F33" i="35" s="1"/>
  <c r="H32" i="35"/>
  <c r="F32" i="35" s="1"/>
  <c r="H31" i="35"/>
  <c r="F31" i="35" s="1"/>
  <c r="H30" i="35"/>
  <c r="F30" i="35" s="1"/>
  <c r="H29" i="35"/>
  <c r="F29" i="35" s="1"/>
  <c r="H28" i="35"/>
  <c r="F28" i="35" s="1"/>
  <c r="H27" i="35"/>
  <c r="F27" i="35" s="1"/>
  <c r="H26" i="35"/>
  <c r="F26" i="35" s="1"/>
  <c r="H25" i="35"/>
  <c r="F25" i="35" s="1"/>
  <c r="H24" i="35"/>
  <c r="F24" i="35" s="1"/>
  <c r="H23" i="35"/>
  <c r="F23" i="35" s="1"/>
  <c r="H22" i="35"/>
  <c r="F22" i="35"/>
  <c r="H21" i="35"/>
  <c r="F21" i="35" s="1"/>
  <c r="H20" i="35"/>
  <c r="F20" i="35" s="1"/>
  <c r="H19" i="35"/>
  <c r="F19" i="35" s="1"/>
  <c r="H18" i="35"/>
  <c r="F18" i="35" s="1"/>
  <c r="H17" i="35"/>
  <c r="F17" i="35" s="1"/>
  <c r="H16" i="35"/>
  <c r="F16" i="35" s="1"/>
  <c r="E15" i="35"/>
  <c r="B15" i="35"/>
  <c r="T47" i="34"/>
  <c r="R47" i="34" s="1"/>
  <c r="T46" i="34"/>
  <c r="R46" i="34" s="1"/>
  <c r="T45" i="34"/>
  <c r="R45" i="34" s="1"/>
  <c r="T44" i="34"/>
  <c r="R44" i="34" s="1"/>
  <c r="T43" i="34"/>
  <c r="R43" i="34" s="1"/>
  <c r="T42" i="34"/>
  <c r="R42" i="34" s="1"/>
  <c r="T41" i="34"/>
  <c r="R41" i="34" s="1"/>
  <c r="T40" i="34"/>
  <c r="R40" i="34" s="1"/>
  <c r="T39" i="34"/>
  <c r="R39" i="34" s="1"/>
  <c r="C39" i="34"/>
  <c r="T38" i="34"/>
  <c r="R38" i="34" s="1"/>
  <c r="T37" i="34"/>
  <c r="R37" i="34" s="1"/>
  <c r="C37" i="34"/>
  <c r="T36" i="34"/>
  <c r="R36" i="34" s="1"/>
  <c r="T35" i="34"/>
  <c r="R35" i="34" s="1"/>
  <c r="T34" i="34"/>
  <c r="R34" i="34" s="1"/>
  <c r="T33" i="34"/>
  <c r="R33" i="34" s="1"/>
  <c r="T32" i="34"/>
  <c r="R32" i="34" s="1"/>
  <c r="T31" i="34"/>
  <c r="R31" i="34" s="1"/>
  <c r="T30" i="34"/>
  <c r="R30" i="34" s="1"/>
  <c r="T29" i="34"/>
  <c r="R29" i="34" s="1"/>
  <c r="T28" i="34"/>
  <c r="R28" i="34" s="1"/>
  <c r="T27" i="34"/>
  <c r="R27" i="34" s="1"/>
  <c r="T26" i="34"/>
  <c r="R26" i="34" s="1"/>
  <c r="T25" i="34"/>
  <c r="R25" i="34" s="1"/>
  <c r="T24" i="34"/>
  <c r="R24" i="34" s="1"/>
  <c r="T23" i="34"/>
  <c r="R23" i="34" s="1"/>
  <c r="T22" i="34"/>
  <c r="R22" i="34" s="1"/>
  <c r="T21" i="34"/>
  <c r="R21" i="34" s="1"/>
  <c r="T20" i="34"/>
  <c r="R20" i="34" s="1"/>
  <c r="T19" i="34"/>
  <c r="R19" i="34" s="1"/>
  <c r="T18" i="34"/>
  <c r="T17" i="34"/>
  <c r="I17" i="34" s="1"/>
  <c r="T16" i="34"/>
  <c r="I16" i="34" s="1"/>
  <c r="Q15" i="34"/>
  <c r="N15" i="34"/>
  <c r="K15" i="34"/>
  <c r="H15" i="34"/>
  <c r="E15" i="34"/>
  <c r="B15" i="34"/>
  <c r="H46" i="32"/>
  <c r="C46" i="32" s="1"/>
  <c r="H45" i="32"/>
  <c r="F45" i="32" s="1"/>
  <c r="H44" i="32"/>
  <c r="C44" i="32" s="1"/>
  <c r="H43" i="32"/>
  <c r="F43" i="32" s="1"/>
  <c r="H42" i="32"/>
  <c r="C42" i="32" s="1"/>
  <c r="H41" i="32"/>
  <c r="F41" i="32" s="1"/>
  <c r="H40" i="32"/>
  <c r="C40" i="32" s="1"/>
  <c r="H39" i="32"/>
  <c r="C39" i="32" s="1"/>
  <c r="H38" i="32"/>
  <c r="C38" i="32" s="1"/>
  <c r="H37" i="32"/>
  <c r="F37" i="32" s="1"/>
  <c r="H36" i="32"/>
  <c r="C36" i="32" s="1"/>
  <c r="H35" i="32"/>
  <c r="F35" i="32" s="1"/>
  <c r="H34" i="32"/>
  <c r="C34" i="32" s="1"/>
  <c r="H33" i="32"/>
  <c r="F33" i="32" s="1"/>
  <c r="H32" i="32"/>
  <c r="C32" i="32" s="1"/>
  <c r="H31" i="32"/>
  <c r="C31" i="32" s="1"/>
  <c r="H30" i="32"/>
  <c r="F30" i="32" s="1"/>
  <c r="H29" i="32"/>
  <c r="C29" i="32" s="1"/>
  <c r="H28" i="32"/>
  <c r="F28" i="32" s="1"/>
  <c r="H27" i="32"/>
  <c r="C27" i="32" s="1"/>
  <c r="H26" i="32"/>
  <c r="F26" i="32" s="1"/>
  <c r="H25" i="32"/>
  <c r="C25" i="32" s="1"/>
  <c r="H24" i="32"/>
  <c r="F24" i="32" s="1"/>
  <c r="H23" i="32"/>
  <c r="F23" i="32" s="1"/>
  <c r="H22" i="32"/>
  <c r="F22" i="32" s="1"/>
  <c r="H21" i="32"/>
  <c r="C21" i="32" s="1"/>
  <c r="H20" i="32"/>
  <c r="C20" i="32" s="1"/>
  <c r="H19" i="32"/>
  <c r="F19" i="32" s="1"/>
  <c r="H18" i="32"/>
  <c r="C18" i="32" s="1"/>
  <c r="H17" i="32"/>
  <c r="H16" i="32"/>
  <c r="F16" i="32" s="1"/>
  <c r="H15" i="32"/>
  <c r="C15" i="32" s="1"/>
  <c r="E14" i="32"/>
  <c r="B14" i="32"/>
  <c r="B13" i="31"/>
  <c r="C18" i="31" s="1"/>
  <c r="C36" i="34" l="1"/>
  <c r="L29" i="38"/>
  <c r="L19" i="39"/>
  <c r="C25" i="44"/>
  <c r="C17" i="50"/>
  <c r="I22" i="53"/>
  <c r="H15" i="55"/>
  <c r="F31" i="32"/>
  <c r="C21" i="34"/>
  <c r="AA37" i="39"/>
  <c r="F33" i="44"/>
  <c r="C42" i="51"/>
  <c r="I21" i="34"/>
  <c r="O32" i="34"/>
  <c r="L21" i="38"/>
  <c r="F19" i="39"/>
  <c r="I33" i="39"/>
  <c r="F31" i="44"/>
  <c r="C42" i="45"/>
  <c r="C19" i="32"/>
  <c r="O21" i="34"/>
  <c r="C24" i="34"/>
  <c r="O27" i="34"/>
  <c r="L45" i="34"/>
  <c r="R29" i="38"/>
  <c r="I41" i="39"/>
  <c r="F43" i="39"/>
  <c r="O45" i="39"/>
  <c r="U46" i="39"/>
  <c r="C21" i="44"/>
  <c r="F39" i="44"/>
  <c r="C38" i="45"/>
  <c r="L41" i="45"/>
  <c r="C44" i="50"/>
  <c r="F22" i="56"/>
  <c r="C45" i="56"/>
  <c r="H15" i="59"/>
  <c r="F15" i="59" s="1"/>
  <c r="I36" i="37"/>
  <c r="I47" i="37"/>
  <c r="L18" i="38"/>
  <c r="R39" i="39"/>
  <c r="R41" i="39"/>
  <c r="C30" i="40"/>
  <c r="I29" i="51"/>
  <c r="I37" i="34"/>
  <c r="I29" i="38"/>
  <c r="R30" i="38"/>
  <c r="F33" i="38"/>
  <c r="L21" i="34"/>
  <c r="C27" i="37"/>
  <c r="R33" i="39"/>
  <c r="O46" i="39"/>
  <c r="F23" i="44"/>
  <c r="F41" i="44"/>
  <c r="L30" i="40"/>
  <c r="I36" i="34"/>
  <c r="O44" i="34"/>
  <c r="F27" i="37"/>
  <c r="F29" i="38"/>
  <c r="X17" i="39"/>
  <c r="O23" i="39"/>
  <c r="O30" i="40"/>
  <c r="C37" i="44"/>
  <c r="C26" i="45"/>
  <c r="I36" i="45"/>
  <c r="F19" i="51"/>
  <c r="C37" i="51"/>
  <c r="F31" i="55"/>
  <c r="F23" i="39"/>
  <c r="L23" i="39"/>
  <c r="F20" i="32"/>
  <c r="C23" i="32"/>
  <c r="C45" i="32"/>
  <c r="I19" i="34"/>
  <c r="C32" i="34"/>
  <c r="I38" i="37"/>
  <c r="O43" i="38"/>
  <c r="C23" i="39"/>
  <c r="R23" i="39"/>
  <c r="C33" i="39"/>
  <c r="C37" i="39"/>
  <c r="F38" i="39"/>
  <c r="F44" i="39"/>
  <c r="C19" i="40"/>
  <c r="L22" i="40"/>
  <c r="U30" i="40"/>
  <c r="F35" i="44"/>
  <c r="C46" i="44"/>
  <c r="F26" i="45"/>
  <c r="F29" i="50"/>
  <c r="F36" i="50"/>
  <c r="C39" i="50"/>
  <c r="F17" i="51"/>
  <c r="F37" i="51"/>
  <c r="F29" i="32"/>
  <c r="C35" i="32"/>
  <c r="R17" i="34"/>
  <c r="O19" i="34"/>
  <c r="C35" i="34"/>
  <c r="C21" i="38"/>
  <c r="O21" i="38"/>
  <c r="I27" i="38"/>
  <c r="I33" i="38"/>
  <c r="R41" i="38"/>
  <c r="R19" i="39"/>
  <c r="X23" i="39"/>
  <c r="AA33" i="39"/>
  <c r="C41" i="39"/>
  <c r="AA41" i="39"/>
  <c r="L43" i="39"/>
  <c r="R44" i="39"/>
  <c r="U45" i="39"/>
  <c r="O22" i="40"/>
  <c r="I26" i="40"/>
  <c r="C28" i="40"/>
  <c r="O46" i="40"/>
  <c r="F19" i="44"/>
  <c r="L34" i="45"/>
  <c r="L38" i="45"/>
  <c r="L42" i="45"/>
  <c r="F46" i="45"/>
  <c r="C17" i="48"/>
  <c r="C40" i="48"/>
  <c r="C45" i="48"/>
  <c r="F21" i="50"/>
  <c r="C40" i="52"/>
  <c r="C42" i="52"/>
  <c r="F22" i="55"/>
  <c r="C35" i="55"/>
  <c r="C24" i="32"/>
  <c r="C43" i="32"/>
  <c r="C25" i="34"/>
  <c r="L33" i="34"/>
  <c r="O35" i="34"/>
  <c r="L36" i="34"/>
  <c r="F21" i="38"/>
  <c r="R21" i="38"/>
  <c r="L26" i="38"/>
  <c r="L27" i="38"/>
  <c r="R33" i="38"/>
  <c r="R22" i="39"/>
  <c r="AA23" i="39"/>
  <c r="F36" i="39"/>
  <c r="F40" i="39"/>
  <c r="R19" i="40"/>
  <c r="C22" i="40"/>
  <c r="U22" i="40"/>
  <c r="L24" i="40"/>
  <c r="U28" i="40"/>
  <c r="C39" i="40"/>
  <c r="I42" i="40"/>
  <c r="C29" i="44"/>
  <c r="C45" i="44"/>
  <c r="F45" i="45"/>
  <c r="F25" i="50"/>
  <c r="C24" i="51"/>
  <c r="C30" i="51"/>
  <c r="C41" i="51"/>
  <c r="F17" i="52"/>
  <c r="C22" i="53"/>
  <c r="C16" i="55"/>
  <c r="F43" i="55"/>
  <c r="R16" i="34"/>
  <c r="L20" i="34"/>
  <c r="O47" i="34"/>
  <c r="I23" i="37"/>
  <c r="C26" i="37"/>
  <c r="I31" i="37"/>
  <c r="I34" i="37"/>
  <c r="C43" i="37"/>
  <c r="R20" i="38"/>
  <c r="I21" i="38"/>
  <c r="R24" i="38"/>
  <c r="R26" i="38"/>
  <c r="U33" i="38"/>
  <c r="R45" i="38"/>
  <c r="F20" i="39"/>
  <c r="X36" i="39"/>
  <c r="O37" i="39"/>
  <c r="X40" i="39"/>
  <c r="O41" i="39"/>
  <c r="F45" i="39"/>
  <c r="I22" i="40"/>
  <c r="C27" i="40"/>
  <c r="U42" i="40"/>
  <c r="F27" i="44"/>
  <c r="F43" i="44"/>
  <c r="F47" i="44"/>
  <c r="C30" i="45"/>
  <c r="F39" i="45"/>
  <c r="F43" i="45"/>
  <c r="L45" i="45"/>
  <c r="F47" i="45"/>
  <c r="F41" i="48"/>
  <c r="C44" i="48"/>
  <c r="F41" i="50"/>
  <c r="I30" i="51"/>
  <c r="C39" i="51"/>
  <c r="C41" i="52"/>
  <c r="F23" i="59"/>
  <c r="C26" i="59"/>
  <c r="C40" i="34"/>
  <c r="I22" i="51"/>
  <c r="F22" i="51"/>
  <c r="F16" i="59"/>
  <c r="C16" i="59"/>
  <c r="F30" i="59"/>
  <c r="C30" i="59"/>
  <c r="I25" i="34"/>
  <c r="C29" i="34"/>
  <c r="I40" i="34"/>
  <c r="C44" i="34"/>
  <c r="L17" i="38"/>
  <c r="I19" i="38"/>
  <c r="L20" i="39"/>
  <c r="R21" i="39"/>
  <c r="X20" i="40"/>
  <c r="U20" i="40"/>
  <c r="C20" i="40"/>
  <c r="L37" i="45"/>
  <c r="F37" i="45"/>
  <c r="O37" i="45"/>
  <c r="I37" i="45"/>
  <c r="F21" i="32"/>
  <c r="C28" i="32"/>
  <c r="F38" i="32"/>
  <c r="F46" i="32"/>
  <c r="F16" i="34"/>
  <c r="F17" i="34"/>
  <c r="I23" i="34"/>
  <c r="L24" i="34"/>
  <c r="L25" i="34"/>
  <c r="C27" i="34"/>
  <c r="C28" i="34"/>
  <c r="I29" i="34"/>
  <c r="C31" i="34"/>
  <c r="I32" i="34"/>
  <c r="C33" i="34"/>
  <c r="C34" i="34"/>
  <c r="O36" i="34"/>
  <c r="L37" i="34"/>
  <c r="O39" i="34"/>
  <c r="L40" i="34"/>
  <c r="I41" i="34"/>
  <c r="C43" i="34"/>
  <c r="I44" i="34"/>
  <c r="C45" i="34"/>
  <c r="C19" i="37"/>
  <c r="I26" i="37"/>
  <c r="I27" i="37"/>
  <c r="I32" i="37"/>
  <c r="I39" i="37"/>
  <c r="C42" i="37"/>
  <c r="O17" i="38"/>
  <c r="R18" i="38"/>
  <c r="L19" i="38"/>
  <c r="L31" i="38"/>
  <c r="O39" i="38"/>
  <c r="F41" i="38"/>
  <c r="R16" i="39"/>
  <c r="L17" i="39"/>
  <c r="X19" i="39"/>
  <c r="R20" i="39"/>
  <c r="F21" i="39"/>
  <c r="U21" i="39"/>
  <c r="AA32" i="39"/>
  <c r="F32" i="39"/>
  <c r="X32" i="39"/>
  <c r="L32" i="39"/>
  <c r="AA35" i="39"/>
  <c r="L35" i="39"/>
  <c r="X35" i="39"/>
  <c r="R35" i="39"/>
  <c r="O34" i="40"/>
  <c r="C34" i="40"/>
  <c r="U34" i="40"/>
  <c r="I34" i="40"/>
  <c r="U40" i="40"/>
  <c r="I40" i="40"/>
  <c r="L33" i="45"/>
  <c r="F33" i="45"/>
  <c r="O33" i="45"/>
  <c r="I33" i="45"/>
  <c r="F45" i="50"/>
  <c r="C45" i="50"/>
  <c r="I20" i="51"/>
  <c r="C20" i="51"/>
  <c r="I38" i="51"/>
  <c r="C38" i="51"/>
  <c r="F43" i="51"/>
  <c r="I43" i="51"/>
  <c r="C43" i="51"/>
  <c r="F33" i="52"/>
  <c r="C33" i="52"/>
  <c r="F37" i="52"/>
  <c r="C37" i="52"/>
  <c r="I40" i="53"/>
  <c r="F40" i="53"/>
  <c r="C26" i="55"/>
  <c r="F26" i="55"/>
  <c r="F17" i="38"/>
  <c r="C19" i="38"/>
  <c r="F16" i="39"/>
  <c r="O21" i="39"/>
  <c r="U27" i="39"/>
  <c r="I27" i="39"/>
  <c r="AA27" i="39"/>
  <c r="O27" i="39"/>
  <c r="C27" i="39"/>
  <c r="X27" i="39"/>
  <c r="L27" i="39"/>
  <c r="C16" i="45"/>
  <c r="F16" i="45"/>
  <c r="F23" i="50"/>
  <c r="C23" i="50"/>
  <c r="F35" i="52"/>
  <c r="C35" i="52"/>
  <c r="C17" i="55"/>
  <c r="F17" i="55"/>
  <c r="F46" i="59"/>
  <c r="C46" i="59"/>
  <c r="C23" i="34"/>
  <c r="C41" i="34"/>
  <c r="L16" i="39"/>
  <c r="F17" i="39"/>
  <c r="C21" i="39"/>
  <c r="R31" i="39"/>
  <c r="F31" i="39"/>
  <c r="X47" i="39"/>
  <c r="O47" i="39"/>
  <c r="AA47" i="39"/>
  <c r="C47" i="39"/>
  <c r="R47" i="39"/>
  <c r="F33" i="50"/>
  <c r="C33" i="50"/>
  <c r="F35" i="51"/>
  <c r="C35" i="51"/>
  <c r="I40" i="51"/>
  <c r="F40" i="51"/>
  <c r="F16" i="52"/>
  <c r="C16" i="52"/>
  <c r="C18" i="53"/>
  <c r="I18" i="53"/>
  <c r="F18" i="53"/>
  <c r="F27" i="59"/>
  <c r="C27" i="59"/>
  <c r="F43" i="59"/>
  <c r="C43" i="59"/>
  <c r="C19" i="34"/>
  <c r="C20" i="34"/>
  <c r="C22" i="34"/>
  <c r="O23" i="34"/>
  <c r="O25" i="34"/>
  <c r="I27" i="34"/>
  <c r="L28" i="34"/>
  <c r="L29" i="34"/>
  <c r="O31" i="34"/>
  <c r="L32" i="34"/>
  <c r="I33" i="34"/>
  <c r="O40" i="34"/>
  <c r="L41" i="34"/>
  <c r="O43" i="34"/>
  <c r="L44" i="34"/>
  <c r="I45" i="34"/>
  <c r="C47" i="34"/>
  <c r="I17" i="37"/>
  <c r="F19" i="37"/>
  <c r="F25" i="37"/>
  <c r="C17" i="38"/>
  <c r="R28" i="38"/>
  <c r="L30" i="38"/>
  <c r="O31" i="38"/>
  <c r="R34" i="38"/>
  <c r="R37" i="38"/>
  <c r="X16" i="39"/>
  <c r="R17" i="39"/>
  <c r="X20" i="39"/>
  <c r="I21" i="39"/>
  <c r="AA21" i="39"/>
  <c r="R27" i="39"/>
  <c r="U31" i="40"/>
  <c r="I31" i="40"/>
  <c r="I38" i="40"/>
  <c r="U38" i="40"/>
  <c r="O38" i="40"/>
  <c r="L44" i="45"/>
  <c r="F44" i="45"/>
  <c r="C46" i="48"/>
  <c r="F46" i="48"/>
  <c r="F31" i="50"/>
  <c r="C31" i="50"/>
  <c r="C33" i="51"/>
  <c r="I33" i="51"/>
  <c r="F20" i="53"/>
  <c r="C20" i="53"/>
  <c r="C20" i="55"/>
  <c r="F20" i="55"/>
  <c r="C47" i="55"/>
  <c r="F47" i="55"/>
  <c r="L36" i="39"/>
  <c r="R37" i="39"/>
  <c r="U16" i="40"/>
  <c r="I23" i="40"/>
  <c r="X26" i="40"/>
  <c r="L32" i="40"/>
  <c r="C42" i="40"/>
  <c r="I46" i="40"/>
  <c r="C47" i="40"/>
  <c r="C22" i="44"/>
  <c r="C26" i="44"/>
  <c r="C30" i="44"/>
  <c r="C34" i="44"/>
  <c r="C38" i="44"/>
  <c r="C42" i="44"/>
  <c r="O22" i="45"/>
  <c r="O30" i="45"/>
  <c r="I32" i="45"/>
  <c r="F16" i="48"/>
  <c r="C35" i="50"/>
  <c r="C40" i="50"/>
  <c r="C47" i="50"/>
  <c r="I23" i="51"/>
  <c r="I41" i="51"/>
  <c r="C39" i="52"/>
  <c r="C23" i="53"/>
  <c r="I29" i="53"/>
  <c r="F32" i="53"/>
  <c r="I23" i="39"/>
  <c r="O33" i="39"/>
  <c r="R36" i="39"/>
  <c r="F37" i="39"/>
  <c r="U37" i="39"/>
  <c r="L40" i="39"/>
  <c r="R43" i="39"/>
  <c r="L44" i="39"/>
  <c r="C45" i="39"/>
  <c r="R45" i="39"/>
  <c r="C46" i="39"/>
  <c r="R46" i="39"/>
  <c r="F41" i="45"/>
  <c r="F42" i="45"/>
  <c r="C43" i="45"/>
  <c r="I45" i="45"/>
  <c r="C46" i="45"/>
  <c r="C47" i="45"/>
  <c r="H15" i="50"/>
  <c r="I16" i="50" s="1"/>
  <c r="C19" i="51"/>
  <c r="X44" i="39"/>
  <c r="I45" i="39"/>
  <c r="AA45" i="39"/>
  <c r="I46" i="39"/>
  <c r="AA46" i="39"/>
  <c r="C16" i="40"/>
  <c r="L26" i="40"/>
  <c r="R27" i="40"/>
  <c r="I30" i="40"/>
  <c r="C32" i="40"/>
  <c r="F20" i="45"/>
  <c r="F22" i="45"/>
  <c r="O26" i="45"/>
  <c r="F28" i="45"/>
  <c r="F30" i="45"/>
  <c r="F32" i="45"/>
  <c r="C34" i="45"/>
  <c r="F36" i="45"/>
  <c r="C45" i="45"/>
  <c r="L46" i="45"/>
  <c r="O47" i="45"/>
  <c r="C19" i="50"/>
  <c r="C21" i="51"/>
  <c r="C23" i="51"/>
  <c r="F32" i="51"/>
  <c r="C34" i="51"/>
  <c r="F36" i="51"/>
  <c r="F23" i="52"/>
  <c r="C34" i="52"/>
  <c r="C36" i="52"/>
  <c r="I15" i="53"/>
  <c r="C19" i="53"/>
  <c r="C29" i="53"/>
  <c r="F31" i="59"/>
  <c r="C34" i="59"/>
  <c r="F47" i="59"/>
  <c r="R23" i="38"/>
  <c r="U23" i="38"/>
  <c r="C23" i="38"/>
  <c r="U33" i="40"/>
  <c r="C33" i="40"/>
  <c r="L21" i="45"/>
  <c r="I21" i="45"/>
  <c r="O21" i="45"/>
  <c r="C21" i="45"/>
  <c r="C20" i="50"/>
  <c r="F20" i="50"/>
  <c r="C28" i="50"/>
  <c r="F28" i="50"/>
  <c r="F26" i="51"/>
  <c r="C26" i="51"/>
  <c r="I26" i="51"/>
  <c r="F32" i="56"/>
  <c r="C32" i="56"/>
  <c r="F40" i="56"/>
  <c r="C40" i="56"/>
  <c r="F15" i="32"/>
  <c r="F25" i="32"/>
  <c r="F27" i="32"/>
  <c r="F32" i="32"/>
  <c r="F34" i="32"/>
  <c r="F40" i="32"/>
  <c r="F42" i="32"/>
  <c r="L19" i="34"/>
  <c r="I20" i="34"/>
  <c r="O22" i="34"/>
  <c r="L23" i="34"/>
  <c r="I24" i="34"/>
  <c r="O26" i="34"/>
  <c r="L27" i="34"/>
  <c r="I28" i="34"/>
  <c r="O30" i="34"/>
  <c r="L31" i="34"/>
  <c r="O34" i="34"/>
  <c r="L35" i="34"/>
  <c r="O38" i="34"/>
  <c r="L39" i="34"/>
  <c r="O42" i="34"/>
  <c r="L43" i="34"/>
  <c r="O46" i="34"/>
  <c r="L47" i="34"/>
  <c r="L16" i="37"/>
  <c r="L24" i="37"/>
  <c r="I30" i="37"/>
  <c r="I35" i="37"/>
  <c r="I44" i="37"/>
  <c r="I46" i="37"/>
  <c r="C15" i="38"/>
  <c r="U15" i="38"/>
  <c r="U17" i="38"/>
  <c r="I17" i="38"/>
  <c r="R19" i="38"/>
  <c r="O19" i="38"/>
  <c r="R22" i="38"/>
  <c r="O23" i="38"/>
  <c r="F25" i="38"/>
  <c r="R27" i="38"/>
  <c r="U27" i="38"/>
  <c r="C27" i="38"/>
  <c r="O29" i="38"/>
  <c r="C29" i="38"/>
  <c r="R32" i="38"/>
  <c r="L34" i="38"/>
  <c r="U40" i="38"/>
  <c r="R40" i="38"/>
  <c r="F40" i="38"/>
  <c r="U41" i="38"/>
  <c r="I41" i="38"/>
  <c r="O41" i="38"/>
  <c r="C41" i="38"/>
  <c r="R43" i="38"/>
  <c r="U43" i="38"/>
  <c r="C43" i="38"/>
  <c r="L43" i="38"/>
  <c r="X29" i="39"/>
  <c r="U29" i="39"/>
  <c r="F29" i="39"/>
  <c r="R29" i="39"/>
  <c r="C29" i="39"/>
  <c r="AA29" i="39"/>
  <c r="I29" i="39"/>
  <c r="X31" i="39"/>
  <c r="L31" i="39"/>
  <c r="U31" i="39"/>
  <c r="I31" i="39"/>
  <c r="AA31" i="39"/>
  <c r="O31" i="39"/>
  <c r="C31" i="39"/>
  <c r="O25" i="40"/>
  <c r="I25" i="40"/>
  <c r="U25" i="40"/>
  <c r="R29" i="40"/>
  <c r="C29" i="40"/>
  <c r="O29" i="40"/>
  <c r="U29" i="40"/>
  <c r="F29" i="40"/>
  <c r="I44" i="40"/>
  <c r="C44" i="40"/>
  <c r="U44" i="40"/>
  <c r="F21" i="45"/>
  <c r="C31" i="45"/>
  <c r="F31" i="45"/>
  <c r="C26" i="34"/>
  <c r="C38" i="34"/>
  <c r="O25" i="38"/>
  <c r="C25" i="38"/>
  <c r="X25" i="39"/>
  <c r="U25" i="39"/>
  <c r="F25" i="39"/>
  <c r="R25" i="39"/>
  <c r="C25" i="39"/>
  <c r="AA25" i="39"/>
  <c r="I25" i="39"/>
  <c r="X42" i="39"/>
  <c r="F42" i="39"/>
  <c r="R42" i="39"/>
  <c r="F16" i="51"/>
  <c r="C16" i="51"/>
  <c r="I16" i="51"/>
  <c r="F36" i="53"/>
  <c r="C36" i="53"/>
  <c r="I36" i="53"/>
  <c r="F36" i="56"/>
  <c r="C36" i="56"/>
  <c r="F44" i="56"/>
  <c r="C44" i="56"/>
  <c r="C19" i="59"/>
  <c r="F19" i="59"/>
  <c r="C35" i="59"/>
  <c r="F35" i="59"/>
  <c r="C37" i="32"/>
  <c r="O20" i="34"/>
  <c r="I22" i="34"/>
  <c r="O24" i="34"/>
  <c r="I26" i="34"/>
  <c r="O28" i="34"/>
  <c r="I30" i="34"/>
  <c r="I34" i="34"/>
  <c r="I38" i="34"/>
  <c r="I42" i="34"/>
  <c r="I46" i="34"/>
  <c r="L15" i="38"/>
  <c r="L16" i="38"/>
  <c r="R16" i="38"/>
  <c r="I23" i="38"/>
  <c r="L25" i="38"/>
  <c r="L36" i="38"/>
  <c r="R36" i="38"/>
  <c r="U37" i="38"/>
  <c r="I37" i="38"/>
  <c r="O37" i="38"/>
  <c r="C37" i="38"/>
  <c r="R39" i="38"/>
  <c r="U39" i="38"/>
  <c r="C39" i="38"/>
  <c r="L39" i="38"/>
  <c r="U44" i="38"/>
  <c r="R44" i="38"/>
  <c r="F44" i="38"/>
  <c r="U45" i="38"/>
  <c r="I45" i="38"/>
  <c r="O45" i="38"/>
  <c r="C45" i="38"/>
  <c r="AA28" i="39"/>
  <c r="R28" i="39"/>
  <c r="L28" i="39"/>
  <c r="X28" i="39"/>
  <c r="X39" i="39"/>
  <c r="L39" i="39"/>
  <c r="U39" i="39"/>
  <c r="I39" i="39"/>
  <c r="AA39" i="39"/>
  <c r="O39" i="39"/>
  <c r="C39" i="39"/>
  <c r="R17" i="40"/>
  <c r="C17" i="40"/>
  <c r="O17" i="40"/>
  <c r="U17" i="40"/>
  <c r="F17" i="40"/>
  <c r="U35" i="40"/>
  <c r="C35" i="40"/>
  <c r="O35" i="40"/>
  <c r="U41" i="40"/>
  <c r="C41" i="40"/>
  <c r="L17" i="45"/>
  <c r="F17" i="45"/>
  <c r="I17" i="45"/>
  <c r="C23" i="45"/>
  <c r="F23" i="45"/>
  <c r="L40" i="45"/>
  <c r="F40" i="45"/>
  <c r="I40" i="45"/>
  <c r="C30" i="34"/>
  <c r="C42" i="34"/>
  <c r="C46" i="34"/>
  <c r="I15" i="38"/>
  <c r="I25" i="38"/>
  <c r="R35" i="38"/>
  <c r="L35" i="38"/>
  <c r="U35" i="38"/>
  <c r="C35" i="38"/>
  <c r="L25" i="45"/>
  <c r="I25" i="45"/>
  <c r="O25" i="45"/>
  <c r="C25" i="45"/>
  <c r="F43" i="50"/>
  <c r="C43" i="50"/>
  <c r="C21" i="52"/>
  <c r="F21" i="52"/>
  <c r="F28" i="56"/>
  <c r="C28" i="56"/>
  <c r="L22" i="34"/>
  <c r="L26" i="34"/>
  <c r="O29" i="34"/>
  <c r="L30" i="34"/>
  <c r="I31" i="34"/>
  <c r="O33" i="34"/>
  <c r="L34" i="34"/>
  <c r="I35" i="34"/>
  <c r="O37" i="34"/>
  <c r="L38" i="34"/>
  <c r="I39" i="34"/>
  <c r="O41" i="34"/>
  <c r="L42" i="34"/>
  <c r="I43" i="34"/>
  <c r="O45" i="34"/>
  <c r="L46" i="34"/>
  <c r="I47" i="34"/>
  <c r="N15" i="37"/>
  <c r="O27" i="37" s="1"/>
  <c r="I19" i="37"/>
  <c r="L22" i="37"/>
  <c r="I24" i="37"/>
  <c r="I25" i="37"/>
  <c r="I40" i="37"/>
  <c r="O15" i="38"/>
  <c r="L22" i="38"/>
  <c r="L23" i="38"/>
  <c r="R25" i="38"/>
  <c r="R31" i="38"/>
  <c r="U31" i="38"/>
  <c r="C31" i="38"/>
  <c r="O33" i="38"/>
  <c r="C33" i="38"/>
  <c r="I35" i="38"/>
  <c r="F37" i="38"/>
  <c r="F38" i="38"/>
  <c r="L38" i="38"/>
  <c r="F45" i="38"/>
  <c r="AA24" i="39"/>
  <c r="R24" i="39"/>
  <c r="L24" i="39"/>
  <c r="X24" i="39"/>
  <c r="X34" i="39"/>
  <c r="F34" i="39"/>
  <c r="R34" i="39"/>
  <c r="R21" i="40"/>
  <c r="C21" i="40"/>
  <c r="O21" i="40"/>
  <c r="U21" i="40"/>
  <c r="F21" i="40"/>
  <c r="I36" i="40"/>
  <c r="C36" i="40"/>
  <c r="U36" i="40"/>
  <c r="U43" i="40"/>
  <c r="C43" i="40"/>
  <c r="O43" i="40"/>
  <c r="C20" i="44"/>
  <c r="F20" i="44"/>
  <c r="C24" i="44"/>
  <c r="F24" i="44"/>
  <c r="C28" i="44"/>
  <c r="F28" i="44"/>
  <c r="C32" i="44"/>
  <c r="F32" i="44"/>
  <c r="C36" i="44"/>
  <c r="F36" i="44"/>
  <c r="C40" i="44"/>
  <c r="F40" i="44"/>
  <c r="C44" i="44"/>
  <c r="F44" i="44"/>
  <c r="L29" i="45"/>
  <c r="I29" i="45"/>
  <c r="O29" i="45"/>
  <c r="C29" i="45"/>
  <c r="I16" i="39"/>
  <c r="U16" i="39"/>
  <c r="I19" i="39"/>
  <c r="U19" i="39"/>
  <c r="R32" i="39"/>
  <c r="F33" i="39"/>
  <c r="U33" i="39"/>
  <c r="I35" i="39"/>
  <c r="U35" i="39"/>
  <c r="R40" i="39"/>
  <c r="F41" i="39"/>
  <c r="U41" i="39"/>
  <c r="I43" i="39"/>
  <c r="U43" i="39"/>
  <c r="L46" i="39"/>
  <c r="F47" i="39"/>
  <c r="L16" i="40"/>
  <c r="I19" i="40"/>
  <c r="L20" i="40"/>
  <c r="I27" i="40"/>
  <c r="L28" i="40"/>
  <c r="I32" i="40"/>
  <c r="C40" i="40"/>
  <c r="F34" i="45"/>
  <c r="F38" i="45"/>
  <c r="I41" i="45"/>
  <c r="C37" i="50"/>
  <c r="F37" i="50"/>
  <c r="F45" i="51"/>
  <c r="C45" i="51"/>
  <c r="I45" i="51"/>
  <c r="K14" i="53"/>
  <c r="L29" i="53" s="1"/>
  <c r="F46" i="53"/>
  <c r="C46" i="53"/>
  <c r="F46" i="56"/>
  <c r="C46" i="56"/>
  <c r="F22" i="59"/>
  <c r="C22" i="59"/>
  <c r="F38" i="59"/>
  <c r="C38" i="59"/>
  <c r="C16" i="39"/>
  <c r="O16" i="39"/>
  <c r="C19" i="39"/>
  <c r="O19" i="39"/>
  <c r="C35" i="39"/>
  <c r="O35" i="39"/>
  <c r="R38" i="39"/>
  <c r="C43" i="39"/>
  <c r="O43" i="39"/>
  <c r="C37" i="40"/>
  <c r="O39" i="40"/>
  <c r="C45" i="40"/>
  <c r="O47" i="40"/>
  <c r="I20" i="45"/>
  <c r="F24" i="45"/>
  <c r="I28" i="45"/>
  <c r="C41" i="45"/>
  <c r="C42" i="48"/>
  <c r="F42" i="48"/>
  <c r="F47" i="51"/>
  <c r="C47" i="51"/>
  <c r="I47" i="51"/>
  <c r="C44" i="52"/>
  <c r="F44" i="52"/>
  <c r="I33" i="53"/>
  <c r="C33" i="53"/>
  <c r="F44" i="53"/>
  <c r="C44" i="53"/>
  <c r="I44" i="53"/>
  <c r="AG28" i="58"/>
  <c r="AG36" i="58"/>
  <c r="AG40" i="58"/>
  <c r="AG44" i="58"/>
  <c r="Q15" i="45"/>
  <c r="C24" i="50"/>
  <c r="F24" i="50"/>
  <c r="C32" i="50"/>
  <c r="F32" i="50"/>
  <c r="F28" i="51"/>
  <c r="I28" i="51"/>
  <c r="C19" i="52"/>
  <c r="F19" i="52"/>
  <c r="F25" i="53"/>
  <c r="C25" i="53"/>
  <c r="I25" i="53"/>
  <c r="F38" i="53"/>
  <c r="C38" i="53"/>
  <c r="I41" i="53"/>
  <c r="C41" i="53"/>
  <c r="C24" i="55"/>
  <c r="F24" i="55"/>
  <c r="C39" i="55"/>
  <c r="F39" i="55"/>
  <c r="F26" i="56"/>
  <c r="C26" i="56"/>
  <c r="F30" i="56"/>
  <c r="C30" i="56"/>
  <c r="F34" i="56"/>
  <c r="C34" i="56"/>
  <c r="F38" i="56"/>
  <c r="C38" i="56"/>
  <c r="F42" i="56"/>
  <c r="C42" i="56"/>
  <c r="C17" i="59"/>
  <c r="F17" i="59"/>
  <c r="H15" i="48"/>
  <c r="F33" i="51"/>
  <c r="F15" i="53"/>
  <c r="C32" i="53"/>
  <c r="C40" i="53"/>
  <c r="AG16" i="58"/>
  <c r="AG21" i="58"/>
  <c r="F27" i="51"/>
  <c r="H15" i="52"/>
  <c r="I25" i="52" s="1"/>
  <c r="F20" i="52"/>
  <c r="C34" i="53"/>
  <c r="C37" i="53"/>
  <c r="C42" i="53"/>
  <c r="C45" i="53"/>
  <c r="F28" i="55"/>
  <c r="C27" i="56"/>
  <c r="C29" i="56"/>
  <c r="C31" i="56"/>
  <c r="C33" i="56"/>
  <c r="C35" i="56"/>
  <c r="C37" i="56"/>
  <c r="C39" i="56"/>
  <c r="C41" i="56"/>
  <c r="C43" i="56"/>
  <c r="AG32" i="58"/>
  <c r="C39" i="59"/>
  <c r="K15" i="51"/>
  <c r="L47" i="51" s="1"/>
  <c r="F22" i="52"/>
  <c r="F24" i="52"/>
  <c r="C32" i="52"/>
  <c r="C38" i="52"/>
  <c r="I24" i="55"/>
  <c r="I20" i="55"/>
  <c r="AG31" i="58"/>
  <c r="C15" i="59"/>
  <c r="C42" i="59"/>
  <c r="C20" i="31"/>
  <c r="C25" i="31"/>
  <c r="C33" i="31"/>
  <c r="C45" i="31"/>
  <c r="C14" i="31"/>
  <c r="C22" i="31"/>
  <c r="C26" i="31"/>
  <c r="C30" i="31"/>
  <c r="C34" i="31"/>
  <c r="C38" i="31"/>
  <c r="C42" i="31"/>
  <c r="H14" i="32"/>
  <c r="C14" i="32" s="1"/>
  <c r="C16" i="32"/>
  <c r="C22" i="32"/>
  <c r="C26" i="32"/>
  <c r="C30" i="32"/>
  <c r="C15" i="31"/>
  <c r="C19" i="31"/>
  <c r="C23" i="31"/>
  <c r="C27" i="31"/>
  <c r="C31" i="31"/>
  <c r="C35" i="31"/>
  <c r="C39" i="31"/>
  <c r="C43" i="31"/>
  <c r="F18" i="32"/>
  <c r="C33" i="32"/>
  <c r="F36" i="32"/>
  <c r="F39" i="32"/>
  <c r="C41" i="32"/>
  <c r="F44" i="32"/>
  <c r="T15" i="34"/>
  <c r="C15" i="34" s="1"/>
  <c r="L16" i="34"/>
  <c r="O16" i="34"/>
  <c r="C16" i="34"/>
  <c r="L17" i="34"/>
  <c r="O17" i="34"/>
  <c r="C17" i="34"/>
  <c r="C28" i="31"/>
  <c r="C44" i="31"/>
  <c r="C24" i="31"/>
  <c r="C36" i="31"/>
  <c r="C21" i="31"/>
  <c r="C37" i="31"/>
  <c r="C16" i="31"/>
  <c r="C32" i="31"/>
  <c r="C40" i="31"/>
  <c r="C17" i="31"/>
  <c r="C29" i="31"/>
  <c r="C41" i="31"/>
  <c r="C16" i="35"/>
  <c r="C17" i="35"/>
  <c r="C18" i="35"/>
  <c r="C19" i="35"/>
  <c r="C20" i="35"/>
  <c r="C21" i="35"/>
  <c r="C22" i="35"/>
  <c r="C23" i="35"/>
  <c r="C24" i="35"/>
  <c r="C25" i="35"/>
  <c r="C26" i="35"/>
  <c r="C27" i="35"/>
  <c r="C28" i="35"/>
  <c r="C29" i="35"/>
  <c r="C30" i="35"/>
  <c r="C31" i="35"/>
  <c r="C32" i="35"/>
  <c r="C33" i="35"/>
  <c r="C34" i="35"/>
  <c r="C35" i="35"/>
  <c r="C36" i="35"/>
  <c r="C37" i="35"/>
  <c r="C38" i="35"/>
  <c r="C39" i="35"/>
  <c r="C40" i="35"/>
  <c r="C41" i="35"/>
  <c r="C42" i="35"/>
  <c r="C43" i="35"/>
  <c r="C44" i="35"/>
  <c r="C45" i="35"/>
  <c r="C46" i="35"/>
  <c r="C47" i="35"/>
  <c r="F17" i="37"/>
  <c r="O18" i="37"/>
  <c r="I21" i="37"/>
  <c r="F23" i="37"/>
  <c r="C25" i="37"/>
  <c r="O25" i="37"/>
  <c r="F26" i="37"/>
  <c r="L30" i="37"/>
  <c r="O30" i="37"/>
  <c r="F30" i="37"/>
  <c r="L34" i="37"/>
  <c r="F34" i="37"/>
  <c r="L38" i="37"/>
  <c r="F38" i="37"/>
  <c r="L42" i="37"/>
  <c r="F42" i="37"/>
  <c r="L46" i="37"/>
  <c r="O46" i="37"/>
  <c r="F46" i="37"/>
  <c r="R46" i="38"/>
  <c r="F46" i="38"/>
  <c r="O46" i="38"/>
  <c r="C46" i="38"/>
  <c r="U46" i="38"/>
  <c r="I46" i="38"/>
  <c r="X30" i="39"/>
  <c r="L30" i="39"/>
  <c r="U30" i="39"/>
  <c r="I30" i="39"/>
  <c r="AA30" i="39"/>
  <c r="O30" i="39"/>
  <c r="C30" i="39"/>
  <c r="O20" i="37"/>
  <c r="F20" i="37"/>
  <c r="F28" i="37"/>
  <c r="O29" i="37"/>
  <c r="L29" i="37"/>
  <c r="F33" i="37"/>
  <c r="L33" i="37"/>
  <c r="F37" i="37"/>
  <c r="L37" i="37"/>
  <c r="O41" i="37"/>
  <c r="F41" i="37"/>
  <c r="L41" i="37"/>
  <c r="F45" i="37"/>
  <c r="L45" i="37"/>
  <c r="X26" i="39"/>
  <c r="L26" i="39"/>
  <c r="U26" i="39"/>
  <c r="I26" i="39"/>
  <c r="AA26" i="39"/>
  <c r="O26" i="39"/>
  <c r="C26" i="39"/>
  <c r="H15" i="35"/>
  <c r="F15" i="35" s="1"/>
  <c r="F16" i="37"/>
  <c r="C20" i="37"/>
  <c r="C21" i="37"/>
  <c r="F22" i="37"/>
  <c r="C28" i="37"/>
  <c r="C29" i="37"/>
  <c r="L32" i="37"/>
  <c r="O32" i="37"/>
  <c r="F32" i="37"/>
  <c r="L36" i="37"/>
  <c r="F36" i="37"/>
  <c r="L40" i="37"/>
  <c r="F40" i="37"/>
  <c r="L44" i="37"/>
  <c r="F44" i="37"/>
  <c r="U16" i="38"/>
  <c r="I16" i="38"/>
  <c r="O16" i="38"/>
  <c r="C16" i="38"/>
  <c r="U20" i="38"/>
  <c r="I20" i="38"/>
  <c r="O20" i="38"/>
  <c r="C20" i="38"/>
  <c r="U24" i="38"/>
  <c r="I24" i="38"/>
  <c r="O24" i="38"/>
  <c r="C24" i="38"/>
  <c r="U28" i="38"/>
  <c r="I28" i="38"/>
  <c r="O28" i="38"/>
  <c r="C28" i="38"/>
  <c r="U32" i="38"/>
  <c r="I32" i="38"/>
  <c r="O32" i="38"/>
  <c r="C32" i="38"/>
  <c r="U36" i="38"/>
  <c r="I36" i="38"/>
  <c r="O36" i="38"/>
  <c r="C36" i="38"/>
  <c r="R38" i="38"/>
  <c r="O38" i="38"/>
  <c r="C38" i="38"/>
  <c r="U38" i="38"/>
  <c r="I38" i="38"/>
  <c r="AC15" i="39"/>
  <c r="C15" i="39" s="1"/>
  <c r="X22" i="39"/>
  <c r="L22" i="39"/>
  <c r="U22" i="39"/>
  <c r="I22" i="39"/>
  <c r="AA22" i="39"/>
  <c r="O22" i="39"/>
  <c r="C22" i="39"/>
  <c r="F19" i="34"/>
  <c r="F20" i="34"/>
  <c r="F21" i="34"/>
  <c r="F22" i="34"/>
  <c r="F23" i="34"/>
  <c r="F24" i="34"/>
  <c r="F25" i="34"/>
  <c r="F26" i="34"/>
  <c r="F27" i="34"/>
  <c r="F28" i="34"/>
  <c r="F29" i="34"/>
  <c r="F30" i="34"/>
  <c r="F31" i="34"/>
  <c r="F32" i="34"/>
  <c r="F33" i="34"/>
  <c r="F34" i="34"/>
  <c r="F35" i="34"/>
  <c r="F36" i="34"/>
  <c r="F37" i="34"/>
  <c r="F38" i="34"/>
  <c r="F39" i="34"/>
  <c r="F40" i="34"/>
  <c r="F41" i="34"/>
  <c r="F42" i="34"/>
  <c r="F43" i="34"/>
  <c r="F44" i="34"/>
  <c r="F45" i="34"/>
  <c r="F46" i="34"/>
  <c r="F47" i="34"/>
  <c r="C16" i="37"/>
  <c r="C17" i="37"/>
  <c r="I20" i="37"/>
  <c r="F21" i="37"/>
  <c r="C22" i="37"/>
  <c r="C23" i="37"/>
  <c r="O23" i="37"/>
  <c r="F24" i="37"/>
  <c r="I28" i="37"/>
  <c r="F29" i="37"/>
  <c r="F31" i="37"/>
  <c r="L31" i="37"/>
  <c r="C33" i="37"/>
  <c r="F35" i="37"/>
  <c r="L35" i="37"/>
  <c r="C37" i="37"/>
  <c r="F39" i="37"/>
  <c r="L39" i="37"/>
  <c r="C41" i="37"/>
  <c r="F43" i="37"/>
  <c r="L43" i="37"/>
  <c r="C45" i="37"/>
  <c r="F47" i="37"/>
  <c r="L47" i="37"/>
  <c r="W14" i="38"/>
  <c r="F14" i="38" s="1"/>
  <c r="F16" i="38"/>
  <c r="O18" i="38"/>
  <c r="C18" i="38"/>
  <c r="U18" i="38"/>
  <c r="I18" i="38"/>
  <c r="F20" i="38"/>
  <c r="O22" i="38"/>
  <c r="C22" i="38"/>
  <c r="U22" i="38"/>
  <c r="I22" i="38"/>
  <c r="F24" i="38"/>
  <c r="O26" i="38"/>
  <c r="C26" i="38"/>
  <c r="U26" i="38"/>
  <c r="I26" i="38"/>
  <c r="F28" i="38"/>
  <c r="O30" i="38"/>
  <c r="C30" i="38"/>
  <c r="U30" i="38"/>
  <c r="I30" i="38"/>
  <c r="F32" i="38"/>
  <c r="O34" i="38"/>
  <c r="C34" i="38"/>
  <c r="U34" i="38"/>
  <c r="I34" i="38"/>
  <c r="F36" i="38"/>
  <c r="R42" i="38"/>
  <c r="F42" i="38"/>
  <c r="O42" i="38"/>
  <c r="C42" i="38"/>
  <c r="U42" i="38"/>
  <c r="I42" i="38"/>
  <c r="L46" i="38"/>
  <c r="F26" i="39"/>
  <c r="R30" i="39"/>
  <c r="F15" i="38"/>
  <c r="F19" i="38"/>
  <c r="F23" i="38"/>
  <c r="F27" i="38"/>
  <c r="F31" i="38"/>
  <c r="F35" i="38"/>
  <c r="F39" i="38"/>
  <c r="C40" i="38"/>
  <c r="O40" i="38"/>
  <c r="F43" i="38"/>
  <c r="C44" i="38"/>
  <c r="O44" i="38"/>
  <c r="I17" i="39"/>
  <c r="U17" i="39"/>
  <c r="I20" i="39"/>
  <c r="U20" i="39"/>
  <c r="L21" i="39"/>
  <c r="I24" i="39"/>
  <c r="U24" i="39"/>
  <c r="L25" i="39"/>
  <c r="I28" i="39"/>
  <c r="U28" i="39"/>
  <c r="L29" i="39"/>
  <c r="I32" i="39"/>
  <c r="U32" i="39"/>
  <c r="L33" i="39"/>
  <c r="C34" i="39"/>
  <c r="O34" i="39"/>
  <c r="AA34" i="39"/>
  <c r="I36" i="39"/>
  <c r="U36" i="39"/>
  <c r="L37" i="39"/>
  <c r="C38" i="39"/>
  <c r="O38" i="39"/>
  <c r="AA38" i="39"/>
  <c r="I40" i="39"/>
  <c r="U40" i="39"/>
  <c r="L41" i="39"/>
  <c r="C42" i="39"/>
  <c r="O42" i="39"/>
  <c r="AA42" i="39"/>
  <c r="I44" i="39"/>
  <c r="U44" i="39"/>
  <c r="L45" i="39"/>
  <c r="O16" i="40"/>
  <c r="O19" i="40"/>
  <c r="O20" i="40"/>
  <c r="F23" i="40"/>
  <c r="I24" i="40"/>
  <c r="X25" i="40"/>
  <c r="L25" i="40"/>
  <c r="R26" i="40"/>
  <c r="F26" i="40"/>
  <c r="O27" i="40"/>
  <c r="O28" i="40"/>
  <c r="F31" i="40"/>
  <c r="X32" i="40"/>
  <c r="R32" i="40"/>
  <c r="F32" i="40"/>
  <c r="I35" i="40"/>
  <c r="X36" i="40"/>
  <c r="L36" i="40"/>
  <c r="R36" i="40"/>
  <c r="F36" i="40"/>
  <c r="I39" i="40"/>
  <c r="X40" i="40"/>
  <c r="L40" i="40"/>
  <c r="R40" i="40"/>
  <c r="F40" i="40"/>
  <c r="I43" i="40"/>
  <c r="X44" i="40"/>
  <c r="L44" i="40"/>
  <c r="R44" i="40"/>
  <c r="F44" i="40"/>
  <c r="L15" i="45"/>
  <c r="R16" i="45"/>
  <c r="R18" i="45"/>
  <c r="R22" i="45"/>
  <c r="R26" i="45"/>
  <c r="R30" i="45"/>
  <c r="R39" i="45"/>
  <c r="X23" i="40"/>
  <c r="L23" i="40"/>
  <c r="R24" i="40"/>
  <c r="F24" i="40"/>
  <c r="X31" i="40"/>
  <c r="L31" i="40"/>
  <c r="R33" i="40"/>
  <c r="F33" i="40"/>
  <c r="X33" i="40"/>
  <c r="L33" i="40"/>
  <c r="R37" i="40"/>
  <c r="F37" i="40"/>
  <c r="X37" i="40"/>
  <c r="L37" i="40"/>
  <c r="R41" i="40"/>
  <c r="F41" i="40"/>
  <c r="X41" i="40"/>
  <c r="L41" i="40"/>
  <c r="R45" i="40"/>
  <c r="F45" i="40"/>
  <c r="X45" i="40"/>
  <c r="L45" i="40"/>
  <c r="R45" i="45"/>
  <c r="R41" i="45"/>
  <c r="R37" i="45"/>
  <c r="R33" i="45"/>
  <c r="R29" i="45"/>
  <c r="R25" i="45"/>
  <c r="R21" i="45"/>
  <c r="O15" i="45"/>
  <c r="R34" i="45"/>
  <c r="R38" i="45"/>
  <c r="I40" i="38"/>
  <c r="I44" i="38"/>
  <c r="C17" i="39"/>
  <c r="O17" i="39"/>
  <c r="C20" i="39"/>
  <c r="O20" i="39"/>
  <c r="C24" i="39"/>
  <c r="O24" i="39"/>
  <c r="C28" i="39"/>
  <c r="O28" i="39"/>
  <c r="C32" i="39"/>
  <c r="O32" i="39"/>
  <c r="I34" i="39"/>
  <c r="U34" i="39"/>
  <c r="C36" i="39"/>
  <c r="O36" i="39"/>
  <c r="I38" i="39"/>
  <c r="U38" i="39"/>
  <c r="C40" i="39"/>
  <c r="O40" i="39"/>
  <c r="I42" i="39"/>
  <c r="U42" i="39"/>
  <c r="C44" i="39"/>
  <c r="O44" i="39"/>
  <c r="U47" i="39"/>
  <c r="I47" i="39"/>
  <c r="I16" i="40"/>
  <c r="X17" i="40"/>
  <c r="L17" i="40"/>
  <c r="F19" i="40"/>
  <c r="I20" i="40"/>
  <c r="X21" i="40"/>
  <c r="L21" i="40"/>
  <c r="R22" i="40"/>
  <c r="F22" i="40"/>
  <c r="O23" i="40"/>
  <c r="O24" i="40"/>
  <c r="C25" i="40"/>
  <c r="R25" i="40"/>
  <c r="C26" i="40"/>
  <c r="U26" i="40"/>
  <c r="F27" i="40"/>
  <c r="I28" i="40"/>
  <c r="X29" i="40"/>
  <c r="L29" i="40"/>
  <c r="R30" i="40"/>
  <c r="F30" i="40"/>
  <c r="O31" i="40"/>
  <c r="O32" i="40"/>
  <c r="I33" i="40"/>
  <c r="X34" i="40"/>
  <c r="L34" i="40"/>
  <c r="R34" i="40"/>
  <c r="F34" i="40"/>
  <c r="O36" i="40"/>
  <c r="I37" i="40"/>
  <c r="X38" i="40"/>
  <c r="L38" i="40"/>
  <c r="R38" i="40"/>
  <c r="F38" i="40"/>
  <c r="O40" i="40"/>
  <c r="I41" i="40"/>
  <c r="X42" i="40"/>
  <c r="L42" i="40"/>
  <c r="R42" i="40"/>
  <c r="F42" i="40"/>
  <c r="O44" i="40"/>
  <c r="I45" i="40"/>
  <c r="F15" i="45"/>
  <c r="R19" i="45"/>
  <c r="R27" i="45"/>
  <c r="R42" i="45"/>
  <c r="R43" i="45"/>
  <c r="L34" i="39"/>
  <c r="L38" i="39"/>
  <c r="L42" i="39"/>
  <c r="Z15" i="40"/>
  <c r="O15" i="40" s="1"/>
  <c r="R16" i="40"/>
  <c r="F16" i="40"/>
  <c r="X19" i="40"/>
  <c r="L19" i="40"/>
  <c r="R20" i="40"/>
  <c r="F20" i="40"/>
  <c r="C23" i="40"/>
  <c r="R23" i="40"/>
  <c r="C24" i="40"/>
  <c r="U24" i="40"/>
  <c r="X27" i="40"/>
  <c r="L27" i="40"/>
  <c r="R28" i="40"/>
  <c r="F28" i="40"/>
  <c r="C31" i="40"/>
  <c r="R31" i="40"/>
  <c r="O33" i="40"/>
  <c r="R35" i="40"/>
  <c r="F35" i="40"/>
  <c r="X35" i="40"/>
  <c r="L35" i="40"/>
  <c r="O37" i="40"/>
  <c r="R39" i="40"/>
  <c r="F39" i="40"/>
  <c r="X39" i="40"/>
  <c r="L39" i="40"/>
  <c r="O41" i="40"/>
  <c r="R43" i="40"/>
  <c r="F43" i="40"/>
  <c r="X43" i="40"/>
  <c r="L43" i="40"/>
  <c r="O45" i="40"/>
  <c r="I15" i="45"/>
  <c r="R23" i="45"/>
  <c r="R31" i="45"/>
  <c r="R35" i="45"/>
  <c r="F46" i="40"/>
  <c r="R46" i="40"/>
  <c r="L47" i="40"/>
  <c r="X47" i="40"/>
  <c r="F16" i="44"/>
  <c r="F17" i="44"/>
  <c r="L16" i="45"/>
  <c r="C17" i="45"/>
  <c r="O17" i="45"/>
  <c r="L19" i="45"/>
  <c r="C20" i="45"/>
  <c r="O20" i="45"/>
  <c r="I22" i="45"/>
  <c r="L23" i="45"/>
  <c r="C24" i="45"/>
  <c r="O24" i="45"/>
  <c r="I26" i="45"/>
  <c r="L27" i="45"/>
  <c r="C28" i="45"/>
  <c r="O28" i="45"/>
  <c r="I30" i="45"/>
  <c r="L31" i="45"/>
  <c r="C32" i="45"/>
  <c r="O32" i="45"/>
  <c r="I34" i="45"/>
  <c r="L35" i="45"/>
  <c r="C36" i="45"/>
  <c r="O36" i="45"/>
  <c r="I38" i="45"/>
  <c r="L39" i="45"/>
  <c r="C40" i="45"/>
  <c r="O40" i="45"/>
  <c r="I42" i="45"/>
  <c r="L43" i="45"/>
  <c r="C44" i="45"/>
  <c r="O44" i="45"/>
  <c r="I46" i="45"/>
  <c r="R46" i="45"/>
  <c r="L47" i="45"/>
  <c r="H15" i="44"/>
  <c r="I27" i="44" s="1"/>
  <c r="O16" i="45"/>
  <c r="C19" i="45"/>
  <c r="O19" i="45"/>
  <c r="O23" i="45"/>
  <c r="C27" i="45"/>
  <c r="O27" i="45"/>
  <c r="O31" i="45"/>
  <c r="C35" i="45"/>
  <c r="O35" i="45"/>
  <c r="O39" i="45"/>
  <c r="I17" i="48"/>
  <c r="L39" i="51"/>
  <c r="L34" i="51"/>
  <c r="L23" i="51"/>
  <c r="I15" i="51"/>
  <c r="L26" i="51"/>
  <c r="L46" i="40"/>
  <c r="F47" i="40"/>
  <c r="R47" i="40"/>
  <c r="C15" i="45"/>
  <c r="R17" i="45"/>
  <c r="R20" i="45"/>
  <c r="I24" i="45"/>
  <c r="R24" i="45"/>
  <c r="R28" i="45"/>
  <c r="R32" i="45"/>
  <c r="R36" i="45"/>
  <c r="R40" i="45"/>
  <c r="I44" i="45"/>
  <c r="R44" i="45"/>
  <c r="I39" i="48"/>
  <c r="I38" i="48"/>
  <c r="I37" i="48"/>
  <c r="I36" i="48"/>
  <c r="I35" i="48"/>
  <c r="I34" i="48"/>
  <c r="I33" i="48"/>
  <c r="I32" i="48"/>
  <c r="I31" i="48"/>
  <c r="I30" i="48"/>
  <c r="I29" i="48"/>
  <c r="I28" i="48"/>
  <c r="I27" i="48"/>
  <c r="I26" i="48"/>
  <c r="I25" i="48"/>
  <c r="I24" i="48"/>
  <c r="I23" i="48"/>
  <c r="I22" i="48"/>
  <c r="I21" i="48"/>
  <c r="I20" i="48"/>
  <c r="I19" i="48"/>
  <c r="I18" i="48"/>
  <c r="F15" i="48"/>
  <c r="I16" i="48"/>
  <c r="I47" i="40"/>
  <c r="I16" i="45"/>
  <c r="I19" i="45"/>
  <c r="I23" i="45"/>
  <c r="I27" i="45"/>
  <c r="I31" i="45"/>
  <c r="I35" i="45"/>
  <c r="I39" i="45"/>
  <c r="I43" i="45"/>
  <c r="C15" i="48"/>
  <c r="F19" i="48"/>
  <c r="F20" i="48"/>
  <c r="F21" i="48"/>
  <c r="F22" i="48"/>
  <c r="F23" i="48"/>
  <c r="F24" i="48"/>
  <c r="F25" i="48"/>
  <c r="F26" i="48"/>
  <c r="F27" i="48"/>
  <c r="F28" i="48"/>
  <c r="F29" i="48"/>
  <c r="F30" i="48"/>
  <c r="F31" i="48"/>
  <c r="F32" i="48"/>
  <c r="F33" i="48"/>
  <c r="F34" i="48"/>
  <c r="F35" i="48"/>
  <c r="F36" i="48"/>
  <c r="F37" i="48"/>
  <c r="F38" i="48"/>
  <c r="F39" i="48"/>
  <c r="I41" i="48"/>
  <c r="C43" i="48"/>
  <c r="I45" i="48"/>
  <c r="C47" i="48"/>
  <c r="C16" i="50"/>
  <c r="C22" i="50"/>
  <c r="I24" i="50"/>
  <c r="C26" i="50"/>
  <c r="C30" i="50"/>
  <c r="I32" i="50"/>
  <c r="C34" i="50"/>
  <c r="C38" i="50"/>
  <c r="I40" i="50"/>
  <c r="C42" i="50"/>
  <c r="C46" i="50"/>
  <c r="F20" i="51"/>
  <c r="I21" i="51"/>
  <c r="F24" i="51"/>
  <c r="L28" i="51"/>
  <c r="F34" i="51"/>
  <c r="I35" i="51"/>
  <c r="F38" i="51"/>
  <c r="I39" i="51"/>
  <c r="F26" i="52"/>
  <c r="C26" i="52"/>
  <c r="F30" i="52"/>
  <c r="C30" i="52"/>
  <c r="C28" i="53"/>
  <c r="I28" i="53"/>
  <c r="F28" i="53"/>
  <c r="F15" i="55"/>
  <c r="I28" i="55"/>
  <c r="I33" i="55"/>
  <c r="C33" i="55"/>
  <c r="F33" i="55"/>
  <c r="I46" i="55"/>
  <c r="F46" i="55"/>
  <c r="C46" i="55"/>
  <c r="H15" i="56"/>
  <c r="C15" i="56" s="1"/>
  <c r="AG22" i="58"/>
  <c r="C20" i="59"/>
  <c r="F20" i="59"/>
  <c r="C36" i="59"/>
  <c r="F36" i="59"/>
  <c r="I40" i="48"/>
  <c r="I44" i="48"/>
  <c r="F15" i="50"/>
  <c r="I27" i="50"/>
  <c r="I43" i="50"/>
  <c r="C17" i="51"/>
  <c r="C22" i="51"/>
  <c r="C27" i="51"/>
  <c r="C28" i="51"/>
  <c r="C32" i="51"/>
  <c r="L36" i="51"/>
  <c r="C36" i="51"/>
  <c r="C40" i="51"/>
  <c r="I42" i="51"/>
  <c r="I18" i="52"/>
  <c r="F27" i="52"/>
  <c r="C27" i="52"/>
  <c r="F45" i="52"/>
  <c r="C45" i="52"/>
  <c r="L24" i="53"/>
  <c r="I16" i="55"/>
  <c r="I17" i="55"/>
  <c r="C27" i="55"/>
  <c r="I27" i="55"/>
  <c r="F27" i="55"/>
  <c r="I36" i="55"/>
  <c r="F36" i="55"/>
  <c r="C36" i="55"/>
  <c r="I41" i="55"/>
  <c r="C41" i="55"/>
  <c r="F41" i="55"/>
  <c r="F21" i="56"/>
  <c r="C21" i="56"/>
  <c r="C32" i="59"/>
  <c r="F32" i="59"/>
  <c r="I43" i="48"/>
  <c r="I47" i="48"/>
  <c r="I30" i="50"/>
  <c r="I46" i="50"/>
  <c r="I46" i="51"/>
  <c r="C46" i="51"/>
  <c r="F28" i="52"/>
  <c r="C28" i="52"/>
  <c r="L15" i="53"/>
  <c r="L32" i="53"/>
  <c r="I26" i="53"/>
  <c r="L26" i="53"/>
  <c r="F26" i="53"/>
  <c r="C26" i="53"/>
  <c r="C23" i="55"/>
  <c r="I23" i="55"/>
  <c r="F23" i="55"/>
  <c r="I30" i="55"/>
  <c r="F30" i="55"/>
  <c r="C30" i="55"/>
  <c r="I44" i="55"/>
  <c r="F44" i="55"/>
  <c r="C44" i="55"/>
  <c r="AG42" i="58"/>
  <c r="C28" i="59"/>
  <c r="F28" i="59"/>
  <c r="C44" i="59"/>
  <c r="F44" i="59"/>
  <c r="I42" i="48"/>
  <c r="I46" i="48"/>
  <c r="I25" i="50"/>
  <c r="I41" i="50"/>
  <c r="C29" i="51"/>
  <c r="C44" i="51"/>
  <c r="I44" i="51"/>
  <c r="F29" i="52"/>
  <c r="C29" i="52"/>
  <c r="I16" i="53"/>
  <c r="L16" i="53"/>
  <c r="F16" i="53"/>
  <c r="C16" i="53"/>
  <c r="F27" i="53"/>
  <c r="L27" i="53"/>
  <c r="I27" i="53"/>
  <c r="C27" i="53"/>
  <c r="C15" i="55"/>
  <c r="I26" i="55"/>
  <c r="I22" i="55"/>
  <c r="I18" i="55"/>
  <c r="C19" i="55"/>
  <c r="I19" i="55"/>
  <c r="F19" i="55"/>
  <c r="I38" i="55"/>
  <c r="F38" i="55"/>
  <c r="C38" i="55"/>
  <c r="F19" i="56"/>
  <c r="C19" i="56"/>
  <c r="AF15" i="58"/>
  <c r="O15" i="58" s="1"/>
  <c r="AG23" i="58"/>
  <c r="AG27" i="58"/>
  <c r="AG39" i="58"/>
  <c r="C24" i="59"/>
  <c r="F24" i="59"/>
  <c r="C40" i="59"/>
  <c r="F40" i="59"/>
  <c r="L21" i="53"/>
  <c r="C21" i="53"/>
  <c r="C31" i="53"/>
  <c r="L35" i="53"/>
  <c r="C35" i="53"/>
  <c r="C39" i="53"/>
  <c r="L43" i="53"/>
  <c r="C43" i="53"/>
  <c r="I29" i="55"/>
  <c r="C29" i="55"/>
  <c r="I32" i="55"/>
  <c r="I34" i="55"/>
  <c r="F34" i="55"/>
  <c r="I37" i="55"/>
  <c r="C37" i="55"/>
  <c r="I40" i="55"/>
  <c r="I42" i="55"/>
  <c r="F42" i="55"/>
  <c r="I45" i="55"/>
  <c r="C45" i="55"/>
  <c r="C17" i="56"/>
  <c r="C20" i="56"/>
  <c r="AG19" i="58"/>
  <c r="AG26" i="58"/>
  <c r="AG33" i="58"/>
  <c r="AG38" i="58"/>
  <c r="AG43" i="58"/>
  <c r="I35" i="52"/>
  <c r="L23" i="53"/>
  <c r="L38" i="53"/>
  <c r="L46" i="53"/>
  <c r="I21" i="55"/>
  <c r="I25" i="55"/>
  <c r="AG17" i="58"/>
  <c r="AG24" i="58"/>
  <c r="AG30" i="58"/>
  <c r="AG35" i="58"/>
  <c r="F43" i="52"/>
  <c r="C46" i="52"/>
  <c r="F47" i="52"/>
  <c r="F19" i="53"/>
  <c r="I20" i="53"/>
  <c r="I21" i="53"/>
  <c r="F23" i="53"/>
  <c r="I31" i="53"/>
  <c r="F33" i="53"/>
  <c r="I34" i="53"/>
  <c r="I35" i="53"/>
  <c r="F37" i="53"/>
  <c r="I38" i="53"/>
  <c r="I39" i="53"/>
  <c r="F41" i="53"/>
  <c r="I42" i="53"/>
  <c r="I43" i="53"/>
  <c r="F45" i="53"/>
  <c r="I46" i="53"/>
  <c r="F21" i="55"/>
  <c r="F25" i="55"/>
  <c r="F29" i="55"/>
  <c r="F32" i="55"/>
  <c r="C34" i="55"/>
  <c r="F37" i="55"/>
  <c r="F40" i="55"/>
  <c r="C42" i="55"/>
  <c r="F45" i="55"/>
  <c r="F16" i="56"/>
  <c r="F20" i="56"/>
  <c r="C23" i="56"/>
  <c r="AG34" i="58"/>
  <c r="AG41" i="58"/>
  <c r="AG46" i="58"/>
  <c r="I31" i="55"/>
  <c r="I35" i="55"/>
  <c r="I39" i="55"/>
  <c r="I43" i="55"/>
  <c r="I47" i="55"/>
  <c r="C24" i="56"/>
  <c r="AG20" i="58"/>
  <c r="AG29" i="58"/>
  <c r="AG37" i="58"/>
  <c r="AG45" i="58"/>
  <c r="F21" i="59"/>
  <c r="C21" i="59"/>
  <c r="F25" i="59"/>
  <c r="C25" i="59"/>
  <c r="F29" i="59"/>
  <c r="C29" i="59"/>
  <c r="F33" i="59"/>
  <c r="C33" i="59"/>
  <c r="F37" i="59"/>
  <c r="C37" i="59"/>
  <c r="F41" i="59"/>
  <c r="C41" i="59"/>
  <c r="F45" i="59"/>
  <c r="C45" i="59"/>
  <c r="O17" i="37" l="1"/>
  <c r="O36" i="37"/>
  <c r="O22" i="37"/>
  <c r="O45" i="37"/>
  <c r="O19" i="37"/>
  <c r="O34" i="37"/>
  <c r="O40" i="37"/>
  <c r="O21" i="37"/>
  <c r="O15" i="37" s="1"/>
  <c r="O16" i="37"/>
  <c r="O33" i="37"/>
  <c r="O28" i="37"/>
  <c r="O38" i="37"/>
  <c r="L15" i="37"/>
  <c r="X30" i="38"/>
  <c r="O47" i="37"/>
  <c r="O43" i="37"/>
  <c r="O39" i="37"/>
  <c r="O35" i="37"/>
  <c r="O31" i="37"/>
  <c r="O24" i="37"/>
  <c r="O44" i="37"/>
  <c r="O37" i="37"/>
  <c r="O42" i="37"/>
  <c r="O26" i="37"/>
  <c r="C15" i="37"/>
  <c r="AA39" i="40"/>
  <c r="X42" i="38"/>
  <c r="X34" i="38"/>
  <c r="F14" i="53"/>
  <c r="L34" i="53"/>
  <c r="L39" i="53"/>
  <c r="L31" i="53"/>
  <c r="L41" i="53"/>
  <c r="L33" i="53"/>
  <c r="L44" i="51"/>
  <c r="C15" i="51"/>
  <c r="L22" i="53"/>
  <c r="L44" i="53"/>
  <c r="L30" i="53"/>
  <c r="L42" i="51"/>
  <c r="L18" i="51"/>
  <c r="L28" i="53"/>
  <c r="L16" i="51"/>
  <c r="L43" i="51"/>
  <c r="L21" i="51"/>
  <c r="L33" i="51"/>
  <c r="L38" i="51"/>
  <c r="I23" i="56"/>
  <c r="L45" i="53"/>
  <c r="L37" i="53"/>
  <c r="L20" i="53"/>
  <c r="L17" i="53"/>
  <c r="L29" i="51"/>
  <c r="L36" i="53"/>
  <c r="L25" i="53"/>
  <c r="I14" i="53"/>
  <c r="L27" i="51"/>
  <c r="L17" i="51"/>
  <c r="L30" i="51"/>
  <c r="L19" i="51"/>
  <c r="L24" i="51"/>
  <c r="L35" i="51"/>
  <c r="L41" i="51"/>
  <c r="I15" i="37"/>
  <c r="L42" i="53"/>
  <c r="L19" i="53"/>
  <c r="C14" i="53"/>
  <c r="L25" i="51"/>
  <c r="L18" i="53"/>
  <c r="L40" i="53"/>
  <c r="L46" i="51"/>
  <c r="L40" i="51"/>
  <c r="L32" i="51"/>
  <c r="L22" i="51"/>
  <c r="F15" i="51"/>
  <c r="L45" i="51"/>
  <c r="L20" i="51"/>
  <c r="L31" i="51"/>
  <c r="L37" i="51"/>
  <c r="I16" i="44"/>
  <c r="I24" i="56"/>
  <c r="I39" i="52"/>
  <c r="I43" i="52"/>
  <c r="I17" i="52"/>
  <c r="I45" i="50"/>
  <c r="I29" i="50"/>
  <c r="I34" i="50"/>
  <c r="I18" i="50"/>
  <c r="I47" i="50"/>
  <c r="I31" i="50"/>
  <c r="I17" i="50"/>
  <c r="I17" i="44"/>
  <c r="AA28" i="40"/>
  <c r="X22" i="38"/>
  <c r="I37" i="50"/>
  <c r="I21" i="50"/>
  <c r="I42" i="50"/>
  <c r="I26" i="50"/>
  <c r="I39" i="50"/>
  <c r="I23" i="50"/>
  <c r="I19" i="52"/>
  <c r="AA47" i="40"/>
  <c r="AD42" i="39"/>
  <c r="X44" i="38"/>
  <c r="X40" i="38"/>
  <c r="I46" i="52"/>
  <c r="I33" i="50"/>
  <c r="I38" i="50"/>
  <c r="I22" i="50"/>
  <c r="I35" i="50"/>
  <c r="I19" i="50"/>
  <c r="I44" i="50"/>
  <c r="I36" i="50"/>
  <c r="I28" i="50"/>
  <c r="I20" i="50"/>
  <c r="C15" i="50"/>
  <c r="U15" i="58"/>
  <c r="C15" i="58"/>
  <c r="I16" i="56"/>
  <c r="I40" i="52"/>
  <c r="I36" i="52"/>
  <c r="I32" i="52"/>
  <c r="I47" i="52"/>
  <c r="I19" i="56"/>
  <c r="I20" i="52"/>
  <c r="I28" i="52"/>
  <c r="I47" i="56"/>
  <c r="I31" i="52"/>
  <c r="I22" i="52"/>
  <c r="I30" i="52"/>
  <c r="I23" i="52"/>
  <c r="AD44" i="39"/>
  <c r="AD32" i="39"/>
  <c r="AD28" i="39"/>
  <c r="AD24" i="39"/>
  <c r="AD20" i="39"/>
  <c r="I15" i="39"/>
  <c r="I21" i="52"/>
  <c r="I38" i="52"/>
  <c r="I29" i="52"/>
  <c r="I16" i="52"/>
  <c r="C15" i="52"/>
  <c r="AD47" i="39"/>
  <c r="AD38" i="39"/>
  <c r="AD18" i="39"/>
  <c r="X26" i="38"/>
  <c r="X18" i="38"/>
  <c r="AD22" i="39"/>
  <c r="R15" i="39"/>
  <c r="I44" i="52"/>
  <c r="I42" i="52"/>
  <c r="I34" i="52"/>
  <c r="I18" i="56"/>
  <c r="I41" i="52"/>
  <c r="I37" i="52"/>
  <c r="I33" i="52"/>
  <c r="I20" i="56"/>
  <c r="I24" i="52"/>
  <c r="I45" i="52"/>
  <c r="I27" i="52"/>
  <c r="I26" i="52"/>
  <c r="R15" i="40"/>
  <c r="AD34" i="39"/>
  <c r="AD40" i="39"/>
  <c r="AD17" i="39"/>
  <c r="U15" i="39"/>
  <c r="O15" i="34"/>
  <c r="F15" i="52"/>
  <c r="F15" i="37"/>
  <c r="I22" i="56"/>
  <c r="F15" i="56"/>
  <c r="I21" i="56"/>
  <c r="I15" i="48"/>
  <c r="AA46" i="40"/>
  <c r="I44" i="44"/>
  <c r="I28" i="44"/>
  <c r="AA43" i="40"/>
  <c r="AA35" i="40"/>
  <c r="AA16" i="40"/>
  <c r="I37" i="44"/>
  <c r="I21" i="44"/>
  <c r="AA34" i="40"/>
  <c r="I34" i="44"/>
  <c r="I18" i="44"/>
  <c r="AA37" i="40"/>
  <c r="R15" i="45"/>
  <c r="I39" i="44"/>
  <c r="I23" i="44"/>
  <c r="AA44" i="40"/>
  <c r="AA36" i="40"/>
  <c r="AA19" i="40"/>
  <c r="L15" i="40"/>
  <c r="AD36" i="39"/>
  <c r="L14" i="38"/>
  <c r="X38" i="38"/>
  <c r="X36" i="38"/>
  <c r="X20" i="38"/>
  <c r="U14" i="38"/>
  <c r="X46" i="38"/>
  <c r="C14" i="38"/>
  <c r="I46" i="35"/>
  <c r="I38" i="35"/>
  <c r="I30" i="35"/>
  <c r="I22" i="35"/>
  <c r="I15" i="34"/>
  <c r="I41" i="35"/>
  <c r="I33" i="35"/>
  <c r="I25" i="35"/>
  <c r="I17" i="35"/>
  <c r="U17" i="34"/>
  <c r="U16" i="34"/>
  <c r="L15" i="58"/>
  <c r="X15" i="58"/>
  <c r="F15" i="58"/>
  <c r="AD15" i="58"/>
  <c r="R15" i="58"/>
  <c r="I43" i="56"/>
  <c r="I39" i="56"/>
  <c r="I35" i="56"/>
  <c r="I31" i="56"/>
  <c r="I27" i="56"/>
  <c r="I44" i="56"/>
  <c r="I41" i="56"/>
  <c r="I38" i="56"/>
  <c r="I28" i="56"/>
  <c r="I25" i="56"/>
  <c r="I46" i="56"/>
  <c r="I36" i="56"/>
  <c r="I33" i="56"/>
  <c r="I30" i="56"/>
  <c r="I40" i="56"/>
  <c r="I37" i="56"/>
  <c r="I34" i="56"/>
  <c r="I42" i="56"/>
  <c r="I29" i="56"/>
  <c r="I45" i="56"/>
  <c r="I32" i="56"/>
  <c r="I17" i="56"/>
  <c r="I26" i="56"/>
  <c r="I40" i="44"/>
  <c r="I24" i="44"/>
  <c r="AA29" i="40"/>
  <c r="AA21" i="40"/>
  <c r="AA17" i="40"/>
  <c r="I15" i="40"/>
  <c r="AA25" i="40"/>
  <c r="U15" i="40"/>
  <c r="I33" i="44"/>
  <c r="F15" i="44"/>
  <c r="AA38" i="40"/>
  <c r="AA31" i="40"/>
  <c r="AA30" i="40"/>
  <c r="I46" i="44"/>
  <c r="I30" i="44"/>
  <c r="C15" i="44"/>
  <c r="AA33" i="40"/>
  <c r="F15" i="40"/>
  <c r="I35" i="44"/>
  <c r="I19" i="44"/>
  <c r="AD45" i="39"/>
  <c r="AD41" i="39"/>
  <c r="AD37" i="39"/>
  <c r="AD33" i="39"/>
  <c r="AD29" i="39"/>
  <c r="AD25" i="39"/>
  <c r="AD21" i="39"/>
  <c r="AD46" i="39"/>
  <c r="AD43" i="39"/>
  <c r="AD39" i="39"/>
  <c r="AD35" i="39"/>
  <c r="AD31" i="39"/>
  <c r="AD19" i="39"/>
  <c r="AD23" i="39"/>
  <c r="AD16" i="39"/>
  <c r="AD27" i="39"/>
  <c r="X32" i="38"/>
  <c r="X16" i="38"/>
  <c r="I14" i="38"/>
  <c r="C15" i="40"/>
  <c r="R14" i="38"/>
  <c r="C15" i="35"/>
  <c r="I44" i="35"/>
  <c r="I36" i="35"/>
  <c r="I28" i="35"/>
  <c r="I20" i="35"/>
  <c r="I47" i="35"/>
  <c r="I39" i="35"/>
  <c r="I31" i="35"/>
  <c r="I23" i="35"/>
  <c r="U47" i="34"/>
  <c r="U46" i="34"/>
  <c r="R15" i="34"/>
  <c r="U44" i="34"/>
  <c r="U42" i="34"/>
  <c r="U40" i="34"/>
  <c r="U38" i="34"/>
  <c r="U36" i="34"/>
  <c r="U34" i="34"/>
  <c r="U32" i="34"/>
  <c r="U30" i="34"/>
  <c r="U28" i="34"/>
  <c r="U26" i="34"/>
  <c r="U24" i="34"/>
  <c r="U22" i="34"/>
  <c r="U20" i="34"/>
  <c r="U18" i="34"/>
  <c r="F15" i="34"/>
  <c r="U45" i="34"/>
  <c r="U43" i="34"/>
  <c r="U41" i="34"/>
  <c r="U39" i="34"/>
  <c r="U37" i="34"/>
  <c r="U35" i="34"/>
  <c r="U33" i="34"/>
  <c r="U31" i="34"/>
  <c r="U29" i="34"/>
  <c r="U27" i="34"/>
  <c r="U25" i="34"/>
  <c r="U23" i="34"/>
  <c r="U21" i="34"/>
  <c r="U19" i="34"/>
  <c r="L15" i="34"/>
  <c r="C13" i="31"/>
  <c r="AA15" i="58"/>
  <c r="I36" i="44"/>
  <c r="I20" i="44"/>
  <c r="I45" i="44"/>
  <c r="I29" i="44"/>
  <c r="AA42" i="40"/>
  <c r="I42" i="44"/>
  <c r="I26" i="44"/>
  <c r="AA45" i="40"/>
  <c r="AA24" i="40"/>
  <c r="I47" i="44"/>
  <c r="I31" i="44"/>
  <c r="AA40" i="40"/>
  <c r="AA32" i="40"/>
  <c r="AA27" i="40"/>
  <c r="AA26" i="40"/>
  <c r="AA18" i="40"/>
  <c r="X28" i="38"/>
  <c r="AA15" i="39"/>
  <c r="X15" i="39"/>
  <c r="I42" i="35"/>
  <c r="I34" i="35"/>
  <c r="I26" i="35"/>
  <c r="I18" i="35"/>
  <c r="I45" i="35"/>
  <c r="I37" i="35"/>
  <c r="I29" i="35"/>
  <c r="I21" i="35"/>
  <c r="F14" i="32"/>
  <c r="I15" i="55"/>
  <c r="I15" i="58"/>
  <c r="L15" i="51"/>
  <c r="I32" i="44"/>
  <c r="AA20" i="40"/>
  <c r="I41" i="44"/>
  <c r="I25" i="44"/>
  <c r="AA23" i="40"/>
  <c r="AA22" i="40"/>
  <c r="X15" i="40"/>
  <c r="I38" i="44"/>
  <c r="I22" i="44"/>
  <c r="AA41" i="40"/>
  <c r="I43" i="44"/>
  <c r="X43" i="38"/>
  <c r="X39" i="38"/>
  <c r="X37" i="38"/>
  <c r="X33" i="38"/>
  <c r="X29" i="38"/>
  <c r="X25" i="38"/>
  <c r="X21" i="38"/>
  <c r="X17" i="38"/>
  <c r="X45" i="38"/>
  <c r="X35" i="38"/>
  <c r="X31" i="38"/>
  <c r="X27" i="38"/>
  <c r="X23" i="38"/>
  <c r="X19" i="38"/>
  <c r="X15" i="38"/>
  <c r="X41" i="38"/>
  <c r="F15" i="39"/>
  <c r="X24" i="38"/>
  <c r="AD26" i="39"/>
  <c r="O15" i="39"/>
  <c r="AD30" i="39"/>
  <c r="L15" i="39"/>
  <c r="O14" i="38"/>
  <c r="I40" i="35"/>
  <c r="I32" i="35"/>
  <c r="I24" i="35"/>
  <c r="I16" i="35"/>
  <c r="I43" i="35"/>
  <c r="I35" i="35"/>
  <c r="I27" i="35"/>
  <c r="I19" i="35"/>
  <c r="L14" i="53" l="1"/>
  <c r="I15" i="50"/>
  <c r="I15" i="52"/>
  <c r="I15" i="44"/>
  <c r="I15" i="56"/>
  <c r="I15" i="35"/>
  <c r="X14" i="38"/>
  <c r="AA15" i="40"/>
  <c r="AD15" i="39"/>
  <c r="U15" i="34"/>
  <c r="C20" i="30" l="1"/>
  <c r="D18" i="30"/>
  <c r="D15" i="30"/>
  <c r="D12" i="30"/>
  <c r="D11" i="30"/>
  <c r="E29" i="29"/>
  <c r="C26" i="29"/>
  <c r="C23" i="29"/>
  <c r="C20" i="29"/>
  <c r="C18" i="29"/>
  <c r="E13" i="29"/>
  <c r="E11" i="29"/>
  <c r="D34" i="28"/>
  <c r="E33" i="28" s="1"/>
  <c r="C15" i="27"/>
  <c r="D13" i="27" s="1"/>
  <c r="E21" i="26"/>
  <c r="C21" i="26"/>
  <c r="E18" i="26"/>
  <c r="C18" i="26"/>
  <c r="E14" i="26"/>
  <c r="C14" i="26"/>
  <c r="E11" i="26"/>
  <c r="E26" i="26" s="1"/>
  <c r="F11" i="26" s="1"/>
  <c r="C11" i="26"/>
  <c r="C14" i="25"/>
  <c r="C11" i="25"/>
  <c r="C20" i="24"/>
  <c r="C15" i="24"/>
  <c r="C13" i="24"/>
  <c r="C11" i="24"/>
  <c r="E26" i="23"/>
  <c r="C23" i="23"/>
  <c r="C20" i="23"/>
  <c r="C17" i="23"/>
  <c r="E15" i="23"/>
  <c r="E13" i="23"/>
  <c r="E11" i="23"/>
  <c r="D33" i="22"/>
  <c r="E32" i="22" s="1"/>
  <c r="C14" i="21"/>
  <c r="D13" i="21" s="1"/>
  <c r="C20" i="20"/>
  <c r="C18" i="20"/>
  <c r="C15" i="20"/>
  <c r="E15" i="20" s="1"/>
  <c r="C12" i="20"/>
  <c r="E12" i="20" s="1"/>
  <c r="D32" i="19"/>
  <c r="E30" i="19" s="1"/>
  <c r="D19" i="18"/>
  <c r="E15" i="18"/>
  <c r="E13" i="18"/>
  <c r="E12" i="18"/>
  <c r="C11" i="17"/>
  <c r="E11" i="17" s="1"/>
  <c r="D33" i="16"/>
  <c r="E32" i="16" s="1"/>
  <c r="D17" i="15"/>
  <c r="E13" i="15"/>
  <c r="E12" i="15"/>
  <c r="C20" i="14"/>
  <c r="E15" i="14"/>
  <c r="C15" i="14"/>
  <c r="C13" i="14"/>
  <c r="E11" i="14"/>
  <c r="C11" i="14"/>
  <c r="D34" i="13"/>
  <c r="E32" i="13" s="1"/>
  <c r="E14" i="12"/>
  <c r="E13" i="12"/>
  <c r="E12" i="12"/>
  <c r="D40" i="11"/>
  <c r="E39" i="11" s="1"/>
  <c r="D30" i="10"/>
  <c r="E27" i="10"/>
  <c r="E22" i="10"/>
  <c r="E18" i="10"/>
  <c r="E15" i="10"/>
  <c r="E13" i="10"/>
  <c r="E22" i="14" l="1"/>
  <c r="E11" i="24"/>
  <c r="E11" i="25"/>
  <c r="E18" i="20"/>
  <c r="E24" i="20" s="1"/>
  <c r="F12" i="20" s="1"/>
  <c r="E10" i="28"/>
  <c r="D10" i="21"/>
  <c r="D10" i="27"/>
  <c r="E14" i="28"/>
  <c r="E17" i="15"/>
  <c r="D12" i="27"/>
  <c r="E19" i="28"/>
  <c r="E15" i="28"/>
  <c r="D11" i="27"/>
  <c r="E11" i="28"/>
  <c r="E22" i="28"/>
  <c r="E19" i="16"/>
  <c r="E10" i="13"/>
  <c r="E11" i="16"/>
  <c r="E15" i="16"/>
  <c r="E23" i="16"/>
  <c r="E13" i="22"/>
  <c r="E21" i="22"/>
  <c r="D14" i="27"/>
  <c r="E12" i="28"/>
  <c r="E17" i="28"/>
  <c r="E26" i="28"/>
  <c r="E10" i="16"/>
  <c r="E14" i="16"/>
  <c r="E17" i="22"/>
  <c r="E18" i="12"/>
  <c r="F14" i="12" s="1"/>
  <c r="E12" i="16"/>
  <c r="E17" i="16"/>
  <c r="E25" i="16"/>
  <c r="E10" i="22"/>
  <c r="E14" i="22"/>
  <c r="E25" i="22"/>
  <c r="E16" i="23"/>
  <c r="E15" i="24"/>
  <c r="E13" i="28"/>
  <c r="E18" i="28"/>
  <c r="E30" i="28"/>
  <c r="E12" i="22"/>
  <c r="E13" i="16"/>
  <c r="E18" i="16"/>
  <c r="E27" i="16"/>
  <c r="E11" i="22"/>
  <c r="E16" i="22"/>
  <c r="E29" i="22"/>
  <c r="E21" i="11"/>
  <c r="E30" i="10"/>
  <c r="F17" i="10" s="1"/>
  <c r="E12" i="11"/>
  <c r="E16" i="11"/>
  <c r="E20" i="11"/>
  <c r="E24" i="11"/>
  <c r="E30" i="11"/>
  <c r="E38" i="11"/>
  <c r="E18" i="22"/>
  <c r="E26" i="22"/>
  <c r="E21" i="28"/>
  <c r="E27" i="28"/>
  <c r="E10" i="11"/>
  <c r="E14" i="11"/>
  <c r="E18" i="11"/>
  <c r="E22" i="11"/>
  <c r="E26" i="11"/>
  <c r="E34" i="11"/>
  <c r="E16" i="16"/>
  <c r="E21" i="16"/>
  <c r="E29" i="16"/>
  <c r="E19" i="18"/>
  <c r="F13" i="18" s="1"/>
  <c r="D11" i="21"/>
  <c r="E22" i="22"/>
  <c r="E30" i="22"/>
  <c r="E23" i="28"/>
  <c r="E31" i="28"/>
  <c r="E18" i="29"/>
  <c r="E31" i="29" s="1"/>
  <c r="F29" i="29" s="1"/>
  <c r="E13" i="11"/>
  <c r="E17" i="11"/>
  <c r="E25" i="11"/>
  <c r="E32" i="11"/>
  <c r="E11" i="11"/>
  <c r="E15" i="11"/>
  <c r="E19" i="11"/>
  <c r="E23" i="11"/>
  <c r="E28" i="11"/>
  <c r="E36" i="11"/>
  <c r="E31" i="16"/>
  <c r="D12" i="21"/>
  <c r="D20" i="30"/>
  <c r="E19" i="30" s="1"/>
  <c r="F13" i="15"/>
  <c r="F25" i="10"/>
  <c r="F27" i="10"/>
  <c r="F15" i="14"/>
  <c r="F11" i="14"/>
  <c r="F14" i="26"/>
  <c r="F21" i="26"/>
  <c r="E14" i="17"/>
  <c r="F11" i="17" s="1"/>
  <c r="F14" i="17" s="1"/>
  <c r="E29" i="23"/>
  <c r="F15" i="23" s="1"/>
  <c r="F18" i="26"/>
  <c r="E22" i="24"/>
  <c r="F15" i="24" s="1"/>
  <c r="E19" i="25"/>
  <c r="F11" i="25" s="1"/>
  <c r="F19" i="25" s="1"/>
  <c r="E18" i="13"/>
  <c r="E22" i="13"/>
  <c r="E30" i="13"/>
  <c r="E29" i="11"/>
  <c r="E33" i="11"/>
  <c r="E37" i="11"/>
  <c r="E13" i="13"/>
  <c r="E17" i="13"/>
  <c r="E21" i="13"/>
  <c r="E25" i="13"/>
  <c r="E29" i="13"/>
  <c r="E33" i="13"/>
  <c r="E22" i="16"/>
  <c r="E26" i="16"/>
  <c r="E30" i="16"/>
  <c r="E11" i="19"/>
  <c r="E15" i="19"/>
  <c r="E19" i="19"/>
  <c r="E23" i="19"/>
  <c r="E27" i="19"/>
  <c r="E31" i="19"/>
  <c r="E14" i="13"/>
  <c r="E26" i="13"/>
  <c r="E12" i="19"/>
  <c r="E20" i="19"/>
  <c r="E28" i="19"/>
  <c r="F13" i="10"/>
  <c r="E27" i="11"/>
  <c r="E31" i="11"/>
  <c r="E35" i="11"/>
  <c r="F12" i="12"/>
  <c r="E11" i="13"/>
  <c r="E15" i="13"/>
  <c r="E19" i="13"/>
  <c r="E23" i="13"/>
  <c r="E27" i="13"/>
  <c r="E31" i="13"/>
  <c r="F12" i="15"/>
  <c r="F17" i="15" s="1"/>
  <c r="E20" i="16"/>
  <c r="E24" i="16"/>
  <c r="E28" i="16"/>
  <c r="E13" i="19"/>
  <c r="E17" i="19"/>
  <c r="E21" i="19"/>
  <c r="E25" i="19"/>
  <c r="E29" i="19"/>
  <c r="E15" i="22"/>
  <c r="E19" i="22"/>
  <c r="E23" i="22"/>
  <c r="E27" i="22"/>
  <c r="E31" i="22"/>
  <c r="E16" i="28"/>
  <c r="E20" i="28"/>
  <c r="E24" i="28"/>
  <c r="E28" i="28"/>
  <c r="E32" i="28"/>
  <c r="E16" i="19"/>
  <c r="E24" i="19"/>
  <c r="E12" i="13"/>
  <c r="E16" i="13"/>
  <c r="E20" i="13"/>
  <c r="E24" i="13"/>
  <c r="E28" i="13"/>
  <c r="E10" i="19"/>
  <c r="E14" i="19"/>
  <c r="E18" i="19"/>
  <c r="E22" i="19"/>
  <c r="E26" i="19"/>
  <c r="E20" i="22"/>
  <c r="E24" i="22"/>
  <c r="E28" i="22"/>
  <c r="E25" i="28"/>
  <c r="E29" i="28"/>
  <c r="F13" i="12" l="1"/>
  <c r="F12" i="10"/>
  <c r="F30" i="10" s="1"/>
  <c r="F15" i="10"/>
  <c r="E11" i="30"/>
  <c r="F22" i="10"/>
  <c r="D15" i="27"/>
  <c r="F18" i="12"/>
  <c r="F11" i="24"/>
  <c r="F22" i="24" s="1"/>
  <c r="F18" i="20"/>
  <c r="F26" i="10"/>
  <c r="F18" i="10"/>
  <c r="E33" i="16"/>
  <c r="F26" i="26"/>
  <c r="E15" i="30"/>
  <c r="D14" i="21"/>
  <c r="F15" i="18"/>
  <c r="F18" i="29"/>
  <c r="F15" i="20"/>
  <c r="F24" i="20" s="1"/>
  <c r="F12" i="18"/>
  <c r="E12" i="30"/>
  <c r="E33" i="22"/>
  <c r="E34" i="28"/>
  <c r="E34" i="13"/>
  <c r="E40" i="11"/>
  <c r="F17" i="23"/>
  <c r="F13" i="23"/>
  <c r="F28" i="23"/>
  <c r="F26" i="23"/>
  <c r="E32" i="19"/>
  <c r="F11" i="29"/>
  <c r="F17" i="29"/>
  <c r="F13" i="29"/>
  <c r="F11" i="23"/>
  <c r="F16" i="23"/>
  <c r="F22" i="14"/>
  <c r="E20" i="30" l="1"/>
  <c r="F19" i="18"/>
  <c r="F29" i="23"/>
  <c r="F31" i="29"/>
</calcChain>
</file>

<file path=xl/sharedStrings.xml><?xml version="1.0" encoding="utf-8"?>
<sst xmlns="http://schemas.openxmlformats.org/spreadsheetml/2006/main" count="4112" uniqueCount="800">
  <si>
    <t>Nombre del indicador</t>
  </si>
  <si>
    <t>Entidad</t>
  </si>
  <si>
    <t>Reporte Economía Naranja</t>
  </si>
  <si>
    <t xml:space="preserve">No. </t>
  </si>
  <si>
    <t>Fuente</t>
  </si>
  <si>
    <t>Productos resultado de Investigación + Creación para todas las áreas de la economía naranja por tipología</t>
  </si>
  <si>
    <t>Ministerio de Ciencia, Tecnología e Innovación (antes Colciencias)</t>
  </si>
  <si>
    <t>Plataforma SCIENTI</t>
  </si>
  <si>
    <t>Productos resultado de Investigación + Creación para todas las áreas de la economía naranja por departamento</t>
  </si>
  <si>
    <t>Productos resultado de Investigación + Creación para el área de Artes y Patriminio por tipología</t>
  </si>
  <si>
    <t>Productos resultado de Investigación + Creación para el área de Artes y Patrimonio por departamento</t>
  </si>
  <si>
    <t>Productos resultado de Investigación + Creación para el área de Artes y Patrimonio por área del conocimiento</t>
  </si>
  <si>
    <t>Productos resultado de Investigación + Creación para el área de Industrias Culturales por tipología</t>
  </si>
  <si>
    <t>Productos resultado de Investigación + Creación para el área de Industrias Culturales por departamento</t>
  </si>
  <si>
    <t>Productos resultado de Investigación + Creación para el área de Industrias Culturales por área del conocimiento</t>
  </si>
  <si>
    <t>Productos resultado de Investigación + Creación para el área de Creaciones Funcionales, Nuevos Medios y Software de Contenidos por tipología</t>
  </si>
  <si>
    <t>Productos resultado de Investigación + Creación para el área de Creaciones Funcionales, Nuevos Medios y Software de Contenidos por departamento</t>
  </si>
  <si>
    <t>Productos resultado de Investigación + Creación para el área de Creaciones Funcionales, Nuevos Medios y Software de Contenidos por área del conocimiento</t>
  </si>
  <si>
    <t>Investigadores reconocidos autores de productos resultado de procesos de Investigación + Creación para todas las áreas de la economía naranja por categorización</t>
  </si>
  <si>
    <t>Investigadores reconocidos autores de productos resultado de procesos de Investigación + Creación para todas las áreas de la economía naranja por departamento</t>
  </si>
  <si>
    <t>Investigadores reconocidos autores de productos resultado de procesos de Investigación + Creación para todas las áreas de la economía naranja por vinculación a tipo de institución</t>
  </si>
  <si>
    <t>Investigadores reconocidos autores de productos resultado de procesos de Investigación + Creación para el área de Artes y Patrimonio por área del conocimiento</t>
  </si>
  <si>
    <t>Investigadores reconocidos autores de productos resultado de procesos de Investigación + Creación para el área de Industrias Culturales por área del conocimiento</t>
  </si>
  <si>
    <t>Investigadores reconocidos autores de productos resultado de procesos de Investigación + Creación para el área de Creaciones Funcionales, Nuevos Medios y Software de Contenidos por área del conocimiento</t>
  </si>
  <si>
    <t>Grupos de investigación reconocidos con producción resultado de procesos de Investigación + Creación para todas las áreas de la economía naranja por categorización</t>
  </si>
  <si>
    <t>Grupos de investigación reconocidos con producción resultado de procesos de Investigación + Creación para todas las áreas de la economía naranja por departamento</t>
  </si>
  <si>
    <t>Grupos de investigación reconocidos con producción resultado de procesos de Investigación + Creación para todas las áreas de la economía naranja por vinculación a tipo de institución</t>
  </si>
  <si>
    <t>Grupos de investigación reconocidos con producción resultado de procesos de Investigación + Creación para todas las áreas de la economía naranja por área del conocimiento</t>
  </si>
  <si>
    <t>RESULTADOS POR:</t>
  </si>
  <si>
    <t>Tipología de productos I+C</t>
  </si>
  <si>
    <t>CATEGORÍA</t>
  </si>
  <si>
    <t>TIPOLOGÍA</t>
  </si>
  <si>
    <t>Categoría</t>
  </si>
  <si>
    <t>#</t>
  </si>
  <si>
    <t>Total</t>
  </si>
  <si>
    <t>%</t>
  </si>
  <si>
    <t xml:space="preserve">Consultoría en artes, arquitectura y diseño </t>
  </si>
  <si>
    <t xml:space="preserve">Diseño Industrial </t>
  </si>
  <si>
    <t>A</t>
  </si>
  <si>
    <t>B</t>
  </si>
  <si>
    <t>Empresas Creativas y Culturales*</t>
  </si>
  <si>
    <t>Eventos Artísticos*</t>
  </si>
  <si>
    <t xml:space="preserve">Obras o productos de arte, arquitectura y diseño </t>
  </si>
  <si>
    <t>A1</t>
  </si>
  <si>
    <t>C</t>
  </si>
  <si>
    <t>Proyectos de Investigación + Creación*</t>
  </si>
  <si>
    <t>Registros de acuerdos de licencia para la explotación de obras*</t>
  </si>
  <si>
    <t>Signos Distintivos*</t>
  </si>
  <si>
    <t>Talleres de Creación*</t>
  </si>
  <si>
    <t>TOTALES</t>
  </si>
  <si>
    <t>* Estas tipologías no fueron relacionadas con áreas ni disciplinas del conocimiento al momento de su registro, por lo tanto, no es posible relacionarlas con las categorías de las ICC.</t>
  </si>
  <si>
    <t>Ministerio de Ciencia, Tecnología e Innovación (antes Colciencias) - Plataforma SCIENTI. Colombia, 2019.</t>
  </si>
  <si>
    <t>Vigencia</t>
  </si>
  <si>
    <t>Hasta diciembre de 2021</t>
  </si>
  <si>
    <t>Observaciones</t>
  </si>
  <si>
    <t>La información obedece a los resultados de la convocatoria nacional para el reconocimiento y medición de Grupos de Investigación, Desarrollo Tecnológico o de Innovación y para el reconocimiento de Investigadores del Sistema Nacional de Ciencia, Tecnología e Innovación – SNCTeI, relacionados con la tipología Investigación + Creación. 
Convocatoria No. 833</t>
  </si>
  <si>
    <t>DEPARTAMENTO</t>
  </si>
  <si>
    <t>Bogotá, D. C.</t>
  </si>
  <si>
    <t>Antioquia</t>
  </si>
  <si>
    <t>Atlántico</t>
  </si>
  <si>
    <t>Valle Del Cauca</t>
  </si>
  <si>
    <t>Santander</t>
  </si>
  <si>
    <t>Risaralda</t>
  </si>
  <si>
    <t>Tolima</t>
  </si>
  <si>
    <t>Boyacá</t>
  </si>
  <si>
    <t>Caldas</t>
  </si>
  <si>
    <t>Bolívar</t>
  </si>
  <si>
    <t>Norte De Santander</t>
  </si>
  <si>
    <t>Cauca</t>
  </si>
  <si>
    <t>Meta</t>
  </si>
  <si>
    <t>Magdalena</t>
  </si>
  <si>
    <t>Nariño</t>
  </si>
  <si>
    <t>Cundinamarca</t>
  </si>
  <si>
    <t>La Guajira</t>
  </si>
  <si>
    <t>Córdoba</t>
  </si>
  <si>
    <t>Huila</t>
  </si>
  <si>
    <t>Cesar</t>
  </si>
  <si>
    <t>Quindío</t>
  </si>
  <si>
    <t>Sucre</t>
  </si>
  <si>
    <t>Caquetá</t>
  </si>
  <si>
    <t>Casanare</t>
  </si>
  <si>
    <t>Chocó</t>
  </si>
  <si>
    <t>Vaupés</t>
  </si>
  <si>
    <t>Arauca</t>
  </si>
  <si>
    <t xml:space="preserve">Archipiélago De San Andrés, Providencia Y </t>
  </si>
  <si>
    <t>Putumayo</t>
  </si>
  <si>
    <t xml:space="preserve">No reportó </t>
  </si>
  <si>
    <t>TOTAL</t>
  </si>
  <si>
    <t>Productos resultado de Investigación + Creación para el área de Artes y Patrimonio por tipología</t>
  </si>
  <si>
    <t>CON_AAD</t>
  </si>
  <si>
    <t>Productos resultado de Investigación + Creación para el área de Artes y Patrimonio por departamentos</t>
  </si>
  <si>
    <t>Productos resultado de Investigación + Creación para el área de Artes y Patrimonio por área del conocimiento*</t>
  </si>
  <si>
    <t>Gran Área</t>
  </si>
  <si>
    <t>Área /Disciplina</t>
  </si>
  <si>
    <t>TOTALES POR:</t>
  </si>
  <si>
    <t>RESULTADOS GRAN ÁREA:</t>
  </si>
  <si>
    <t>Área</t>
  </si>
  <si>
    <t>Disciplina</t>
  </si>
  <si>
    <t>Ciencias Sociales</t>
  </si>
  <si>
    <t>Ciencias de la Educación</t>
  </si>
  <si>
    <t>Educación General</t>
  </si>
  <si>
    <t>Geografía Social y Económica</t>
  </si>
  <si>
    <t>Estudios Urbanos (Planificación y Desarrollo)</t>
  </si>
  <si>
    <t>Humanidades</t>
  </si>
  <si>
    <t>Arte</t>
  </si>
  <si>
    <t>Artes plásticas y visuales</t>
  </si>
  <si>
    <t>Danza o Artes danzarias</t>
  </si>
  <si>
    <t>Teatro, dramaturgia o artes escénicas</t>
  </si>
  <si>
    <t>Otras artes</t>
  </si>
  <si>
    <t>Otras humanidades</t>
  </si>
  <si>
    <t>Otras humanidades (se incluye estudios del folclor)</t>
  </si>
  <si>
    <t>* Entiéndase como área de conocimiento aquellas definidas por la OCDE</t>
  </si>
  <si>
    <t>Hasta diciembre 2021</t>
  </si>
  <si>
    <t>Productos resultado de Investigación + Creación para el área de Industrias Culturales por área del conocimiento*</t>
  </si>
  <si>
    <t>Artes audiovisuales</t>
  </si>
  <si>
    <t>Música y musicología</t>
  </si>
  <si>
    <t>Periodismo y Comunicaciones</t>
  </si>
  <si>
    <t>Medios y Comunicación Social</t>
  </si>
  <si>
    <t>Ciencias de la Información (Aspectos Sociales)</t>
  </si>
  <si>
    <t>Arquitectura y Urbanismo</t>
  </si>
  <si>
    <t>Diseño</t>
  </si>
  <si>
    <t>Ingeniería y Tecnología</t>
  </si>
  <si>
    <t>Ingeniería de los Materiales</t>
  </si>
  <si>
    <t>Cerámicos</t>
  </si>
  <si>
    <t>Ingenierías Eléctrica, Electrónica e Informática</t>
  </si>
  <si>
    <t>Ingeniería de Sistemas y Comunicaciones</t>
  </si>
  <si>
    <t>Robótica y Control Automático</t>
  </si>
  <si>
    <t>Automatización y Sistemas de Control</t>
  </si>
  <si>
    <t xml:space="preserve">Investigador Junior </t>
  </si>
  <si>
    <t xml:space="preserve">Investigador Asociado </t>
  </si>
  <si>
    <t xml:space="preserve">Investigador Senior </t>
  </si>
  <si>
    <t xml:space="preserve">Investigador Emérito </t>
  </si>
  <si>
    <t xml:space="preserve">No reportó/relacionó </t>
  </si>
  <si>
    <t>Nivel 1</t>
  </si>
  <si>
    <t>NIVELES  -  2/3</t>
  </si>
  <si>
    <t>NIVELES:</t>
  </si>
  <si>
    <t>RESULTADOS POR NIVEL 1:</t>
  </si>
  <si>
    <t xml:space="preserve">Centros </t>
  </si>
  <si>
    <t>Centros de desarrollo tecnológico (privado)</t>
  </si>
  <si>
    <t>Centros o institutos de investigación (público)</t>
  </si>
  <si>
    <t>Empresas (todas son privadas)</t>
  </si>
  <si>
    <t xml:space="preserve">Grande </t>
  </si>
  <si>
    <t xml:space="preserve">Pequeña </t>
  </si>
  <si>
    <t xml:space="preserve">Entidades de Gobierno </t>
  </si>
  <si>
    <t>Nacional</t>
  </si>
  <si>
    <t xml:space="preserve">IES </t>
  </si>
  <si>
    <t>Instituciones Técnicas Profesionales (privadas)</t>
  </si>
  <si>
    <t xml:space="preserve">Instituciones Tecnológicas </t>
  </si>
  <si>
    <t xml:space="preserve">Privado </t>
  </si>
  <si>
    <t xml:space="preserve">Público </t>
  </si>
  <si>
    <t xml:space="preserve">Instituciones Universitarias o Escuelas Tecnológicas </t>
  </si>
  <si>
    <t>Privado</t>
  </si>
  <si>
    <t xml:space="preserve">Universidades </t>
  </si>
  <si>
    <t xml:space="preserve">Otras </t>
  </si>
  <si>
    <t xml:space="preserve">Entidades sin ánimo de lucro </t>
  </si>
  <si>
    <t xml:space="preserve">Organizaciones no gubernamentales </t>
  </si>
  <si>
    <t>No reportó/relacionó</t>
  </si>
  <si>
    <t>Investigadores reconocidos autores de productos resultado de procesos de Investigación + Creación para el área de Artes y Patrimonio por área del conocimiento*</t>
  </si>
  <si>
    <t xml:space="preserve">Ciencias Sociales </t>
  </si>
  <si>
    <t>Educación General (Incluye Capacitación, Pedagogía)</t>
  </si>
  <si>
    <t>Ministerio de Ciencia, Tecnología e Innovación (antes Colciencias) - Plataforma SCIENTI - Colombia - 2019.</t>
  </si>
  <si>
    <t>Investigadores reconocidos autores de productos resultado de procesos de Investigación + Creación para el área de Industrias Culturales por área del conocimiento*</t>
  </si>
  <si>
    <t>Idiomas y Literatura</t>
  </si>
  <si>
    <t>Estudios Generales del Lenguaje</t>
  </si>
  <si>
    <t>Estudios Literarios</t>
  </si>
  <si>
    <t>Lingüística</t>
  </si>
  <si>
    <t>Teoría Literaria</t>
  </si>
  <si>
    <t>Ciencias Naturales</t>
  </si>
  <si>
    <t>Computación y Ciencias de la Información</t>
  </si>
  <si>
    <t>Ciencias de la Computación</t>
  </si>
  <si>
    <t>Ciencias de la Información y Bioinformática</t>
  </si>
  <si>
    <t>Periodismo</t>
  </si>
  <si>
    <t xml:space="preserve">Humanidades </t>
  </si>
  <si>
    <t>Telecomunicaciones</t>
  </si>
  <si>
    <t xml:space="preserve">A1 </t>
  </si>
  <si>
    <t xml:space="preserve">B </t>
  </si>
  <si>
    <t xml:space="preserve">C </t>
  </si>
  <si>
    <t xml:space="preserve">Reconocido </t>
  </si>
  <si>
    <t>Hasta diciembre 2020</t>
  </si>
  <si>
    <t xml:space="preserve">Centros de desarrollo tecnológico </t>
  </si>
  <si>
    <t xml:space="preserve">Centros o institutos de investigación </t>
  </si>
  <si>
    <t>Empresas</t>
  </si>
  <si>
    <t>(todas son privadas)</t>
  </si>
  <si>
    <t>Microempresa</t>
  </si>
  <si>
    <t xml:space="preserve">Instituciones Técnicas Profesionales </t>
  </si>
  <si>
    <t>Grupos de investigación reconocidos con producción resultado de procesos de Investigación + Creación para todas las áreas de la economía naranja por área del conocimiento*</t>
  </si>
  <si>
    <t>TOTAL POR ÁREA</t>
  </si>
  <si>
    <t xml:space="preserve">Categorías de Industrias Creativas y Culturales - ICC </t>
  </si>
  <si>
    <t>Artes y Patrimonio</t>
  </si>
  <si>
    <t xml:space="preserve">Computación y Ciencias de la Información </t>
  </si>
  <si>
    <t>Industrias Culturales</t>
  </si>
  <si>
    <t xml:space="preserve">Ciencias de la Educación </t>
  </si>
  <si>
    <t>Creaciones funcionales, nuevos medios y software de contenidos</t>
  </si>
  <si>
    <t xml:space="preserve">Geografía Social y Económica </t>
  </si>
  <si>
    <t xml:space="preserve">Periodismo y Comunicaciones </t>
  </si>
  <si>
    <t>Arte *</t>
  </si>
  <si>
    <t xml:space="preserve">Idiomas y Literatura </t>
  </si>
  <si>
    <t xml:space="preserve">Ingenierías Eléctrica, Electrónica e Informática </t>
  </si>
  <si>
    <t>* El área de Arte, está relacionada con las 3 categorías de las ICC. Los grupos de investigación no tenían habilitada una ventana para registrar las disciplinas relacionadas con las áreas del conocimiento, por lo tanto, no es posible desglosarla.</t>
  </si>
  <si>
    <t>Número de artesanos por departamento</t>
  </si>
  <si>
    <t>Artesanías de Colombia</t>
  </si>
  <si>
    <t>SIEAA</t>
  </si>
  <si>
    <t>Distribución de artesanos por sexo</t>
  </si>
  <si>
    <t>Distribución de artesanos por sexo y edad</t>
  </si>
  <si>
    <t>Distribución artesanal por pertenencia étnica</t>
  </si>
  <si>
    <t>Autorreconocimiento como población vulnerable</t>
  </si>
  <si>
    <t>Grupos de población vulnerable</t>
  </si>
  <si>
    <t>Régimen de Seguridad Social en Salud</t>
  </si>
  <si>
    <t>Zona de residencia</t>
  </si>
  <si>
    <t>Forma de aprendizaje de los oficios artesanales</t>
  </si>
  <si>
    <t>Lugar de producción artesanal</t>
  </si>
  <si>
    <t>Tipos de materias primas</t>
  </si>
  <si>
    <t>Tipos de herramientas</t>
  </si>
  <si>
    <t>Principales líneas de producto</t>
  </si>
  <si>
    <t>Artesanía como principal fuente de ingreso al hogar</t>
  </si>
  <si>
    <t>Ingreso promedio mensual del hogar por artesanías</t>
  </si>
  <si>
    <t>Rol laboral en la actividad artesanal</t>
  </si>
  <si>
    <t>Formas de comercialización</t>
  </si>
  <si>
    <t>Particpación en ferias aresanales</t>
  </si>
  <si>
    <t>Dificultades en la comercialización</t>
  </si>
  <si>
    <t>Tenencia de negocio o local para comercializar artesanías</t>
  </si>
  <si>
    <t>Rol en el negocio o local</t>
  </si>
  <si>
    <t>Salarios en el negocio o local</t>
  </si>
  <si>
    <t>Mensualmente, el ingreso o salario es</t>
  </si>
  <si>
    <t>Registros de los negocios</t>
  </si>
  <si>
    <t>Solicitud de créditos o préstamos para la actividad artesanal</t>
  </si>
  <si>
    <t>Aprobación de créditos o préstamos</t>
  </si>
  <si>
    <t>Razones para no aprobar préstamos o créditos</t>
  </si>
  <si>
    <t>Entidades que otorgan los créditos o préstamos</t>
  </si>
  <si>
    <t>Asociatividad</t>
  </si>
  <si>
    <t>Razones para no asociarse</t>
  </si>
  <si>
    <t>Ventas totales: Expoartesanías 2016-2019</t>
  </si>
  <si>
    <t>Número de visitantes: Expoartesanías 2016-2019</t>
  </si>
  <si>
    <t>Ventas por tipo de artesanías: Expoartesanías 2016-2018</t>
  </si>
  <si>
    <t>SIEAA 2020</t>
  </si>
  <si>
    <t xml:space="preserve"> </t>
  </si>
  <si>
    <t>Departamento de residencia</t>
  </si>
  <si>
    <t>No. Registros</t>
  </si>
  <si>
    <t>COLOMBIA</t>
  </si>
  <si>
    <t>AMAZONAS</t>
  </si>
  <si>
    <t>ANTIOQUIA</t>
  </si>
  <si>
    <t>ARAUCA</t>
  </si>
  <si>
    <t>ATLÁNTICO</t>
  </si>
  <si>
    <t>BOGOTÁ, D.C.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</si>
  <si>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</si>
  <si>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</si>
  <si>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</si>
  <si>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</si>
  <si>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</si>
  <si>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</si>
  <si>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</si>
  <si>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</si>
  <si>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CÓRDOBA</t>
  </si>
  <si>
    <t>CUNDINAMARCA</t>
  </si>
  <si>
    <t>GUAINÍA</t>
  </si>
  <si>
    <t>GUAVIARE</t>
  </si>
  <si>
    <t>HUILA</t>
  </si>
  <si>
    <t>LA GUAJIRA</t>
  </si>
  <si>
    <t>MAGDALENA</t>
  </si>
  <si>
    <t>META</t>
  </si>
  <si>
    <t>NARIÑO</t>
  </si>
  <si>
    <t>NORTE DE SANTANDER</t>
  </si>
  <si>
    <t>PUTUMAYO</t>
  </si>
  <si>
    <t>QUINDÍO</t>
  </si>
  <si>
    <t>RISARALDA</t>
  </si>
  <si>
    <t>SANTANDER</t>
  </si>
  <si>
    <t>SUCRE</t>
  </si>
  <si>
    <t>TOLIMA</t>
  </si>
  <si>
    <t>VALLE DEL CAUCA</t>
  </si>
  <si>
    <t>VAUPÉS</t>
  </si>
  <si>
    <t>VICHADA</t>
  </si>
  <si>
    <r>
      <t xml:space="preserve">Fuente: </t>
    </r>
    <r>
      <rPr>
        <sz val="12"/>
        <rFont val="Futura Std Light"/>
        <family val="2"/>
      </rPr>
      <t>Artesanías de Colombia - SIEAA, 2020</t>
    </r>
    <r>
      <rPr>
        <b/>
        <sz val="12"/>
        <rFont val="Futura Std Light"/>
        <family val="2"/>
      </rPr>
      <t>.</t>
    </r>
  </si>
  <si>
    <r>
      <t xml:space="preserve">Observaciones: </t>
    </r>
    <r>
      <rPr>
        <sz val="12"/>
        <rFont val="Futura Std Light"/>
        <family val="2"/>
      </rPr>
      <t>La información obedece a los registros obtenidos a septiembre de 2020.</t>
    </r>
  </si>
  <si>
    <t>Sexo</t>
  </si>
  <si>
    <t>Mujer</t>
  </si>
  <si>
    <t>Hombre</t>
  </si>
  <si>
    <t xml:space="preserve">Total por departamento </t>
  </si>
  <si>
    <t>Edad</t>
  </si>
  <si>
    <t xml:space="preserve">Total </t>
  </si>
  <si>
    <t>Más de 85 años</t>
  </si>
  <si>
    <t>¿De cuál de los siguientes grupos étnicos se considera usted?</t>
  </si>
  <si>
    <t>Grupo étnico</t>
  </si>
  <si>
    <t>Indígena</t>
  </si>
  <si>
    <t>Gitano ROM</t>
  </si>
  <si>
    <t>Raizal (San Andrés, Providencia y Santa Catalina)</t>
  </si>
  <si>
    <t>Palenquero de San Basilio</t>
  </si>
  <si>
    <t>Afro</t>
  </si>
  <si>
    <t>Ninguno</t>
  </si>
  <si>
    <t>Total por departamento</t>
  </si>
  <si>
    <t xml:space="preserve">¿Pertenece a un grupo de población catalogado como vulnerable? </t>
  </si>
  <si>
    <t>Pertenece a población vulnerable</t>
  </si>
  <si>
    <t>Sí</t>
  </si>
  <si>
    <t>No</t>
  </si>
  <si>
    <t>¿Pertenece a un grupo de población catalogado como vulnerable? Indique cuál</t>
  </si>
  <si>
    <t>Madre/Padre cabeza de familia</t>
  </si>
  <si>
    <t>Desplazados</t>
  </si>
  <si>
    <t>Víctimas de violencia</t>
  </si>
  <si>
    <t>Jóvenes y adultos iletrados</t>
  </si>
  <si>
    <t>Habitantes de frontera</t>
  </si>
  <si>
    <t>Población indígena</t>
  </si>
  <si>
    <t>Población rural dispersa</t>
  </si>
  <si>
    <t>Adultos mayores en pobreza e indigencia</t>
  </si>
  <si>
    <t>Menores en riesgo social</t>
  </si>
  <si>
    <t>Persona en condición de discapacidad</t>
  </si>
  <si>
    <t>Otro</t>
  </si>
  <si>
    <t>Régimen de seguridad social en salud</t>
  </si>
  <si>
    <t>¿A cuál de los siguientes regímenes de seguridad social en salud está afiliado(a)?</t>
  </si>
  <si>
    <t>Contributivo</t>
  </si>
  <si>
    <t>Subsidiado</t>
  </si>
  <si>
    <t>Especial o de excepción</t>
  </si>
  <si>
    <t>No informa</t>
  </si>
  <si>
    <t>Urbana</t>
  </si>
  <si>
    <t>Rural</t>
  </si>
  <si>
    <t>Resguardo indígena</t>
  </si>
  <si>
    <t>Zona de reserva campesina</t>
  </si>
  <si>
    <t>Territorio comunitario</t>
  </si>
  <si>
    <t>Kumpanias y comunidad</t>
  </si>
  <si>
    <t>Palenque</t>
  </si>
  <si>
    <t>¿Cómo aprendió el oficio de mayor antigüedad?</t>
  </si>
  <si>
    <t>Formas de aprendizaje</t>
  </si>
  <si>
    <t>Autodidacta</t>
  </si>
  <si>
    <t>Le enseñó alguien de su familia</t>
  </si>
  <si>
    <t>Aprendió en otro taller</t>
  </si>
  <si>
    <t>Aprendió con otro(s) artesano(s)</t>
  </si>
  <si>
    <t>Capacitación en alguna institución</t>
  </si>
  <si>
    <t>A través de proyectos de promoción de la actividad artesanal</t>
  </si>
  <si>
    <t>A través de un programa o proyecto de política pública</t>
  </si>
  <si>
    <t>Profesional en carreras afines</t>
  </si>
  <si>
    <t>Otra opción</t>
  </si>
  <si>
    <t>¿En qué lugar realiza usualmente las actividades relacionadas con su oficio?</t>
  </si>
  <si>
    <t>Lugar</t>
  </si>
  <si>
    <t>Local independiente</t>
  </si>
  <si>
    <t>Lugar exclusivo dentro de la vivienda</t>
  </si>
  <si>
    <t xml:space="preserve">En cualquier lugar de la vivienda </t>
  </si>
  <si>
    <t>Trabaja mientras desarrolla otras actividades</t>
  </si>
  <si>
    <t>Espacio comunitario fuera de la vivienda con
paredes y techo</t>
  </si>
  <si>
    <t>Parcela de producción de materia prima</t>
  </si>
  <si>
    <t>Espacio Público</t>
  </si>
  <si>
    <t xml:space="preserve">¿Qué tipo de materias primas utiliza en la elaboración de sus productos? </t>
  </si>
  <si>
    <t xml:space="preserve">De origen vegetal </t>
  </si>
  <si>
    <t>De origen animal</t>
  </si>
  <si>
    <t xml:space="preserve">De origen mineral </t>
  </si>
  <si>
    <t>Sintéticas</t>
  </si>
  <si>
    <t>Recicladas</t>
  </si>
  <si>
    <t>Otra</t>
  </si>
  <si>
    <t>La mayor parte del proceso que aplica para la elaboración de sus productos es:</t>
  </si>
  <si>
    <t>A mano</t>
  </si>
  <si>
    <t>Con herramientas manuales</t>
  </si>
  <si>
    <t xml:space="preserve"> Con apoyo de máquinas simples</t>
  </si>
  <si>
    <t>Con apoyo de maquinaría con motor</t>
  </si>
  <si>
    <t>¿En cuál de las siguientes líneas se clasifican sus productos?</t>
  </si>
  <si>
    <t>Mobiliario</t>
  </si>
  <si>
    <t>Textiles y ropa</t>
  </si>
  <si>
    <t xml:space="preserve"> Artículos para el
hogar</t>
  </si>
  <si>
    <t>Decoración</t>
  </si>
  <si>
    <t xml:space="preserve">Bisutería </t>
  </si>
  <si>
    <t>Juguetería</t>
  </si>
  <si>
    <t>Accesorios</t>
  </si>
  <si>
    <t>Escultura</t>
  </si>
  <si>
    <t>Arte funcional</t>
  </si>
  <si>
    <t>Joyería</t>
  </si>
  <si>
    <t>Calzado</t>
  </si>
  <si>
    <t>Instrumentos musicales</t>
  </si>
  <si>
    <t>¿La principal fuente de ingresos mensual del hogar proviene de la artesanía y/o del arte manual?</t>
  </si>
  <si>
    <t>Ingreso promedio mensual al hogar por artesanía</t>
  </si>
  <si>
    <t>En promedio, su ingreso mensual generado únicamente por la actividad artesanal es de:</t>
  </si>
  <si>
    <t>Ingreso promedio (por artesanía)</t>
  </si>
  <si>
    <t>Menos de 1 SMLV</t>
  </si>
  <si>
    <t xml:space="preserve"> Entre 1 y 2 SMLV</t>
  </si>
  <si>
    <t>Entre 2 y 4 SMLV</t>
  </si>
  <si>
    <t xml:space="preserve"> Entre 4 y 6 SMLV</t>
  </si>
  <si>
    <t>Más de 6 SMLV</t>
  </si>
  <si>
    <t>Actualmente en el desempeño de su oficio artesanal, usted es:</t>
  </si>
  <si>
    <t>Rol en la actividad artesanal</t>
  </si>
  <si>
    <t>Trabajador independiente</t>
  </si>
  <si>
    <t>Empleado formal</t>
  </si>
  <si>
    <t xml:space="preserve"> Empleado informal </t>
  </si>
  <si>
    <t>Trabajador familiar</t>
  </si>
  <si>
    <t xml:space="preserve"> Microempresario</t>
  </si>
  <si>
    <t xml:space="preserve"> Otro</t>
  </si>
  <si>
    <t xml:space="preserve">¿Cómo realiza habitualmente la venta de sus productos? </t>
  </si>
  <si>
    <t>Vende directamente al consumidor final</t>
  </si>
  <si>
    <t>A través de un intermediario</t>
  </si>
  <si>
    <t>Mediante una Organización de Artesanos</t>
  </si>
  <si>
    <t xml:space="preserve">A una empresa comercializadora </t>
  </si>
  <si>
    <t>En consignación</t>
  </si>
  <si>
    <t>Puntos de venta</t>
  </si>
  <si>
    <t>Otro tipo de organización</t>
  </si>
  <si>
    <t>No comercializa</t>
  </si>
  <si>
    <t>Participación en ferias artesanales</t>
  </si>
  <si>
    <t>¿En los últimos tres años participó en ferias artesanales?</t>
  </si>
  <si>
    <t>Participó en ferias</t>
  </si>
  <si>
    <t>¿Cuáles son los principales problemas que enfrenta en la comercialización de sus productos?</t>
  </si>
  <si>
    <t>Limitaciones en el transporte</t>
  </si>
  <si>
    <t xml:space="preserve">Bajo volumen de producción </t>
  </si>
  <si>
    <t>El desconocimiento de los mercados</t>
  </si>
  <si>
    <t xml:space="preserve"> La competencia en el mercado</t>
  </si>
  <si>
    <t xml:space="preserve"> La distancia a los mercados</t>
  </si>
  <si>
    <t>Los precios del mercado</t>
  </si>
  <si>
    <t>Tiene negocio o local para comercializar artesanías</t>
  </si>
  <si>
    <t>¿Tiene un negocio o local para las ventas de sus productos artesanales?</t>
  </si>
  <si>
    <t xml:space="preserve">Tiene negocio o local </t>
  </si>
  <si>
    <t>En el negocio que referencia, usted es:</t>
  </si>
  <si>
    <t>Rol</t>
  </si>
  <si>
    <t>Dueño</t>
  </si>
  <si>
    <t>Socio</t>
  </si>
  <si>
    <t>Beneficiario</t>
  </si>
  <si>
    <t xml:space="preserve">¿Dentro de los gastos del negocio, usted, sus socios o los familiares que trabajan con usted, están devengando un salario? </t>
  </si>
  <si>
    <t>Devenga salario</t>
  </si>
  <si>
    <t>El ingreso es</t>
  </si>
  <si>
    <t>Una suma fija</t>
  </si>
  <si>
    <t>Depende de resultados</t>
  </si>
  <si>
    <t>Tiene un componente fijo y otro variable</t>
  </si>
  <si>
    <t xml:space="preserve"> ¿Su negocio tiene alguno de los siguientes registros?</t>
  </si>
  <si>
    <t>NIT</t>
  </si>
  <si>
    <t>RUT</t>
  </si>
  <si>
    <t>Alcaldía municipal</t>
  </si>
  <si>
    <t>Supercooperativas</t>
  </si>
  <si>
    <t>Cámara de Comercio</t>
  </si>
  <si>
    <t>No tiene</t>
  </si>
  <si>
    <t xml:space="preserve">¿En los últimos tres años ha solicitado crédito o préstamos para el desarrollo de su actividad artesanal?
</t>
  </si>
  <si>
    <t>Solicitó créditos</t>
  </si>
  <si>
    <t>¿Le otorgaron el crédito o préstamo solicitado?</t>
  </si>
  <si>
    <t>Aprobación de créditos</t>
  </si>
  <si>
    <t>Razones por las que no se aprobó préstamo o crédito</t>
  </si>
  <si>
    <t>Monto muy alto</t>
  </si>
  <si>
    <t xml:space="preserve"> Falta de avales y garantías</t>
  </si>
  <si>
    <t>Número de cuotas</t>
  </si>
  <si>
    <t xml:space="preserve"> Bajos ingresos</t>
  </si>
  <si>
    <t>¿Quién le otorgó el crédito o préstamo solicitado?</t>
  </si>
  <si>
    <t>Un banco o entidad financiera</t>
  </si>
  <si>
    <t xml:space="preserve"> Una cooperativa</t>
  </si>
  <si>
    <t>Una organización artesanal</t>
  </si>
  <si>
    <t xml:space="preserve">Una asociación comunitaria </t>
  </si>
  <si>
    <t>Un intermediario comprador</t>
  </si>
  <si>
    <t>Un proveedor</t>
  </si>
  <si>
    <t>Un cliente</t>
  </si>
  <si>
    <t>Un prestamista particular</t>
  </si>
  <si>
    <t xml:space="preserve">Un familiar o amigo </t>
  </si>
  <si>
    <t>¿Usted pertenece actualmente a una organización o asociación relacionada con la actividad artesanal?</t>
  </si>
  <si>
    <t>Pertenencia a una organización o asociación</t>
  </si>
  <si>
    <t>Los beneficios son para pocos</t>
  </si>
  <si>
    <t>No ayudan en la producción</t>
  </si>
  <si>
    <t>No ayudan en la comercialización</t>
  </si>
  <si>
    <t>No es útil</t>
  </si>
  <si>
    <t>Exigen demasiados documentos</t>
  </si>
  <si>
    <t>Falta de información</t>
  </si>
  <si>
    <t>No funcionó la organización</t>
  </si>
  <si>
    <t>Año</t>
  </si>
  <si>
    <t>Ventas totales</t>
  </si>
  <si>
    <r>
      <t>Fuente:</t>
    </r>
    <r>
      <rPr>
        <sz val="12"/>
        <rFont val="Futura Std Light"/>
        <family val="2"/>
      </rPr>
      <t xml:space="preserve"> Artesanías de Colombia.</t>
    </r>
  </si>
  <si>
    <t>VISITANTES</t>
  </si>
  <si>
    <t>Ventas por tipo de artesanía: Expoartesanías 2016-2019</t>
  </si>
  <si>
    <t>Tipo de artesanía</t>
  </si>
  <si>
    <t>Total 2016-2019</t>
  </si>
  <si>
    <t>Cocina de origen</t>
  </si>
  <si>
    <t>Artesanía tradicional y moda</t>
  </si>
  <si>
    <t>Artesanía étnica</t>
  </si>
  <si>
    <t>Artesanía contemporánea</t>
  </si>
  <si>
    <t>Internacional</t>
  </si>
  <si>
    <t>Joyería y bisutería</t>
  </si>
  <si>
    <t>Institucionales</t>
  </si>
  <si>
    <t>Productos de diseño</t>
  </si>
  <si>
    <t>Sin clasificar</t>
  </si>
  <si>
    <t>Dirección Nacional de Derechos de Autor</t>
  </si>
  <si>
    <t>Solicitud</t>
  </si>
  <si>
    <t>Cantidad</t>
  </si>
  <si>
    <t>Línea</t>
  </si>
  <si>
    <t>Móvil</t>
  </si>
  <si>
    <t>AÑO</t>
  </si>
  <si>
    <t>CATEGORIA</t>
  </si>
  <si>
    <t>Contratos y demás actos</t>
  </si>
  <si>
    <t>Fonogramas</t>
  </si>
  <si>
    <t>Audiovisuales</t>
  </si>
  <si>
    <t>Literarias editadas</t>
  </si>
  <si>
    <t>Literarias inéditas</t>
  </si>
  <si>
    <t>Musicales</t>
  </si>
  <si>
    <t>Soporte Lógico</t>
  </si>
  <si>
    <t>TOTAL REGISTROS</t>
  </si>
  <si>
    <t>MES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</si>
  <si>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</si>
  <si>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</si>
  <si>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</si>
  <si>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</si>
  <si>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</si>
  <si>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</si>
  <si>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</si>
  <si>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</si>
  <si>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</si>
  <si>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</si>
  <si>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</si>
  <si>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</si>
  <si>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DEPARTAMENTOS</t>
  </si>
  <si>
    <t>ATLANTICO</t>
  </si>
  <si>
    <t>BOLIVAR</t>
  </si>
  <si>
    <t>BOYACA</t>
  </si>
  <si>
    <t>CAQUETA</t>
  </si>
  <si>
    <t>CHOCO</t>
  </si>
  <si>
    <t>CORDOBA</t>
  </si>
  <si>
    <t>GUAJIRA</t>
  </si>
  <si>
    <t>QUINDIO</t>
  </si>
  <si>
    <t>SAN ANDRES ISLAS</t>
  </si>
  <si>
    <t>VAUPES</t>
  </si>
  <si>
    <t>GUAINIA</t>
  </si>
  <si>
    <t>AÑO 2014</t>
  </si>
  <si>
    <t>AÑO 2015</t>
  </si>
  <si>
    <t>AÑO 2017</t>
  </si>
  <si>
    <t>AÑO 2018</t>
  </si>
  <si>
    <t>AÑO 2019</t>
  </si>
  <si>
    <t>AÑO 2016</t>
  </si>
  <si>
    <t>Departamento</t>
  </si>
  <si>
    <t>FONOGRAMAS</t>
  </si>
  <si>
    <t>LITERARIA INEDITA</t>
  </si>
  <si>
    <t>MUSICAL</t>
  </si>
  <si>
    <t>ACTOS Y CONTRATOS</t>
  </si>
  <si>
    <t>ARTISTICA</t>
  </si>
  <si>
    <t>AUDIOVISUAL</t>
  </si>
  <si>
    <t>LITERARIA EDITADA</t>
  </si>
  <si>
    <t>SOPORTE LOGICO</t>
  </si>
  <si>
    <t>LITERAIA INEDITA</t>
  </si>
  <si>
    <t xml:space="preserve"> SOPORTE LOGICO</t>
  </si>
  <si>
    <t xml:space="preserve">  ARTISTICA</t>
  </si>
  <si>
    <t xml:space="preserve">  LITERARIA INEDITA</t>
  </si>
  <si>
    <t xml:space="preserve">  MUSICAL</t>
  </si>
  <si>
    <t xml:space="preserve"> ACTOS Y CONTRATOS</t>
  </si>
  <si>
    <t xml:space="preserve"> AUDIOVISUAL</t>
  </si>
  <si>
    <t xml:space="preserve">  LITERARIA EDITADA</t>
  </si>
  <si>
    <t xml:space="preserve">  SOPORTE LOGICO</t>
  </si>
  <si>
    <t>TTOTAL</t>
  </si>
  <si>
    <t>ACTOS  Y CONTRATOS</t>
  </si>
  <si>
    <t xml:space="preserve"> LITERARIA EDITADA</t>
  </si>
  <si>
    <t>FINLANDIA</t>
  </si>
  <si>
    <t>GRANADA</t>
  </si>
  <si>
    <t>PUERTO RICO</t>
  </si>
  <si>
    <t>PAIS</t>
  </si>
  <si>
    <t>AUSTRALIA</t>
  </si>
  <si>
    <t>ESTADOS UNIDOS</t>
  </si>
  <si>
    <t>CANADA</t>
  </si>
  <si>
    <t xml:space="preserve">ESTADOS UNIDOS </t>
  </si>
  <si>
    <t>FRANCIA</t>
  </si>
  <si>
    <t>CHILE</t>
  </si>
  <si>
    <t>ARGENTINA</t>
  </si>
  <si>
    <t>VENEZUELA</t>
  </si>
  <si>
    <t xml:space="preserve">FRANCIA </t>
  </si>
  <si>
    <t>ESPAÑA</t>
  </si>
  <si>
    <t>CAMERUN</t>
  </si>
  <si>
    <t>MEXICO</t>
  </si>
  <si>
    <t>GUATEMALA</t>
  </si>
  <si>
    <t>REINO UNIDO</t>
  </si>
  <si>
    <t>ALEMANIA</t>
  </si>
  <si>
    <t>COSTA RICA</t>
  </si>
  <si>
    <t>BRASIL</t>
  </si>
  <si>
    <t>PANAMA</t>
  </si>
  <si>
    <t>SUIZA</t>
  </si>
  <si>
    <t>BELGICA</t>
  </si>
  <si>
    <t>PARAGUAY</t>
  </si>
  <si>
    <t>ECUADOR</t>
  </si>
  <si>
    <t>QATAR</t>
  </si>
  <si>
    <t>INGLATERRA</t>
  </si>
  <si>
    <t>ITALIA</t>
  </si>
  <si>
    <t>POLONIA</t>
  </si>
  <si>
    <t>BOLIVIA</t>
  </si>
  <si>
    <t>ESTONIA</t>
  </si>
  <si>
    <t>PERU</t>
  </si>
  <si>
    <t>CHINA</t>
  </si>
  <si>
    <t>HOLANDA</t>
  </si>
  <si>
    <t>AUSTRIA</t>
  </si>
  <si>
    <t>SUECIA</t>
  </si>
  <si>
    <t>REPUBLICA DOMINICANA</t>
  </si>
  <si>
    <t>SINGAPUR</t>
  </si>
  <si>
    <t>CUBA</t>
  </si>
  <si>
    <t>COMOROS</t>
  </si>
  <si>
    <t>ISRAEL</t>
  </si>
  <si>
    <t>GRECIA</t>
  </si>
  <si>
    <t xml:space="preserve">BOSNIA </t>
  </si>
  <si>
    <t>NUEVA ZELANDIA</t>
  </si>
  <si>
    <t>RUSIA</t>
  </si>
  <si>
    <t>URUGUAY</t>
  </si>
  <si>
    <t>HONG KONG</t>
  </si>
  <si>
    <t>BOSNIA</t>
  </si>
  <si>
    <t>ARUBA</t>
  </si>
  <si>
    <t>COREA REPUBLICA DE</t>
  </si>
  <si>
    <t xml:space="preserve">EMIRATOS ARABES </t>
  </si>
  <si>
    <t>NORUEGA</t>
  </si>
  <si>
    <t>REPUBLICA CHECA</t>
  </si>
  <si>
    <t>RUMANIA</t>
  </si>
  <si>
    <t>Solicitudes de registro de obras actos y contratos</t>
  </si>
  <si>
    <t>Dirección Nacional de Derecho de Autor  - Indicadores de Gestión  -</t>
  </si>
  <si>
    <t>Registros de obras actos y contratos reaizados</t>
  </si>
  <si>
    <t>Medios de registro de obras actos y contratos</t>
  </si>
  <si>
    <t>Participación por categoria de registros de obras actos y contratos</t>
  </si>
  <si>
    <t>Distribución de registro de obras actos y contratos mensual</t>
  </si>
  <si>
    <t xml:space="preserve">Distribución de registro de obras actos y contratos  por Departamentos de Colombia </t>
  </si>
  <si>
    <t xml:space="preserve">Distribución del registro de obras actos y contratos por  categorías por Departamentos de Colombia </t>
  </si>
  <si>
    <t>Distribución del registro de obras actos y contratos realizados  por Colombianos residentes en el exterior</t>
  </si>
  <si>
    <t>Periodo comprendido entre el año 2014 al año 2019</t>
  </si>
  <si>
    <t xml:space="preserve">Fuente:   DNDA </t>
  </si>
  <si>
    <t>Registros de obras actos y contratos realizados</t>
  </si>
  <si>
    <t>Medio de Registro de obras actos y contratos</t>
  </si>
  <si>
    <t>Participación por categoría de registros de obras actos y contratos</t>
  </si>
  <si>
    <t>Distribución de registro de obras actos y contratos por Departamentos de Colombia</t>
  </si>
  <si>
    <t xml:space="preserve">Distribución de registros de obras actos y contratos por categorías por departamentos de Colombia </t>
  </si>
  <si>
    <t>Distribución  de registros de obras actos y contratos realizados por Colombianos residentes en el exterior</t>
  </si>
  <si>
    <t>Fuente:   DNDA</t>
  </si>
  <si>
    <t>Sistema Nacional de Información de la Educación Superior-SNIES</t>
  </si>
  <si>
    <t>Ministerio de Cultura</t>
  </si>
  <si>
    <t>Periodo de referencia:  2018-2019</t>
  </si>
  <si>
    <t>Cantidad de programas 2018</t>
  </si>
  <si>
    <t>Cantidad de programas 2019</t>
  </si>
  <si>
    <t>Bogotá</t>
  </si>
  <si>
    <t>Bolivar</t>
  </si>
  <si>
    <t xml:space="preserve">Córdoba </t>
  </si>
  <si>
    <t>Norte de Santander</t>
  </si>
  <si>
    <t>Valle del Cauca</t>
  </si>
  <si>
    <t>Archipiélago de San Andrés, Providencia y Santa Catalina</t>
  </si>
  <si>
    <t>César</t>
  </si>
  <si>
    <t>Periodo de referencia: 2018 -2019</t>
  </si>
  <si>
    <t>La guajira</t>
  </si>
  <si>
    <t>Amazonas</t>
  </si>
  <si>
    <t>Periodo de referencia: 2018 - 2019</t>
  </si>
  <si>
    <t xml:space="preserve">Cantidad de programas 2018 </t>
  </si>
  <si>
    <t>Periodo de referencia 2018 - 2019</t>
  </si>
  <si>
    <t>Guainía</t>
  </si>
  <si>
    <t>Período de referencia: 2018 - 2019</t>
  </si>
  <si>
    <t>Sistema Nacional de Información de la Educación para el Trabajo y Desarrollo Humano- SIET</t>
  </si>
  <si>
    <t>Período de referencia 2018-2019</t>
  </si>
  <si>
    <t>Cantidad de programas  2018</t>
  </si>
  <si>
    <t xml:space="preserve">Cantidad de programas 2019 </t>
  </si>
  <si>
    <t xml:space="preserve">Choco </t>
  </si>
  <si>
    <t xml:space="preserve">Risaralda </t>
  </si>
  <si>
    <t>Caladas</t>
  </si>
  <si>
    <t>Vichada</t>
  </si>
  <si>
    <t>Bogota</t>
  </si>
  <si>
    <t>-</t>
  </si>
  <si>
    <t>Productos resultado de Investigación + Creación para el área de Creaciones Funcionales por tipología</t>
  </si>
  <si>
    <t>Productos resultado de Investigación + Creación para el área de Creaciones Funcionales por departamento</t>
  </si>
  <si>
    <t>Productos resultado de Investigación + Creación para el área de Creaciones Funcionales por área del conocimiento*</t>
  </si>
  <si>
    <t>Investigadores reconocidos autores de productos resultado de procesos de Investigación + Creación para el área de Creaciones Funcionales por área del conocimiento*</t>
  </si>
  <si>
    <t>Período de referencia: 2018-2019</t>
  </si>
  <si>
    <t>9 a 14 años</t>
  </si>
  <si>
    <t>15 a 19 años</t>
  </si>
  <si>
    <t xml:space="preserve"> 20 a 24 años</t>
  </si>
  <si>
    <t xml:space="preserve"> 25 a 29 años</t>
  </si>
  <si>
    <t xml:space="preserve"> 30 a 34 años</t>
  </si>
  <si>
    <t xml:space="preserve"> 35 a 39 años</t>
  </si>
  <si>
    <t xml:space="preserve"> 40 a 44 años</t>
  </si>
  <si>
    <t xml:space="preserve"> 45 a 49 años</t>
  </si>
  <si>
    <t xml:space="preserve"> 50 a 54 años</t>
  </si>
  <si>
    <t xml:space="preserve"> 55 a 59 años</t>
  </si>
  <si>
    <t xml:space="preserve"> 60 a 64 años</t>
  </si>
  <si>
    <t xml:space="preserve"> 65 a 69 años</t>
  </si>
  <si>
    <t xml:space="preserve"> 70 a 74 años</t>
  </si>
  <si>
    <t xml:space="preserve"> 75 a 79 años</t>
  </si>
  <si>
    <t xml:space="preserve"> 80 a 84 años</t>
  </si>
  <si>
    <t>Exportaciones de Colombia, de las actividades relacionadas con la Economía Naranja. Según departamento de origen</t>
  </si>
  <si>
    <t>Departamento Administrativo Nacional de Estadística</t>
  </si>
  <si>
    <t>DIAN - DANE (EXPO)</t>
  </si>
  <si>
    <t>Exportaciones de Colombia, de las actividades relacionadas con la Economía Naranja. Según país de destino</t>
  </si>
  <si>
    <t>Exportaciones</t>
  </si>
  <si>
    <t>Total nacional</t>
  </si>
  <si>
    <r>
      <t>(2015-2019)</t>
    </r>
    <r>
      <rPr>
        <b/>
        <vertAlign val="superscript"/>
        <sz val="9"/>
        <rFont val="Segoe UI"/>
        <family val="2"/>
      </rPr>
      <t>p</t>
    </r>
  </si>
  <si>
    <t>Inclusión Total</t>
  </si>
  <si>
    <t xml:space="preserve">Total  </t>
  </si>
  <si>
    <t>Artes y patrimonio</t>
  </si>
  <si>
    <t>Bogota, D.C.</t>
  </si>
  <si>
    <t>San Andrés</t>
  </si>
  <si>
    <t>Demás</t>
  </si>
  <si>
    <t>Creaciones funcionales</t>
  </si>
  <si>
    <t xml:space="preserve">Industrias culturales </t>
  </si>
  <si>
    <r>
      <rPr>
        <b/>
        <sz val="8"/>
        <rFont val="Arial"/>
        <family val="2"/>
      </rPr>
      <t>Fuente:</t>
    </r>
    <r>
      <rPr>
        <sz val="8"/>
        <rFont val="Arial"/>
        <family val="2"/>
      </rPr>
      <t xml:space="preserve"> DIAN - DANE (EXPO)</t>
    </r>
  </si>
  <si>
    <r>
      <rPr>
        <vertAlign val="superscript"/>
        <sz val="8"/>
        <rFont val="Arial"/>
        <family val="2"/>
      </rPr>
      <t>p</t>
    </r>
    <r>
      <rPr>
        <sz val="8"/>
        <rFont val="Arial"/>
        <family val="2"/>
      </rPr>
      <t xml:space="preserve"> Cifras preliminares.</t>
    </r>
  </si>
  <si>
    <t xml:space="preserve">País </t>
  </si>
  <si>
    <t>Estados Unidos</t>
  </si>
  <si>
    <t>Suiza</t>
  </si>
  <si>
    <t>España</t>
  </si>
  <si>
    <t xml:space="preserve">Reino Unido </t>
  </si>
  <si>
    <t>Francia</t>
  </si>
  <si>
    <t>Chile</t>
  </si>
  <si>
    <t>Panamá</t>
  </si>
  <si>
    <t>México</t>
  </si>
  <si>
    <t>Ucrania</t>
  </si>
  <si>
    <t>Australia</t>
  </si>
  <si>
    <t>Brasil</t>
  </si>
  <si>
    <t>Perú</t>
  </si>
  <si>
    <t xml:space="preserve">Demás </t>
  </si>
  <si>
    <t>Estonia</t>
  </si>
  <si>
    <t>Finlandia</t>
  </si>
  <si>
    <t>China</t>
  </si>
  <si>
    <t>Ecuador</t>
  </si>
  <si>
    <t>Japón</t>
  </si>
  <si>
    <t>Corea</t>
  </si>
  <si>
    <t>Sudáfrica</t>
  </si>
  <si>
    <t>Rusia, Federación de</t>
  </si>
  <si>
    <t>Bélgica</t>
  </si>
  <si>
    <t>Venezuela</t>
  </si>
  <si>
    <t>Guatemala</t>
  </si>
  <si>
    <t>Puerto Rico</t>
  </si>
  <si>
    <t xml:space="preserve">República Dominicana </t>
  </si>
  <si>
    <t>Bolivia</t>
  </si>
  <si>
    <t>Costa Rica</t>
  </si>
  <si>
    <t>Actividades de uso de internet para personas de 5 años y más. Total nacional y área</t>
  </si>
  <si>
    <t>Hogares de Economía Naranja por tipo de tenencia de la vivienda que habitan</t>
  </si>
  <si>
    <t>Encuesta de Calidad de Vida</t>
  </si>
  <si>
    <t>Hogares de economía naranja por opinión del jefe(a) o cónyuge sobre los ingresos de su hogar</t>
  </si>
  <si>
    <t>Hogares de Economía Naranja por número de personas que los componen</t>
  </si>
  <si>
    <t>Hogares de Economía Naranja con conexión a internet</t>
  </si>
  <si>
    <t>Años promedio de educación de las personas de 15 a 24 años que pertenecen a un hogar de Economía Naranja</t>
  </si>
  <si>
    <t>Tecnologías de Información y Comunicación - Personas</t>
  </si>
  <si>
    <t>Encuesta Nacional de Calidad de Vida 2019</t>
  </si>
  <si>
    <t>Actividades de uso de internet para personas de 5 años y más. Total nacional y área, 2019</t>
  </si>
  <si>
    <t>Total y área</t>
  </si>
  <si>
    <t>Actividad de uso de internet</t>
  </si>
  <si>
    <t>Total personas de 5 años o más que usaron internet</t>
  </si>
  <si>
    <t>Redes sociales de internet</t>
  </si>
  <si>
    <t>Ver televisión, videos, películas u otro contenido audiovisual para entretenimiento</t>
  </si>
  <si>
    <t>Descargar software, imágenes, juegos, música o jugar en línea</t>
  </si>
  <si>
    <t>Cabecera</t>
  </si>
  <si>
    <t>Centros poblados y rural disperso</t>
  </si>
  <si>
    <r>
      <rPr>
        <b/>
        <sz val="9"/>
        <rFont val="Segoe UI"/>
        <family val="2"/>
      </rPr>
      <t xml:space="preserve">Fuente:  </t>
    </r>
    <r>
      <rPr>
        <sz val="9"/>
        <rFont val="Segoe UI"/>
        <family val="2"/>
      </rPr>
      <t>DANE - Encuesta Nacional de Calidad de Vida 2019. Datos expandidos con base en CNPV 2018</t>
    </r>
  </si>
  <si>
    <t>Nota: Resultados en miles, por efecto del redondeo, los totales pueden diferir ligeramente,</t>
  </si>
  <si>
    <t>Total hogares</t>
  </si>
  <si>
    <t>Total hogares naranja
definición 2
inclusión total</t>
  </si>
  <si>
    <t>Tenencia de vivienda hogares Economía Naranja</t>
  </si>
  <si>
    <t>Propia totalmente pagada</t>
  </si>
  <si>
    <t>Propia, la están pagando</t>
  </si>
  <si>
    <t>En arriendo o subarriendo</t>
  </si>
  <si>
    <t>Con permiso del propietario, sin pago alguno (usufructuario)</t>
  </si>
  <si>
    <t>Posesión sin título (ocupante de hecho)</t>
  </si>
  <si>
    <t>Propiedad colectiva</t>
  </si>
  <si>
    <r>
      <rPr>
        <b/>
        <sz val="9"/>
        <rFont val="Segoe UI"/>
        <family val="2"/>
      </rPr>
      <t xml:space="preserve">*DEFINICIÓN 2: </t>
    </r>
    <r>
      <rPr>
        <sz val="9"/>
        <rFont val="Segoe UI"/>
        <family val="2"/>
      </rPr>
      <t>los hogares de economía naranja se definen como aquellos en los que por lo menos una persona está ocupada en una actividad económica de la Economía Naranja (se excluyen a empleados del servicio doméstico, parientes del servicio doméstico, trabajadores y pensionistas).</t>
    </r>
  </si>
  <si>
    <r>
      <t>**INCLUSIÓN TOTAL: s</t>
    </r>
    <r>
      <rPr>
        <sz val="9"/>
        <rFont val="Segoe UI"/>
        <family val="2"/>
      </rPr>
      <t>e toman las actividades económicas CIIU4 que corresponden totalmente a Economía Naranja.</t>
    </r>
  </si>
  <si>
    <t>Opinión sobre los ingresos</t>
  </si>
  <si>
    <t>No alcanzan para cubrir los gastos mínimos</t>
  </si>
  <si>
    <t>Alcanzan para cubrir los gastos mínimos</t>
  </si>
  <si>
    <t>Cubren más que los gastos mínimos</t>
  </si>
  <si>
    <r>
      <rPr>
        <b/>
        <sz val="11"/>
        <rFont val="Segoe UI"/>
        <family val="2"/>
      </rPr>
      <t>* INCLUSIÓN TOTAL</t>
    </r>
    <r>
      <rPr>
        <sz val="11"/>
        <rFont val="Segoe UI"/>
        <family val="2"/>
      </rPr>
      <t>: Se toman las actividades económicas CIIU4  que corresponden totalmente a Economía Naranja.</t>
    </r>
  </si>
  <si>
    <t>Número de personas hogares Economía naranja</t>
  </si>
  <si>
    <t>Una persona</t>
  </si>
  <si>
    <t>Dos personas</t>
  </si>
  <si>
    <t>Tres personas</t>
  </si>
  <si>
    <t>Cuatro personas</t>
  </si>
  <si>
    <t>Cinco personas o más</t>
  </si>
  <si>
    <r>
      <rPr>
        <b/>
        <sz val="12"/>
        <rFont val="Segoe UI"/>
        <family val="2"/>
      </rPr>
      <t xml:space="preserve">*DEFINICIÓN 2: </t>
    </r>
    <r>
      <rPr>
        <sz val="12"/>
        <rFont val="Segoe UI"/>
        <family val="2"/>
      </rPr>
      <t>los hogares de economía naranja se definen como aquellos en los que por lo menos una persona está ocupada en una actividad económica de la Economía Naranja (se excluyen a empleados del servicio doméstico, parientes del servicio doméstico, trabajadores y pensionistas).</t>
    </r>
  </si>
  <si>
    <r>
      <t xml:space="preserve">**INCLUSIÓN TOTAL: </t>
    </r>
    <r>
      <rPr>
        <sz val="12"/>
        <rFont val="Segoe UI"/>
        <family val="2"/>
      </rPr>
      <t>se toman las actividades económicas CIIU4  que corresponden totalmente a Economía Naranja.</t>
    </r>
  </si>
  <si>
    <t>Hogares naranja con conexión a internet</t>
  </si>
  <si>
    <r>
      <t>**INCLUSIÓN TOTAL: s</t>
    </r>
    <r>
      <rPr>
        <sz val="12"/>
        <rFont val="Segoe UI"/>
        <family val="2"/>
      </rPr>
      <t>e toman las actividades económicas CIIU4  que corresponden totalmente a Economía Naranja.</t>
    </r>
  </si>
  <si>
    <t xml:space="preserve"> Años promedio de educación de las personas de 15 a 24 años que pertenecen a un hogar de Economía Naranja</t>
  </si>
  <si>
    <t>Años promedio de educación 
personas 15 a 24 años de hogar naranja
definición 2
inclusión total</t>
  </si>
  <si>
    <t>Promedio</t>
  </si>
  <si>
    <r>
      <t xml:space="preserve">**INCLUSIÓN TOTAL: </t>
    </r>
    <r>
      <rPr>
        <sz val="9"/>
        <rFont val="Segoe UI"/>
        <family val="2"/>
      </rPr>
      <t>se toman las actividades económicas CIIU4 que corresponden totalmente a Economía Naranja.</t>
    </r>
  </si>
  <si>
    <t xml:space="preserve">Miembro o socio de un taller u organización </t>
  </si>
  <si>
    <r>
      <t xml:space="preserve">Observaciones: </t>
    </r>
    <r>
      <rPr>
        <sz val="12"/>
        <rFont val="Futura Std Light"/>
      </rPr>
      <t>La información obedece a los registros obtenidos a septiembre de 2020.</t>
    </r>
  </si>
  <si>
    <t>Programasde educación superior que forman para el segmento artes visuales en los departamentos que cuentan con oferta educativa para el sector</t>
  </si>
  <si>
    <t>Programasde educción superior que forman para el segmento tursimo y patrimonio en los departamentos que cuentan con oferta educativa para el sector</t>
  </si>
  <si>
    <t>Programasde educción superior que forman para el segmento educación en arte y cultura en los departamentos que cuentan con oferta educativa para el sector</t>
  </si>
  <si>
    <t>Programasde educación superior que forman para el segmento medios digitales y software en los departamentos que cuentan con oferta educativa para el sector</t>
  </si>
  <si>
    <t>Programasde educación superior que forman para el segmento diseño en los departamentos que cuentan con oferta educativa para el sector</t>
  </si>
  <si>
    <t>Programasde educación superior que forman para el segmento publicidad en los departamentos que cuentan con oferta educativa para el sector</t>
  </si>
  <si>
    <t>Programasde educación para el trabajo y desarrollo humano-ETDH que forman para el segmento artes visuales en los departamentos que cuentan con oferta educativa para el sector</t>
  </si>
  <si>
    <t>Programasde educación para el trabajo y desarrollo humano-ETDH que forman para el segmento tursimo y patrimonio en los departamentos que cuentan con oferta educativa para el sector</t>
  </si>
  <si>
    <t>Programasde educación para el trabajo y desarrollo humano-ETDH que forman para el segmento educación en arte y cultura en los departamentos que cuentan con oferta educativa para el sector</t>
  </si>
  <si>
    <t>Programasde educción superior que forman para el segmento artes escénicas en los departamentos que cuentan con oferta educativa para el sector</t>
  </si>
  <si>
    <t>Programasde educación superior que forman para el segmento industria editorial en los departamentos que cuentan con oferta educativa para el sector</t>
  </si>
  <si>
    <t>Programasde educción superior que forman para el segmento industria fonográfica en los departamentos que cuentan con oferta educativa para el sector</t>
  </si>
  <si>
    <t>Programasde educción superior que forman para el segmento industría audiovisual en los departamentos que cuentan con oferta educativa para el sector</t>
  </si>
  <si>
    <t>Programasde educación para el trabajo y desarrollo humano-ETDH que forman para el segmento artes escénicas en los departamentos que cuentan con oferta educativa para el sector</t>
  </si>
  <si>
    <t>Programasde educación para el trabajo y desarrollo humano-ETDH que forman para el segmento industria editorial en los departamentos que cuentan con oferta educativa para el sector</t>
  </si>
  <si>
    <t>Programasde educación para el trabajo y desarrollo humano-ETDH que forman para el segmento industria fonográfica en los departamentos que cuentan con oferta educativa para el sector</t>
  </si>
  <si>
    <t>Programasde educción para el trabajo y desarrollo humano-ETDH que forman para el segmento industria audiovisual en los departamentos que cuentan con oferta educativa para el sector</t>
  </si>
  <si>
    <t>Programasde educación para el trabajo y desarrollo humano-ETDH que forman para el segmento medios digitales y software en los departamentos que cuentan con oferta educativa para el sector</t>
  </si>
  <si>
    <t>Programasde educación para el trabajo y desarrollo humano-ETDH que forman para el segmento Diseño en los departamentos que cuentan con oferta educativa para el sector</t>
  </si>
  <si>
    <t>Programasde educación  para el trabajo y desarrollo humano-ETDH que forman para el segmento publicidad en los departamentos que cuentan con oferta educativa para el sector</t>
  </si>
  <si>
    <t>Programas de educación superior que forman para el segmento artes visuales en los departamentos que cuentan con oferta educativa para el sector</t>
  </si>
  <si>
    <t>Programas de educción superior que forman para el segmento artes escénicas en los departamentos que cuentan con oferta educativa para el sector</t>
  </si>
  <si>
    <t>Programas de educación superior que forman para el segmento industria editorial en los departamentos que cuentan con oferta educativa para el sector</t>
  </si>
  <si>
    <t>Programas de educación superior que forman para el segmento medios digitales y software en los departamentos que cuentan con oferta educativa para el sector</t>
  </si>
  <si>
    <t>Programas de educación superior que forman para el segmento diseño en los departamentos que cuentan con oferta educativa para el sector</t>
  </si>
  <si>
    <t>Programas de educación superior que forman para el segmento publicidad en los departamentos que cuentan con oferta educativa para el sector</t>
  </si>
  <si>
    <t>Programas de educación para el trabajo y desarrollo humano-ETDH que forman para el segmento artes visuales en los departamentos que cuentan con oferta educativa para el sector</t>
  </si>
  <si>
    <t>Programas de educación para el trabajo y desarrollo humano-ETDH que forman para el segmento artes escénicas en los departamentos que cuentan con oferta educativa para el sector</t>
  </si>
  <si>
    <t>Programas de educación para el trabajo y desarrollo humano-ETDH que forman para el segmento educación en arte y cultura en los departamentos que cuentan con oferta educativa para el sector</t>
  </si>
  <si>
    <t>Programas de educación para el trabajo y desarrollo humano-ETDH que forman para el segmento industria editorial en los departamentos que cuentan con oferta educativa para el sector</t>
  </si>
  <si>
    <t>Programas de educación para el trabajo y desarrollo humano-ETDH que forman para el segmento industria fonográfica en los departamentos que cuentan con oferta educativa para el sector</t>
  </si>
  <si>
    <t>Programas de educación para el trabajo y desarrollo humano-ETDH que forman para el segmento industria audiovisual en los departamentos que cuentan con oferta educativa para el sector</t>
  </si>
  <si>
    <t>Programas de educación para el trabajo y desarrollo humano-ETDH que forman para el segmento medios digitales y software en los departamentos que cuentan con oferta educativa para el sector</t>
  </si>
  <si>
    <t>Programas de educación para el trabajo y desarrollo humano-ETDH que forman  para el segmento diseño en los departamentos que cuentan con oferta educativa para el sector</t>
  </si>
  <si>
    <t>Programas de educación para el trabajo y desarrollo humano-ETDH que forman para el segmento publicidad en los departamentos que cuentan con oferta educativa para el sector</t>
  </si>
  <si>
    <t>Programas de educación superior que forman para el segmento turismo y patrimonio en los departamentos que cuentan con oferta educativa para el sector</t>
  </si>
  <si>
    <t>Programas de educación superior que forman para el segmento educación en arte y cultura en los departamentos que cuentan con oferta educativa para el sector</t>
  </si>
  <si>
    <t>Programas de educación superior que forman para el segmento industria audiovisual en los departamentos que cuentan con oferta educativa para el sector</t>
  </si>
  <si>
    <t>Programas de educación superior que forman para el segmento industria fonográfica en los departamentos que cuentan con oferta educativa para el sector</t>
  </si>
  <si>
    <t>Fuente: Mincultura. Porcentaje de programas de educación superior que forman para los segmentos de la economía naranja por subsector</t>
  </si>
  <si>
    <t>Fuente: Mincultura. Porcentaje de programas de educación superior que forman para laos segmentos de la economía naranja por subsector</t>
  </si>
  <si>
    <t>Fuente: Mincultura. Porcentaje de programas de EDTH que forman para los segmentos de la economía naranja por subsector</t>
  </si>
  <si>
    <t>Archipiélago de San Andres</t>
  </si>
  <si>
    <t>Programas de educación para el trabajo y desarrollo humano-ETDH que forman para el segmento turismo y patrimonio en los departamentos que cuentan con oferta educativa para el sector</t>
  </si>
  <si>
    <t>Físico</t>
  </si>
  <si>
    <t>Artísticas</t>
  </si>
  <si>
    <t>Período comprendido entre el año 2014 al año 2019</t>
  </si>
  <si>
    <t>Consultar medios de comunicación (televisión, radio, periódicos, revistas, medios digitales, etc.,)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</si>
</sst>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0.0%"/>
    <numFmt numFmtId="165" formatCode="0.0"/>
    <numFmt numFmtId="166" formatCode="_-* #,##0_-;\-* #,##0_-;_-* &quot;-&quot;_-;_-@_-"/>
    <numFmt numFmtId="167" formatCode="#,##0.0"/>
    <numFmt numFmtId="168" formatCode="&quot;$&quot;\ #,##0;[Red]\-&quot;$&quot;\ #,##0"/>
    <numFmt numFmtId="169" formatCode="_-&quot;$&quot;\ * #,##0_-;\-&quot;$&quot;\ * #,##0_-;_-&quot;$&quot;\ * &quot;-&quot;_-;_-@_-"/>
    <numFmt numFmtId="170" formatCode="0_)"/>
    <numFmt numFmtId="171" formatCode="_-* #,##0\ _€_-;\-* #,##0\ _€_-;_-* &quot;-&quot;??\ _€_-;_-@_-"/>
    <numFmt numFmtId="172" formatCode="_-* #,##0.00\ _€_-;\-* #,##0.00\ _€_-;_-* &quot;-&quot;??\ _€_-;_-@_-"/>
  </numFmts>
  <fonts count="6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4"/>
      <color theme="0"/>
      <name val="Segoe UI"/>
      <family val="2"/>
    </font>
    <font>
      <b/>
      <sz val="9"/>
      <color theme="1"/>
      <name val="Segoe UI"/>
      <family val="2"/>
    </font>
    <font>
      <b/>
      <sz val="11"/>
      <color theme="1"/>
      <name val="Calibri"/>
      <family val="2"/>
      <scheme val="minor"/>
    </font>
    <font>
      <sz val="9"/>
      <color theme="1"/>
      <name val="Segoe UI"/>
      <family val="2"/>
    </font>
    <font>
      <b/>
      <sz val="9"/>
      <name val="Segoe UI"/>
      <family val="2"/>
    </font>
    <font>
      <sz val="11"/>
      <name val="Segoe UI"/>
      <family val="2"/>
    </font>
    <font>
      <sz val="11"/>
      <color theme="1"/>
      <name val="Segoe UI"/>
      <family val="2"/>
    </font>
    <font>
      <b/>
      <sz val="11"/>
      <color theme="0"/>
      <name val="Segoe UI"/>
      <family val="2"/>
    </font>
    <font>
      <b/>
      <sz val="11"/>
      <name val="Segoe UI"/>
      <family val="2"/>
    </font>
    <font>
      <sz val="11"/>
      <color rgb="FF000000"/>
      <name val="Calibri"/>
      <family val="2"/>
    </font>
    <font>
      <b/>
      <sz val="10"/>
      <color theme="1"/>
      <name val="Segoe UI"/>
      <family val="2"/>
    </font>
    <font>
      <sz val="11"/>
      <color rgb="FF000000"/>
      <name val="Calibri"/>
      <family val="2"/>
    </font>
    <font>
      <b/>
      <sz val="10"/>
      <color rgb="FF000000"/>
      <name val="Calibri"/>
      <family val="2"/>
    </font>
    <font>
      <b/>
      <sz val="11"/>
      <color rgb="FF000000"/>
      <name val="Calibri"/>
      <family val="2"/>
    </font>
    <font>
      <i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b/>
      <u/>
      <sz val="11"/>
      <color rgb="FF7F7F7F"/>
      <name val="Calibri"/>
      <family val="2"/>
    </font>
    <font>
      <b/>
      <sz val="11"/>
      <color rgb="FF000000"/>
      <name val="Calibri"/>
      <family val="2"/>
      <scheme val="minor"/>
    </font>
    <font>
      <i/>
      <sz val="11"/>
      <name val="Calibri"/>
      <family val="2"/>
    </font>
    <font>
      <b/>
      <sz val="11"/>
      <name val="Calibri"/>
      <family val="2"/>
    </font>
    <font>
      <sz val="9"/>
      <color rgb="FF000000"/>
      <name val="Calibri"/>
      <family val="2"/>
    </font>
    <font>
      <sz val="9"/>
      <color rgb="FF0D0D0D"/>
      <name val="Segoe UI"/>
      <family val="2"/>
    </font>
    <font>
      <b/>
      <u/>
      <sz val="11"/>
      <color theme="9" tint="-0.249977111117893"/>
      <name val="Calibri"/>
      <family val="2"/>
    </font>
    <font>
      <b/>
      <sz val="11"/>
      <color rgb="FFB7B7B7"/>
      <name val="Calibri"/>
      <family val="2"/>
    </font>
    <font>
      <sz val="10"/>
      <color rgb="FF000000"/>
      <name val="Calibri"/>
      <family val="2"/>
    </font>
    <font>
      <sz val="9"/>
      <name val="Segoe UI"/>
      <family val="2"/>
    </font>
    <font>
      <sz val="9"/>
      <color rgb="FF000000"/>
      <name val="Segoe UI"/>
      <family val="2"/>
    </font>
    <font>
      <sz val="11"/>
      <color rgb="FF000000"/>
      <name val="Futura Std Light"/>
      <family val="2"/>
    </font>
    <font>
      <sz val="11"/>
      <name val="Futura Std Light"/>
      <family val="2"/>
    </font>
    <font>
      <b/>
      <sz val="12"/>
      <name val="Futura Std Light"/>
      <family val="2"/>
    </font>
    <font>
      <sz val="12"/>
      <name val="Futura Std Light"/>
      <family val="2"/>
    </font>
    <font>
      <b/>
      <sz val="9"/>
      <color rgb="FF000000"/>
      <name val="Segoe UI"/>
      <family val="2"/>
    </font>
    <font>
      <sz val="9"/>
      <color rgb="FFFF0000"/>
      <name val="Segoe UI"/>
      <family val="2"/>
    </font>
    <font>
      <b/>
      <sz val="10"/>
      <color theme="1"/>
      <name val="Arial"/>
      <family val="2"/>
    </font>
    <font>
      <u/>
      <sz val="9"/>
      <color theme="10"/>
      <name val="Segoe UI"/>
      <family val="2"/>
    </font>
    <font>
      <sz val="12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9"/>
      <color indexed="8"/>
      <name val="Segoe UI"/>
      <family val="2"/>
    </font>
    <font>
      <sz val="9"/>
      <color indexed="8"/>
      <name val="Segoe UI"/>
      <family val="2"/>
    </font>
    <font>
      <b/>
      <sz val="11"/>
      <color indexed="8"/>
      <name val="Calibri"/>
      <family val="2"/>
    </font>
    <font>
      <b/>
      <sz val="10"/>
      <color indexed="8"/>
      <name val="Segoe UI"/>
      <family val="2"/>
    </font>
    <font>
      <sz val="10"/>
      <color indexed="8"/>
      <name val="Segoe UI"/>
      <family val="2"/>
    </font>
    <font>
      <sz val="10"/>
      <color indexed="8"/>
      <name val="Calibri"/>
      <family val="2"/>
    </font>
    <font>
      <sz val="12"/>
      <color indexed="8"/>
      <name val="Calibri"/>
      <family val="2"/>
    </font>
    <font>
      <sz val="8"/>
      <color theme="1"/>
      <name val="Segoe UI"/>
      <family val="2"/>
    </font>
    <font>
      <sz val="7"/>
      <color theme="1"/>
      <name val="Segoe UI"/>
      <family val="2"/>
    </font>
    <font>
      <b/>
      <sz val="16"/>
      <color theme="0"/>
      <name val="Segoe UI"/>
      <family val="2"/>
    </font>
    <font>
      <b/>
      <vertAlign val="superscript"/>
      <sz val="9"/>
      <name val="Segoe UI"/>
      <family val="2"/>
    </font>
    <font>
      <sz val="10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b/>
      <sz val="10"/>
      <name val="Segoe UI"/>
      <family val="2"/>
    </font>
    <font>
      <sz val="10"/>
      <name val="Segoe UI"/>
      <family val="2"/>
    </font>
    <font>
      <b/>
      <sz val="12"/>
      <name val="Segoe UI"/>
      <family val="2"/>
    </font>
    <font>
      <b/>
      <sz val="12"/>
      <color rgb="FF000000"/>
      <name val="Segoe UI"/>
      <family val="2"/>
    </font>
    <font>
      <b/>
      <sz val="12"/>
      <color theme="1"/>
      <name val="Segoe UI"/>
      <family val="2"/>
    </font>
    <font>
      <sz val="12"/>
      <name val="Segoe UI"/>
      <family val="2"/>
    </font>
    <font>
      <sz val="12"/>
      <name val="Futura Std Light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D965"/>
        <bgColor rgb="FFFFD965"/>
      </patternFill>
    </fill>
    <fill>
      <patternFill patternType="solid">
        <fgColor rgb="FFA8D08D"/>
        <bgColor rgb="FFA8D08D"/>
      </patternFill>
    </fill>
    <fill>
      <patternFill patternType="solid">
        <fgColor rgb="FF9CC2E5"/>
        <bgColor rgb="FF9CC2E5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theme="0" tint="-0.14999847407452621"/>
      </patternFill>
    </fill>
    <fill>
      <patternFill patternType="solid">
        <fgColor indexed="9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</fills>
  <borders count="8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rgb="FF000000"/>
      </right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 style="thin">
        <color theme="0" tint="-0.14999847407452621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theme="0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6"/>
      </top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 style="thin">
        <color indexed="10"/>
      </left>
      <right/>
      <top/>
      <bottom/>
      <diagonal/>
    </border>
    <border>
      <left/>
      <right style="thin">
        <color indexed="10"/>
      </right>
      <top/>
      <bottom/>
      <diagonal/>
    </border>
    <border>
      <left style="thin">
        <color indexed="10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/>
      <top style="thin">
        <color indexed="8"/>
      </top>
      <bottom style="thin">
        <color indexed="10"/>
      </bottom>
      <diagonal/>
    </border>
    <border>
      <left/>
      <right/>
      <top style="thin">
        <color indexed="8"/>
      </top>
      <bottom style="thin">
        <color indexed="10"/>
      </bottom>
      <diagonal/>
    </border>
    <border>
      <left/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8"/>
      </left>
      <right style="thin">
        <color indexed="10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">
    <xf numFmtId="0" fontId="0" fillId="0" borderId="0"/>
    <xf numFmtId="0" fontId="2" fillId="0" borderId="0" applyNumberForma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5" fillId="0" borderId="0"/>
    <xf numFmtId="0" fontId="17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41" fillId="0" borderId="0"/>
    <xf numFmtId="9" fontId="41" fillId="0" borderId="0" applyFont="0" applyFill="0" applyBorder="0" applyAlignment="0" applyProtection="0"/>
    <xf numFmtId="0" fontId="42" fillId="0" borderId="0" applyNumberFormat="0" applyFill="0" applyBorder="0" applyProtection="0"/>
    <xf numFmtId="43" fontId="54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54" fillId="0" borderId="0"/>
    <xf numFmtId="0" fontId="54" fillId="0" borderId="0"/>
    <xf numFmtId="9" fontId="4" fillId="0" borderId="0" applyFont="0" applyFill="0" applyBorder="0" applyAlignment="0" applyProtection="0"/>
  </cellStyleXfs>
  <cellXfs count="848">
    <xf numFmtId="0" fontId="0" fillId="0" borderId="0" xfId="0"/>
    <xf numFmtId="0" fontId="0" fillId="0" borderId="0" xfId="0" applyProtection="1">
      <protection locked="0"/>
    </xf>
    <xf numFmtId="0" fontId="7" fillId="4" borderId="1" xfId="0" applyFont="1" applyFill="1" applyBorder="1" applyProtection="1">
      <protection locked="0"/>
    </xf>
    <xf numFmtId="0" fontId="9" fillId="0" borderId="0" xfId="0" applyFont="1" applyProtection="1">
      <protection locked="0"/>
    </xf>
    <xf numFmtId="0" fontId="9" fillId="0" borderId="2" xfId="0" applyFont="1" applyBorder="1" applyProtection="1">
      <protection locked="0"/>
    </xf>
    <xf numFmtId="0" fontId="10" fillId="0" borderId="0" xfId="2" applyFont="1"/>
    <xf numFmtId="0" fontId="12" fillId="0" borderId="0" xfId="0" applyFont="1" applyProtection="1">
      <protection locked="0"/>
    </xf>
    <xf numFmtId="0" fontId="12" fillId="2" borderId="0" xfId="0" applyFont="1" applyFill="1" applyProtection="1">
      <protection locked="0"/>
    </xf>
    <xf numFmtId="0" fontId="14" fillId="0" borderId="0" xfId="0" applyFont="1" applyAlignment="1" applyProtection="1">
      <alignment horizontal="center"/>
      <protection locked="0"/>
    </xf>
    <xf numFmtId="0" fontId="15" fillId="0" borderId="0" xfId="5"/>
    <xf numFmtId="0" fontId="17" fillId="0" borderId="0" xfId="5" applyFont="1"/>
    <xf numFmtId="0" fontId="19" fillId="0" borderId="2" xfId="5" applyFont="1" applyBorder="1" applyAlignment="1">
      <alignment horizontal="center" vertical="center"/>
    </xf>
    <xf numFmtId="3" fontId="19" fillId="0" borderId="2" xfId="5" applyNumberFormat="1" applyFont="1" applyBorder="1" applyAlignment="1">
      <alignment horizontal="center" vertical="center" wrapText="1"/>
    </xf>
    <xf numFmtId="0" fontId="17" fillId="0" borderId="0" xfId="5" applyFont="1" applyAlignment="1">
      <alignment horizontal="center" vertical="center"/>
    </xf>
    <xf numFmtId="3" fontId="19" fillId="0" borderId="11" xfId="5" applyNumberFormat="1" applyFont="1" applyBorder="1" applyAlignment="1">
      <alignment horizontal="right" vertical="center"/>
    </xf>
    <xf numFmtId="164" fontId="19" fillId="0" borderId="12" xfId="5" applyNumberFormat="1" applyFont="1" applyBorder="1" applyAlignment="1">
      <alignment horizontal="right" vertical="center"/>
    </xf>
    <xf numFmtId="0" fontId="17" fillId="0" borderId="13" xfId="5" applyFont="1" applyBorder="1" applyAlignment="1">
      <alignment horizontal="center" vertical="center"/>
    </xf>
    <xf numFmtId="3" fontId="20" fillId="0" borderId="14" xfId="5" applyNumberFormat="1" applyFont="1" applyBorder="1" applyAlignment="1">
      <alignment horizontal="center" vertical="center"/>
    </xf>
    <xf numFmtId="0" fontId="17" fillId="0" borderId="15" xfId="5" applyFont="1" applyBorder="1" applyAlignment="1">
      <alignment horizontal="center" vertical="center"/>
    </xf>
    <xf numFmtId="3" fontId="20" fillId="0" borderId="16" xfId="5" applyNumberFormat="1" applyFont="1" applyBorder="1" applyAlignment="1">
      <alignment horizontal="center" vertical="center"/>
    </xf>
    <xf numFmtId="0" fontId="17" fillId="0" borderId="17" xfId="5" applyFont="1" applyBorder="1" applyAlignment="1">
      <alignment horizontal="center" vertical="center"/>
    </xf>
    <xf numFmtId="3" fontId="20" fillId="0" borderId="18" xfId="5" applyNumberFormat="1" applyFont="1" applyBorder="1" applyAlignment="1">
      <alignment horizontal="center" vertical="center"/>
    </xf>
    <xf numFmtId="3" fontId="19" fillId="0" borderId="2" xfId="5" applyNumberFormat="1" applyFont="1" applyBorder="1" applyAlignment="1">
      <alignment horizontal="right" vertical="center"/>
    </xf>
    <xf numFmtId="164" fontId="19" fillId="0" borderId="7" xfId="5" applyNumberFormat="1" applyFont="1" applyBorder="1" applyAlignment="1">
      <alignment horizontal="right" vertical="center"/>
    </xf>
    <xf numFmtId="0" fontId="17" fillId="0" borderId="19" xfId="5" applyFont="1" applyBorder="1" applyAlignment="1">
      <alignment horizontal="center" vertical="center"/>
    </xf>
    <xf numFmtId="3" fontId="20" fillId="0" borderId="20" xfId="5" applyNumberFormat="1" applyFont="1" applyBorder="1" applyAlignment="1">
      <alignment horizontal="center" vertical="center"/>
    </xf>
    <xf numFmtId="0" fontId="19" fillId="0" borderId="6" xfId="5" applyFont="1" applyBorder="1" applyAlignment="1">
      <alignment horizontal="right" vertical="center"/>
    </xf>
    <xf numFmtId="3" fontId="19" fillId="0" borderId="2" xfId="5" applyNumberFormat="1" applyFont="1" applyBorder="1" applyAlignment="1">
      <alignment horizontal="center" vertical="center"/>
    </xf>
    <xf numFmtId="164" fontId="19" fillId="0" borderId="2" xfId="5" applyNumberFormat="1" applyFont="1" applyBorder="1" applyAlignment="1">
      <alignment horizontal="right" vertical="center"/>
    </xf>
    <xf numFmtId="0" fontId="17" fillId="0" borderId="0" xfId="5" applyFont="1" applyAlignment="1">
      <alignment horizontal="center"/>
    </xf>
    <xf numFmtId="3" fontId="17" fillId="0" borderId="0" xfId="5" applyNumberFormat="1" applyFont="1" applyAlignment="1">
      <alignment horizontal="center"/>
    </xf>
    <xf numFmtId="164" fontId="19" fillId="0" borderId="0" xfId="5" applyNumberFormat="1" applyFont="1"/>
    <xf numFmtId="164" fontId="17" fillId="0" borderId="0" xfId="5" applyNumberFormat="1" applyFont="1"/>
    <xf numFmtId="0" fontId="19" fillId="0" borderId="21" xfId="5" applyFont="1" applyBorder="1" applyAlignment="1">
      <alignment vertical="top"/>
    </xf>
    <xf numFmtId="3" fontId="19" fillId="0" borderId="0" xfId="5" applyNumberFormat="1" applyFont="1"/>
    <xf numFmtId="0" fontId="17" fillId="0" borderId="0" xfId="6"/>
    <xf numFmtId="0" fontId="19" fillId="0" borderId="0" xfId="6" applyFont="1" applyAlignment="1">
      <alignment vertical="center" textRotation="90"/>
    </xf>
    <xf numFmtId="0" fontId="19" fillId="0" borderId="2" xfId="6" applyFont="1" applyBorder="1" applyAlignment="1">
      <alignment horizontal="center" vertical="center" wrapText="1"/>
    </xf>
    <xf numFmtId="0" fontId="21" fillId="0" borderId="2" xfId="6" applyFont="1" applyBorder="1" applyAlignment="1">
      <alignment horizontal="center" vertical="center" wrapText="1"/>
    </xf>
    <xf numFmtId="0" fontId="22" fillId="0" borderId="0" xfId="6" applyFont="1" applyAlignment="1">
      <alignment horizontal="center"/>
    </xf>
    <xf numFmtId="0" fontId="17" fillId="0" borderId="19" xfId="6" applyBorder="1" applyAlignment="1">
      <alignment horizontal="left" vertical="center"/>
    </xf>
    <xf numFmtId="3" fontId="17" fillId="0" borderId="19" xfId="6" applyNumberFormat="1" applyBorder="1"/>
    <xf numFmtId="10" fontId="17" fillId="0" borderId="19" xfId="6" applyNumberFormat="1" applyBorder="1" applyAlignment="1">
      <alignment horizontal="center"/>
    </xf>
    <xf numFmtId="0" fontId="17" fillId="0" borderId="17" xfId="6" applyBorder="1" applyAlignment="1">
      <alignment horizontal="left" vertical="center"/>
    </xf>
    <xf numFmtId="3" fontId="17" fillId="0" borderId="17" xfId="6" applyNumberFormat="1" applyBorder="1"/>
    <xf numFmtId="164" fontId="17" fillId="0" borderId="17" xfId="6" applyNumberFormat="1" applyBorder="1" applyAlignment="1">
      <alignment horizontal="center"/>
    </xf>
    <xf numFmtId="10" fontId="17" fillId="0" borderId="17" xfId="6" applyNumberFormat="1" applyBorder="1" applyAlignment="1">
      <alignment horizontal="center"/>
    </xf>
    <xf numFmtId="0" fontId="19" fillId="0" borderId="2" xfId="6" applyFont="1" applyBorder="1" applyAlignment="1">
      <alignment horizontal="right" vertical="center"/>
    </xf>
    <xf numFmtId="3" fontId="19" fillId="0" borderId="2" xfId="6" applyNumberFormat="1" applyFont="1" applyBorder="1"/>
    <xf numFmtId="164" fontId="19" fillId="0" borderId="2" xfId="6" applyNumberFormat="1" applyFont="1" applyBorder="1" applyAlignment="1">
      <alignment horizontal="center"/>
    </xf>
    <xf numFmtId="0" fontId="19" fillId="0" borderId="0" xfId="6" applyFont="1" applyAlignment="1">
      <alignment horizontal="right" vertical="center"/>
    </xf>
    <xf numFmtId="3" fontId="19" fillId="0" borderId="0" xfId="6" applyNumberFormat="1" applyFont="1"/>
    <xf numFmtId="164" fontId="19" fillId="0" borderId="0" xfId="6" applyNumberFormat="1" applyFont="1" applyAlignment="1">
      <alignment horizontal="center"/>
    </xf>
    <xf numFmtId="0" fontId="5" fillId="0" borderId="0" xfId="6" applyFont="1" applyAlignment="1">
      <alignment horizontal="center"/>
    </xf>
    <xf numFmtId="0" fontId="19" fillId="0" borderId="0" xfId="6" applyFont="1"/>
    <xf numFmtId="0" fontId="19" fillId="0" borderId="10" xfId="5" applyFont="1" applyBorder="1" applyAlignment="1">
      <alignment vertical="center"/>
    </xf>
    <xf numFmtId="0" fontId="17" fillId="0" borderId="27" xfId="6" applyBorder="1" applyAlignment="1">
      <alignment horizontal="center"/>
    </xf>
    <xf numFmtId="3" fontId="24" fillId="0" borderId="15" xfId="6" applyNumberFormat="1" applyFont="1" applyBorder="1"/>
    <xf numFmtId="3" fontId="19" fillId="0" borderId="10" xfId="5" applyNumberFormat="1" applyFont="1" applyBorder="1" applyAlignment="1">
      <alignment horizontal="right" vertical="center"/>
    </xf>
    <xf numFmtId="10" fontId="19" fillId="0" borderId="10" xfId="5" applyNumberFormat="1" applyFont="1" applyBorder="1" applyAlignment="1">
      <alignment horizontal="right" vertical="center"/>
    </xf>
    <xf numFmtId="3" fontId="17" fillId="0" borderId="0" xfId="6" applyNumberFormat="1"/>
    <xf numFmtId="0" fontId="19" fillId="0" borderId="11" xfId="5" applyFont="1" applyBorder="1" applyAlignment="1">
      <alignment vertical="center"/>
    </xf>
    <xf numFmtId="0" fontId="17" fillId="0" borderId="28" xfId="6" applyBorder="1" applyAlignment="1">
      <alignment horizontal="center"/>
    </xf>
    <xf numFmtId="3" fontId="24" fillId="0" borderId="17" xfId="6" applyNumberFormat="1" applyFont="1" applyBorder="1"/>
    <xf numFmtId="3" fontId="19" fillId="0" borderId="2" xfId="5" applyNumberFormat="1" applyFont="1" applyBorder="1"/>
    <xf numFmtId="164" fontId="19" fillId="0" borderId="2" xfId="5" applyNumberFormat="1" applyFont="1" applyBorder="1"/>
    <xf numFmtId="164" fontId="17" fillId="0" borderId="0" xfId="6" applyNumberFormat="1"/>
    <xf numFmtId="0" fontId="23" fillId="0" borderId="21" xfId="6" applyFont="1" applyBorder="1" applyAlignment="1">
      <alignment vertical="top"/>
    </xf>
    <xf numFmtId="0" fontId="17" fillId="0" borderId="0" xfId="6" applyAlignment="1">
      <alignment horizontal="center" vertical="center" wrapText="1"/>
    </xf>
    <xf numFmtId="164" fontId="17" fillId="0" borderId="19" xfId="6" applyNumberFormat="1" applyBorder="1"/>
    <xf numFmtId="0" fontId="17" fillId="0" borderId="0" xfId="6" applyAlignment="1">
      <alignment horizontal="left" vertical="center"/>
    </xf>
    <xf numFmtId="0" fontId="17" fillId="0" borderId="29" xfId="6" applyBorder="1" applyAlignment="1">
      <alignment horizontal="left" vertical="center"/>
    </xf>
    <xf numFmtId="3" fontId="17" fillId="0" borderId="29" xfId="6" applyNumberFormat="1" applyBorder="1"/>
    <xf numFmtId="164" fontId="19" fillId="0" borderId="2" xfId="6" applyNumberFormat="1" applyFont="1" applyBorder="1"/>
    <xf numFmtId="0" fontId="19" fillId="0" borderId="25" xfId="5" applyFont="1" applyBorder="1" applyAlignment="1">
      <alignment horizontal="center" vertical="center"/>
    </xf>
    <xf numFmtId="0" fontId="19" fillId="0" borderId="3" xfId="5" applyFont="1" applyBorder="1" applyAlignment="1">
      <alignment horizontal="center" vertical="center"/>
    </xf>
    <xf numFmtId="0" fontId="19" fillId="0" borderId="10" xfId="5" applyFont="1" applyBorder="1" applyAlignment="1">
      <alignment horizontal="center" vertical="center"/>
    </xf>
    <xf numFmtId="0" fontId="19" fillId="0" borderId="7" xfId="5" applyFont="1" applyBorder="1" applyAlignment="1">
      <alignment horizontal="center" vertical="center"/>
    </xf>
    <xf numFmtId="3" fontId="19" fillId="0" borderId="7" xfId="5" applyNumberFormat="1" applyFont="1" applyBorder="1" applyAlignment="1">
      <alignment horizontal="center" vertical="center" wrapText="1"/>
    </xf>
    <xf numFmtId="0" fontId="25" fillId="0" borderId="19" xfId="6" applyFont="1" applyBorder="1"/>
    <xf numFmtId="3" fontId="25" fillId="0" borderId="19" xfId="6" applyNumberFormat="1" applyFont="1" applyBorder="1"/>
    <xf numFmtId="3" fontId="17" fillId="0" borderId="30" xfId="6" applyNumberFormat="1" applyBorder="1"/>
    <xf numFmtId="0" fontId="5" fillId="0" borderId="17" xfId="6" applyFont="1" applyBorder="1" applyAlignment="1">
      <alignment horizontal="left" indent="1"/>
    </xf>
    <xf numFmtId="3" fontId="5" fillId="0" borderId="17" xfId="6" applyNumberFormat="1" applyFont="1" applyBorder="1"/>
    <xf numFmtId="3" fontId="17" fillId="0" borderId="31" xfId="6" applyNumberFormat="1" applyBorder="1"/>
    <xf numFmtId="0" fontId="19" fillId="0" borderId="17" xfId="6" applyFont="1" applyBorder="1"/>
    <xf numFmtId="3" fontId="19" fillId="0" borderId="17" xfId="6" applyNumberFormat="1" applyFont="1" applyBorder="1"/>
    <xf numFmtId="0" fontId="17" fillId="0" borderId="15" xfId="6" applyBorder="1" applyAlignment="1">
      <alignment horizontal="left" indent="1"/>
    </xf>
    <xf numFmtId="3" fontId="17" fillId="0" borderId="15" xfId="6" applyNumberFormat="1" applyBorder="1"/>
    <xf numFmtId="3" fontId="17" fillId="0" borderId="32" xfId="6" applyNumberFormat="1" applyBorder="1"/>
    <xf numFmtId="0" fontId="19" fillId="0" borderId="19" xfId="6" applyFont="1" applyBorder="1"/>
    <xf numFmtId="3" fontId="19" fillId="0" borderId="19" xfId="6" applyNumberFormat="1" applyFont="1" applyBorder="1"/>
    <xf numFmtId="0" fontId="17" fillId="0" borderId="17" xfId="6" applyBorder="1" applyAlignment="1">
      <alignment horizontal="left" indent="1"/>
    </xf>
    <xf numFmtId="3" fontId="19" fillId="0" borderId="29" xfId="6" applyNumberFormat="1" applyFont="1" applyBorder="1"/>
    <xf numFmtId="0" fontId="19" fillId="0" borderId="6" xfId="5" applyFont="1" applyBorder="1" applyAlignment="1">
      <alignment horizontal="center"/>
    </xf>
    <xf numFmtId="0" fontId="19" fillId="0" borderId="7" xfId="5" applyFont="1" applyBorder="1" applyAlignment="1">
      <alignment horizontal="center"/>
    </xf>
    <xf numFmtId="3" fontId="19" fillId="0" borderId="10" xfId="6" applyNumberFormat="1" applyFont="1" applyBorder="1" applyAlignment="1">
      <alignment horizontal="right"/>
    </xf>
    <xf numFmtId="164" fontId="19" fillId="0" borderId="5" xfId="6" applyNumberFormat="1" applyFont="1" applyBorder="1" applyAlignment="1">
      <alignment horizontal="right"/>
    </xf>
    <xf numFmtId="0" fontId="26" fillId="0" borderId="0" xfId="6" applyFont="1"/>
    <xf numFmtId="0" fontId="23" fillId="0" borderId="33" xfId="6" applyFont="1" applyBorder="1" applyAlignment="1">
      <alignment vertical="top"/>
    </xf>
    <xf numFmtId="0" fontId="19" fillId="0" borderId="10" xfId="6" applyFont="1" applyBorder="1" applyAlignment="1">
      <alignment vertical="center"/>
    </xf>
    <xf numFmtId="3" fontId="19" fillId="0" borderId="16" xfId="6" applyNumberFormat="1" applyFont="1" applyBorder="1" applyAlignment="1">
      <alignment horizontal="right" vertical="center"/>
    </xf>
    <xf numFmtId="164" fontId="19" fillId="0" borderId="15" xfId="6" applyNumberFormat="1" applyFont="1" applyBorder="1" applyAlignment="1">
      <alignment horizontal="right" vertical="center"/>
    </xf>
    <xf numFmtId="0" fontId="19" fillId="0" borderId="2" xfId="5" applyFont="1" applyBorder="1" applyAlignment="1">
      <alignment horizontal="center"/>
    </xf>
    <xf numFmtId="0" fontId="23" fillId="0" borderId="21" xfId="5" applyFont="1" applyBorder="1" applyAlignment="1">
      <alignment vertical="top"/>
    </xf>
    <xf numFmtId="0" fontId="23" fillId="0" borderId="33" xfId="5" applyFont="1" applyBorder="1" applyAlignment="1">
      <alignment vertical="top"/>
    </xf>
    <xf numFmtId="0" fontId="19" fillId="0" borderId="2" xfId="6" applyFont="1" applyBorder="1" applyAlignment="1">
      <alignment horizontal="center"/>
    </xf>
    <xf numFmtId="0" fontId="21" fillId="0" borderId="2" xfId="6" applyFont="1" applyBorder="1" applyAlignment="1">
      <alignment horizontal="center"/>
    </xf>
    <xf numFmtId="3" fontId="17" fillId="0" borderId="19" xfId="6" applyNumberFormat="1" applyBorder="1" applyAlignment="1">
      <alignment horizontal="left" vertical="center"/>
    </xf>
    <xf numFmtId="3" fontId="17" fillId="0" borderId="15" xfId="6" applyNumberFormat="1" applyBorder="1" applyAlignment="1">
      <alignment horizontal="left" vertical="center"/>
    </xf>
    <xf numFmtId="3" fontId="17" fillId="0" borderId="10" xfId="6" applyNumberFormat="1" applyBorder="1"/>
    <xf numFmtId="3" fontId="19" fillId="0" borderId="10" xfId="6" applyNumberFormat="1" applyFont="1" applyBorder="1" applyAlignment="1">
      <alignment horizontal="right" vertical="center"/>
    </xf>
    <xf numFmtId="3" fontId="19" fillId="0" borderId="10" xfId="6" applyNumberFormat="1" applyFont="1" applyBorder="1"/>
    <xf numFmtId="0" fontId="19" fillId="0" borderId="3" xfId="6" applyFont="1" applyBorder="1" applyAlignment="1">
      <alignment horizontal="left" vertical="center"/>
    </xf>
    <xf numFmtId="0" fontId="19" fillId="0" borderId="13" xfId="6" applyFont="1" applyBorder="1"/>
    <xf numFmtId="3" fontId="19" fillId="0" borderId="13" xfId="6" applyNumberFormat="1" applyFont="1" applyBorder="1"/>
    <xf numFmtId="3" fontId="17" fillId="0" borderId="34" xfId="6" applyNumberFormat="1" applyBorder="1"/>
    <xf numFmtId="3" fontId="17" fillId="0" borderId="3" xfId="6" applyNumberFormat="1" applyBorder="1" applyAlignment="1">
      <alignment vertical="center" wrapText="1"/>
    </xf>
    <xf numFmtId="164" fontId="17" fillId="0" borderId="3" xfId="6" applyNumberFormat="1" applyBorder="1" applyAlignment="1">
      <alignment vertical="center" wrapText="1"/>
    </xf>
    <xf numFmtId="0" fontId="19" fillId="0" borderId="11" xfId="6" applyFont="1" applyBorder="1" applyAlignment="1">
      <alignment horizontal="left" vertical="center"/>
    </xf>
    <xf numFmtId="3" fontId="17" fillId="0" borderId="11" xfId="6" applyNumberFormat="1" applyBorder="1" applyAlignment="1">
      <alignment vertical="center" wrapText="1"/>
    </xf>
    <xf numFmtId="164" fontId="17" fillId="0" borderId="11" xfId="6" applyNumberFormat="1" applyBorder="1" applyAlignment="1">
      <alignment vertical="center" wrapText="1"/>
    </xf>
    <xf numFmtId="0" fontId="19" fillId="0" borderId="10" xfId="6" applyFont="1" applyBorder="1" applyAlignment="1">
      <alignment horizontal="left" vertical="center"/>
    </xf>
    <xf numFmtId="3" fontId="17" fillId="0" borderId="10" xfId="6" applyNumberFormat="1" applyBorder="1" applyAlignment="1">
      <alignment vertical="center" wrapText="1"/>
    </xf>
    <xf numFmtId="164" fontId="17" fillId="0" borderId="10" xfId="6" applyNumberFormat="1" applyBorder="1" applyAlignment="1">
      <alignment vertical="center" wrapText="1"/>
    </xf>
    <xf numFmtId="0" fontId="19" fillId="0" borderId="4" xfId="5" applyFont="1" applyBorder="1" applyAlignment="1">
      <alignment horizontal="center"/>
    </xf>
    <xf numFmtId="0" fontId="19" fillId="0" borderId="5" xfId="5" applyFont="1" applyBorder="1" applyAlignment="1">
      <alignment horizontal="center"/>
    </xf>
    <xf numFmtId="164" fontId="19" fillId="0" borderId="5" xfId="6" applyNumberFormat="1" applyFont="1" applyBorder="1"/>
    <xf numFmtId="0" fontId="28" fillId="0" borderId="0" xfId="5" applyFont="1" applyAlignment="1">
      <alignment horizontal="left" vertical="center" wrapText="1"/>
    </xf>
    <xf numFmtId="0" fontId="19" fillId="0" borderId="10" xfId="5" applyFont="1" applyBorder="1" applyAlignment="1">
      <alignment vertical="center" wrapText="1"/>
    </xf>
    <xf numFmtId="0" fontId="17" fillId="0" borderId="15" xfId="5" applyFont="1" applyBorder="1" applyAlignment="1">
      <alignment horizontal="center"/>
    </xf>
    <xf numFmtId="3" fontId="17" fillId="0" borderId="16" xfId="5" applyNumberFormat="1" applyFont="1" applyBorder="1"/>
    <xf numFmtId="3" fontId="19" fillId="0" borderId="15" xfId="5" applyNumberFormat="1" applyFont="1" applyBorder="1" applyAlignment="1">
      <alignment horizontal="right" vertical="center"/>
    </xf>
    <xf numFmtId="164" fontId="19" fillId="0" borderId="32" xfId="5" applyNumberFormat="1" applyFont="1" applyBorder="1" applyAlignment="1">
      <alignment horizontal="right" vertical="center"/>
    </xf>
    <xf numFmtId="0" fontId="17" fillId="0" borderId="17" xfId="5" applyFont="1" applyBorder="1" applyAlignment="1">
      <alignment horizontal="center"/>
    </xf>
    <xf numFmtId="3" fontId="20" fillId="0" borderId="18" xfId="5" applyNumberFormat="1" applyFont="1" applyBorder="1"/>
    <xf numFmtId="3" fontId="20" fillId="0" borderId="16" xfId="5" applyNumberFormat="1" applyFont="1" applyBorder="1"/>
    <xf numFmtId="0" fontId="19" fillId="0" borderId="33" xfId="5" applyFont="1" applyBorder="1" applyAlignment="1">
      <alignment vertical="top"/>
    </xf>
    <xf numFmtId="3" fontId="17" fillId="0" borderId="17" xfId="6" applyNumberFormat="1" applyBorder="1" applyAlignment="1">
      <alignment horizontal="left" vertical="center"/>
    </xf>
    <xf numFmtId="164" fontId="17" fillId="0" borderId="11" xfId="6" applyNumberFormat="1" applyBorder="1"/>
    <xf numFmtId="3" fontId="19" fillId="0" borderId="2" xfId="6" applyNumberFormat="1" applyFont="1" applyBorder="1" applyAlignment="1">
      <alignment horizontal="right"/>
    </xf>
    <xf numFmtId="3" fontId="19" fillId="0" borderId="9" xfId="6" applyNumberFormat="1" applyFont="1" applyBorder="1"/>
    <xf numFmtId="3" fontId="19" fillId="0" borderId="3" xfId="6" applyNumberFormat="1" applyFont="1" applyBorder="1" applyAlignment="1">
      <alignment horizontal="right" vertical="center" wrapText="1"/>
    </xf>
    <xf numFmtId="164" fontId="19" fillId="0" borderId="3" xfId="6" applyNumberFormat="1" applyFont="1" applyBorder="1" applyAlignment="1">
      <alignment horizontal="right" vertical="center" wrapText="1"/>
    </xf>
    <xf numFmtId="3" fontId="19" fillId="0" borderId="11" xfId="6" applyNumberFormat="1" applyFont="1" applyBorder="1" applyAlignment="1">
      <alignment horizontal="right" vertical="center" wrapText="1"/>
    </xf>
    <xf numFmtId="164" fontId="19" fillId="0" borderId="11" xfId="6" applyNumberFormat="1" applyFont="1" applyBorder="1" applyAlignment="1">
      <alignment horizontal="right" vertical="center" wrapText="1"/>
    </xf>
    <xf numFmtId="3" fontId="19" fillId="0" borderId="10" xfId="6" applyNumberFormat="1" applyFont="1" applyBorder="1" applyAlignment="1">
      <alignment horizontal="right" vertical="center" wrapText="1"/>
    </xf>
    <xf numFmtId="164" fontId="19" fillId="0" borderId="10" xfId="6" applyNumberFormat="1" applyFont="1" applyBorder="1" applyAlignment="1">
      <alignment horizontal="right" vertical="center" wrapText="1"/>
    </xf>
    <xf numFmtId="0" fontId="17" fillId="0" borderId="19" xfId="6" applyBorder="1" applyAlignment="1">
      <alignment vertical="center"/>
    </xf>
    <xf numFmtId="0" fontId="5" fillId="0" borderId="19" xfId="6" applyFont="1" applyBorder="1"/>
    <xf numFmtId="164" fontId="5" fillId="0" borderId="19" xfId="6" applyNumberFormat="1" applyFont="1" applyBorder="1"/>
    <xf numFmtId="0" fontId="17" fillId="0" borderId="17" xfId="6" applyBorder="1" applyAlignment="1">
      <alignment vertical="center"/>
    </xf>
    <xf numFmtId="0" fontId="5" fillId="0" borderId="17" xfId="6" applyFont="1" applyBorder="1"/>
    <xf numFmtId="0" fontId="17" fillId="0" borderId="29" xfId="6" applyBorder="1" applyAlignment="1">
      <alignment vertical="center"/>
    </xf>
    <xf numFmtId="0" fontId="5" fillId="0" borderId="29" xfId="6" applyFont="1" applyBorder="1"/>
    <xf numFmtId="0" fontId="19" fillId="0" borderId="2" xfId="6" applyFont="1" applyBorder="1" applyAlignment="1">
      <alignment horizontal="right"/>
    </xf>
    <xf numFmtId="164" fontId="25" fillId="0" borderId="2" xfId="6" applyNumberFormat="1" applyFont="1" applyBorder="1"/>
    <xf numFmtId="0" fontId="29" fillId="0" borderId="0" xfId="6" applyFont="1"/>
    <xf numFmtId="165" fontId="29" fillId="0" borderId="0" xfId="6" applyNumberFormat="1" applyFont="1"/>
    <xf numFmtId="3" fontId="17" fillId="0" borderId="29" xfId="6" applyNumberFormat="1" applyBorder="1" applyAlignment="1">
      <alignment horizontal="left" vertical="center"/>
    </xf>
    <xf numFmtId="0" fontId="20" fillId="0" borderId="19" xfId="6" applyFont="1" applyBorder="1"/>
    <xf numFmtId="164" fontId="19" fillId="0" borderId="30" xfId="6" applyNumberFormat="1" applyFont="1" applyBorder="1"/>
    <xf numFmtId="0" fontId="20" fillId="0" borderId="10" xfId="6" applyFont="1" applyBorder="1"/>
    <xf numFmtId="3" fontId="19" fillId="0" borderId="15" xfId="6" applyNumberFormat="1" applyFont="1" applyBorder="1"/>
    <xf numFmtId="164" fontId="19" fillId="0" borderId="32" xfId="6" applyNumberFormat="1" applyFont="1" applyBorder="1"/>
    <xf numFmtId="0" fontId="20" fillId="0" borderId="11" xfId="6" applyFont="1" applyBorder="1"/>
    <xf numFmtId="3" fontId="17" fillId="0" borderId="11" xfId="6" applyNumberFormat="1" applyBorder="1"/>
    <xf numFmtId="164" fontId="19" fillId="0" borderId="35" xfId="6" applyNumberFormat="1" applyFont="1" applyBorder="1"/>
    <xf numFmtId="0" fontId="19" fillId="0" borderId="2" xfId="5" applyFont="1" applyBorder="1" applyAlignment="1">
      <alignment vertical="center"/>
    </xf>
    <xf numFmtId="0" fontId="24" fillId="0" borderId="2" xfId="6" applyFont="1" applyBorder="1"/>
    <xf numFmtId="3" fontId="5" fillId="0" borderId="2" xfId="6" applyNumberFormat="1" applyFont="1" applyBorder="1"/>
    <xf numFmtId="3" fontId="17" fillId="0" borderId="2" xfId="6" applyNumberFormat="1" applyBorder="1"/>
    <xf numFmtId="0" fontId="20" fillId="0" borderId="29" xfId="6" applyFont="1" applyBorder="1"/>
    <xf numFmtId="164" fontId="19" fillId="0" borderId="29" xfId="6" applyNumberFormat="1" applyFont="1" applyBorder="1"/>
    <xf numFmtId="0" fontId="15" fillId="0" borderId="11" xfId="5" applyBorder="1" applyAlignment="1">
      <alignment horizontal="left" vertical="center"/>
    </xf>
    <xf numFmtId="0" fontId="17" fillId="0" borderId="17" xfId="6" applyBorder="1" applyAlignment="1">
      <alignment horizontal="left" indent="2"/>
    </xf>
    <xf numFmtId="164" fontId="19" fillId="0" borderId="17" xfId="6" applyNumberFormat="1" applyFont="1" applyBorder="1"/>
    <xf numFmtId="0" fontId="17" fillId="0" borderId="29" xfId="6" applyBorder="1" applyAlignment="1">
      <alignment horizontal="left" indent="2"/>
    </xf>
    <xf numFmtId="0" fontId="15" fillId="0" borderId="10" xfId="5" applyBorder="1" applyAlignment="1">
      <alignment horizontal="left" vertical="center"/>
    </xf>
    <xf numFmtId="0" fontId="17" fillId="0" borderId="15" xfId="6" applyBorder="1" applyAlignment="1">
      <alignment horizontal="left" indent="2"/>
    </xf>
    <xf numFmtId="164" fontId="19" fillId="0" borderId="15" xfId="6" applyNumberFormat="1" applyFont="1" applyBorder="1"/>
    <xf numFmtId="0" fontId="19" fillId="0" borderId="6" xfId="6" applyFont="1" applyBorder="1" applyAlignment="1">
      <alignment horizontal="left" vertical="center"/>
    </xf>
    <xf numFmtId="0" fontId="19" fillId="0" borderId="7" xfId="6" applyFont="1" applyBorder="1" applyAlignment="1">
      <alignment horizontal="left" vertical="center"/>
    </xf>
    <xf numFmtId="0" fontId="19" fillId="0" borderId="0" xfId="5" applyFont="1"/>
    <xf numFmtId="0" fontId="19" fillId="0" borderId="6" xfId="5" applyFont="1" applyBorder="1" applyAlignment="1">
      <alignment horizontal="center" vertical="center"/>
    </xf>
    <xf numFmtId="0" fontId="25" fillId="0" borderId="17" xfId="6" applyFont="1" applyBorder="1"/>
    <xf numFmtId="3" fontId="25" fillId="0" borderId="17" xfId="6" applyNumberFormat="1" applyFont="1" applyBorder="1"/>
    <xf numFmtId="3" fontId="19" fillId="0" borderId="3" xfId="6" applyNumberFormat="1" applyFont="1" applyBorder="1" applyAlignment="1">
      <alignment horizontal="right" vertical="center"/>
    </xf>
    <xf numFmtId="164" fontId="19" fillId="0" borderId="3" xfId="6" applyNumberFormat="1" applyFont="1" applyBorder="1" applyAlignment="1">
      <alignment horizontal="right" vertical="center"/>
    </xf>
    <xf numFmtId="0" fontId="19" fillId="0" borderId="11" xfId="5" applyFont="1" applyBorder="1" applyAlignment="1">
      <alignment horizontal="right" vertical="center"/>
    </xf>
    <xf numFmtId="0" fontId="19" fillId="0" borderId="10" xfId="5" applyFont="1" applyBorder="1" applyAlignment="1">
      <alignment horizontal="right" vertical="center"/>
    </xf>
    <xf numFmtId="0" fontId="17" fillId="0" borderId="29" xfId="6" applyBorder="1" applyAlignment="1">
      <alignment horizontal="left" indent="1"/>
    </xf>
    <xf numFmtId="0" fontId="27" fillId="0" borderId="0" xfId="5" applyFont="1" applyAlignment="1">
      <alignment horizontal="left" vertical="center"/>
    </xf>
    <xf numFmtId="164" fontId="19" fillId="0" borderId="5" xfId="6" applyNumberFormat="1" applyFont="1" applyBorder="1" applyAlignment="1">
      <alignment horizontal="right" vertical="center" wrapText="1"/>
    </xf>
    <xf numFmtId="3" fontId="19" fillId="0" borderId="11" xfId="5" applyNumberFormat="1" applyFont="1" applyBorder="1" applyAlignment="1">
      <alignment vertical="center" wrapText="1"/>
    </xf>
    <xf numFmtId="164" fontId="19" fillId="0" borderId="11" xfId="5" applyNumberFormat="1" applyFont="1" applyBorder="1" applyAlignment="1">
      <alignment vertical="center" wrapText="1"/>
    </xf>
    <xf numFmtId="0" fontId="19" fillId="0" borderId="11" xfId="5" applyFont="1" applyBorder="1" applyAlignment="1">
      <alignment vertical="center" wrapText="1"/>
    </xf>
    <xf numFmtId="164" fontId="19" fillId="0" borderId="10" xfId="5" applyNumberFormat="1" applyFont="1" applyBorder="1" applyAlignment="1">
      <alignment vertical="center" wrapText="1"/>
    </xf>
    <xf numFmtId="3" fontId="19" fillId="0" borderId="3" xfId="5" applyNumberFormat="1" applyFont="1" applyBorder="1" applyAlignment="1">
      <alignment vertical="center" wrapText="1"/>
    </xf>
    <xf numFmtId="164" fontId="19" fillId="0" borderId="3" xfId="5" applyNumberFormat="1" applyFont="1" applyBorder="1" applyAlignment="1">
      <alignment vertical="center" wrapText="1"/>
    </xf>
    <xf numFmtId="3" fontId="19" fillId="0" borderId="11" xfId="6" applyNumberFormat="1" applyFont="1" applyBorder="1" applyAlignment="1">
      <alignment vertical="center" wrapText="1"/>
    </xf>
    <xf numFmtId="3" fontId="19" fillId="0" borderId="10" xfId="6" applyNumberFormat="1" applyFont="1" applyBorder="1" applyAlignment="1">
      <alignment vertical="center" wrapText="1"/>
    </xf>
    <xf numFmtId="0" fontId="17" fillId="0" borderId="19" xfId="6" applyBorder="1"/>
    <xf numFmtId="3" fontId="19" fillId="0" borderId="30" xfId="6" applyNumberFormat="1" applyFont="1" applyBorder="1"/>
    <xf numFmtId="0" fontId="19" fillId="0" borderId="25" xfId="6" applyFont="1" applyBorder="1" applyAlignment="1">
      <alignment horizontal="left" vertical="center"/>
    </xf>
    <xf numFmtId="0" fontId="19" fillId="0" borderId="8" xfId="6" applyFont="1" applyBorder="1" applyAlignment="1">
      <alignment horizontal="left" vertical="center"/>
    </xf>
    <xf numFmtId="0" fontId="19" fillId="0" borderId="26" xfId="6" applyFont="1" applyBorder="1" applyAlignment="1">
      <alignment horizontal="left" vertical="center"/>
    </xf>
    <xf numFmtId="0" fontId="24" fillId="0" borderId="13" xfId="6" applyFont="1" applyBorder="1"/>
    <xf numFmtId="3" fontId="5" fillId="0" borderId="13" xfId="6" applyNumberFormat="1" applyFont="1" applyBorder="1"/>
    <xf numFmtId="3" fontId="17" fillId="0" borderId="13" xfId="6" applyNumberFormat="1" applyBorder="1"/>
    <xf numFmtId="0" fontId="19" fillId="0" borderId="2" xfId="5" applyFont="1" applyBorder="1" applyAlignment="1">
      <alignment horizontal="right"/>
    </xf>
    <xf numFmtId="0" fontId="19" fillId="0" borderId="2" xfId="6" applyFont="1" applyBorder="1"/>
    <xf numFmtId="164" fontId="19" fillId="0" borderId="7" xfId="5" applyNumberFormat="1" applyFont="1" applyBorder="1" applyAlignment="1">
      <alignment horizontal="center" vertical="center" wrapText="1"/>
    </xf>
    <xf numFmtId="0" fontId="15" fillId="5" borderId="36" xfId="5" applyFill="1" applyBorder="1" applyAlignment="1">
      <alignment horizontal="center"/>
    </xf>
    <xf numFmtId="0" fontId="19" fillId="0" borderId="2" xfId="6" applyFont="1" applyBorder="1" applyAlignment="1">
      <alignment vertical="center"/>
    </xf>
    <xf numFmtId="0" fontId="15" fillId="6" borderId="33" xfId="5" applyFill="1" applyBorder="1" applyAlignment="1">
      <alignment horizontal="left" vertical="center"/>
    </xf>
    <xf numFmtId="3" fontId="19" fillId="0" borderId="2" xfId="5" applyNumberFormat="1" applyFont="1" applyBorder="1" applyAlignment="1">
      <alignment vertical="center" wrapText="1"/>
    </xf>
    <xf numFmtId="164" fontId="19" fillId="0" borderId="2" xfId="5" applyNumberFormat="1" applyFont="1" applyBorder="1" applyAlignment="1">
      <alignment horizontal="right" vertical="center" wrapText="1"/>
    </xf>
    <xf numFmtId="0" fontId="15" fillId="7" borderId="33" xfId="5" applyFill="1" applyBorder="1" applyAlignment="1">
      <alignment horizontal="center" vertical="center"/>
    </xf>
    <xf numFmtId="0" fontId="15" fillId="5" borderId="33" xfId="5" applyFill="1" applyBorder="1" applyAlignment="1">
      <alignment horizontal="left" vertical="center"/>
    </xf>
    <xf numFmtId="3" fontId="17" fillId="0" borderId="3" xfId="6" applyNumberFormat="1" applyBorder="1" applyAlignment="1">
      <alignment vertical="center"/>
    </xf>
    <xf numFmtId="3" fontId="19" fillId="0" borderId="3" xfId="5" applyNumberFormat="1" applyFont="1" applyBorder="1" applyAlignment="1">
      <alignment horizontal="right" vertical="center" wrapText="1"/>
    </xf>
    <xf numFmtId="164" fontId="19" fillId="0" borderId="3" xfId="5" applyNumberFormat="1" applyFont="1" applyBorder="1" applyAlignment="1">
      <alignment horizontal="right" vertical="center" wrapText="1"/>
    </xf>
    <xf numFmtId="0" fontId="15" fillId="6" borderId="33" xfId="5" applyFill="1" applyBorder="1" applyAlignment="1">
      <alignment horizontal="center" vertical="center" wrapText="1"/>
    </xf>
    <xf numFmtId="3" fontId="17" fillId="0" borderId="11" xfId="6" applyNumberFormat="1" applyBorder="1" applyAlignment="1">
      <alignment vertical="center"/>
    </xf>
    <xf numFmtId="3" fontId="19" fillId="0" borderId="11" xfId="5" applyNumberFormat="1" applyFont="1" applyBorder="1" applyAlignment="1">
      <alignment horizontal="right" vertical="center" wrapText="1"/>
    </xf>
    <xf numFmtId="164" fontId="19" fillId="0" borderId="11" xfId="5" applyNumberFormat="1" applyFont="1" applyBorder="1" applyAlignment="1">
      <alignment horizontal="right" vertical="center" wrapText="1"/>
    </xf>
    <xf numFmtId="3" fontId="17" fillId="0" borderId="10" xfId="6" applyNumberFormat="1" applyBorder="1" applyAlignment="1">
      <alignment vertical="center"/>
    </xf>
    <xf numFmtId="3" fontId="19" fillId="0" borderId="10" xfId="5" applyNumberFormat="1" applyFont="1" applyBorder="1" applyAlignment="1">
      <alignment horizontal="right" vertical="center" wrapText="1"/>
    </xf>
    <xf numFmtId="164" fontId="19" fillId="0" borderId="10" xfId="5" applyNumberFormat="1" applyFont="1" applyBorder="1" applyAlignment="1">
      <alignment horizontal="right" vertical="center" wrapText="1"/>
    </xf>
    <xf numFmtId="165" fontId="17" fillId="0" borderId="0" xfId="6" applyNumberFormat="1"/>
    <xf numFmtId="3" fontId="15" fillId="0" borderId="0" xfId="5" applyNumberFormat="1"/>
    <xf numFmtId="0" fontId="17" fillId="0" borderId="3" xfId="6" applyBorder="1"/>
    <xf numFmtId="3" fontId="17" fillId="0" borderId="3" xfId="6" applyNumberFormat="1" applyBorder="1"/>
    <xf numFmtId="0" fontId="15" fillId="7" borderId="33" xfId="5" applyFill="1" applyBorder="1" applyAlignment="1">
      <alignment horizontal="left" vertical="center"/>
    </xf>
    <xf numFmtId="0" fontId="19" fillId="0" borderId="10" xfId="5" applyFont="1" applyBorder="1" applyAlignment="1">
      <alignment horizontal="right" vertical="center" wrapText="1"/>
    </xf>
    <xf numFmtId="0" fontId="17" fillId="6" borderId="33" xfId="5" applyFont="1" applyFill="1" applyBorder="1" applyAlignment="1">
      <alignment horizontal="left" vertical="center"/>
    </xf>
    <xf numFmtId="0" fontId="19" fillId="0" borderId="37" xfId="6" applyFont="1" applyBorder="1" applyAlignment="1">
      <alignment horizontal="left" vertical="center"/>
    </xf>
    <xf numFmtId="0" fontId="19" fillId="0" borderId="10" xfId="5" applyFont="1" applyBorder="1" applyAlignment="1">
      <alignment horizontal="right"/>
    </xf>
    <xf numFmtId="164" fontId="19" fillId="0" borderId="0" xfId="6" applyNumberFormat="1" applyFont="1"/>
    <xf numFmtId="0" fontId="30" fillId="0" borderId="0" xfId="6" applyFont="1" applyAlignment="1">
      <alignment horizontal="left" vertical="center" wrapText="1"/>
    </xf>
    <xf numFmtId="0" fontId="5" fillId="0" borderId="0" xfId="2" applyFont="1"/>
    <xf numFmtId="0" fontId="7" fillId="4" borderId="8" xfId="0" applyFont="1" applyFill="1" applyBorder="1"/>
    <xf numFmtId="0" fontId="31" fillId="4" borderId="8" xfId="2" applyFont="1" applyFill="1" applyBorder="1"/>
    <xf numFmtId="0" fontId="7" fillId="4" borderId="38" xfId="2" applyFont="1" applyFill="1" applyBorder="1" applyAlignment="1">
      <alignment vertical="center"/>
    </xf>
    <xf numFmtId="0" fontId="32" fillId="4" borderId="39" xfId="2" applyFont="1" applyFill="1" applyBorder="1" applyAlignment="1">
      <alignment vertical="center"/>
    </xf>
    <xf numFmtId="0" fontId="31" fillId="4" borderId="40" xfId="2" applyFont="1" applyFill="1" applyBorder="1"/>
    <xf numFmtId="0" fontId="33" fillId="0" borderId="41" xfId="2" applyFont="1" applyBorder="1" applyAlignment="1">
      <alignment vertical="center"/>
    </xf>
    <xf numFmtId="0" fontId="33" fillId="0" borderId="0" xfId="2" applyFont="1" applyAlignment="1">
      <alignment vertical="center"/>
    </xf>
    <xf numFmtId="0" fontId="34" fillId="0" borderId="42" xfId="2" applyFont="1" applyBorder="1"/>
    <xf numFmtId="0" fontId="7" fillId="2" borderId="9" xfId="0" applyFont="1" applyFill="1" applyBorder="1" applyAlignment="1">
      <alignment horizontal="center" vertical="center"/>
    </xf>
    <xf numFmtId="0" fontId="7" fillId="8" borderId="43" xfId="2" applyFont="1" applyFill="1" applyBorder="1" applyAlignment="1">
      <alignment horizontal="center" vertical="center"/>
    </xf>
    <xf numFmtId="166" fontId="7" fillId="8" borderId="44" xfId="8" applyFont="1" applyFill="1" applyBorder="1" applyAlignment="1">
      <alignment horizontal="center" vertical="center"/>
    </xf>
    <xf numFmtId="9" fontId="7" fillId="8" borderId="44" xfId="7" applyFont="1" applyFill="1" applyBorder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166" fontId="9" fillId="4" borderId="0" xfId="8" applyFont="1" applyFill="1" applyBorder="1" applyAlignment="1">
      <alignment horizontal="center"/>
    </xf>
    <xf numFmtId="164" fontId="32" fillId="4" borderId="0" xfId="7" applyNumberFormat="1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/>
    </xf>
    <xf numFmtId="166" fontId="9" fillId="2" borderId="0" xfId="8" applyFont="1" applyFill="1" applyBorder="1" applyAlignment="1">
      <alignment horizontal="center"/>
    </xf>
    <xf numFmtId="164" fontId="32" fillId="2" borderId="0" xfId="7" applyNumberFormat="1" applyFont="1" applyFill="1" applyBorder="1" applyAlignment="1">
      <alignment horizontal="center" vertical="top" wrapText="1"/>
    </xf>
    <xf numFmtId="0" fontId="5" fillId="2" borderId="0" xfId="2" applyFont="1" applyFill="1"/>
    <xf numFmtId="0" fontId="7" fillId="2" borderId="1" xfId="0" applyFont="1" applyFill="1" applyBorder="1" applyAlignment="1">
      <alignment horizontal="center" vertical="center"/>
    </xf>
    <xf numFmtId="166" fontId="9" fillId="2" borderId="1" xfId="8" applyFont="1" applyFill="1" applyBorder="1" applyAlignment="1">
      <alignment horizontal="center"/>
    </xf>
    <xf numFmtId="164" fontId="32" fillId="2" borderId="1" xfId="7" applyNumberFormat="1" applyFont="1" applyFill="1" applyBorder="1" applyAlignment="1">
      <alignment horizontal="center" vertical="top" wrapText="1"/>
    </xf>
    <xf numFmtId="3" fontId="9" fillId="2" borderId="0" xfId="0" applyNumberFormat="1" applyFont="1" applyFill="1" applyAlignment="1">
      <alignment horizontal="center"/>
    </xf>
    <xf numFmtId="167" fontId="9" fillId="2" borderId="0" xfId="0" applyNumberFormat="1" applyFont="1" applyFill="1" applyAlignment="1">
      <alignment horizontal="center"/>
    </xf>
    <xf numFmtId="0" fontId="35" fillId="0" borderId="0" xfId="2" applyFont="1"/>
    <xf numFmtId="0" fontId="10" fillId="2" borderId="8" xfId="2" applyFont="1" applyFill="1" applyBorder="1" applyAlignment="1">
      <alignment horizontal="center" vertical="center" wrapText="1"/>
    </xf>
    <xf numFmtId="0" fontId="31" fillId="2" borderId="8" xfId="2" applyFont="1" applyFill="1" applyBorder="1"/>
    <xf numFmtId="0" fontId="31" fillId="2" borderId="1" xfId="2" applyFont="1" applyFill="1" applyBorder="1"/>
    <xf numFmtId="164" fontId="7" fillId="8" borderId="44" xfId="7" applyNumberFormat="1" applyFont="1" applyFill="1" applyBorder="1" applyAlignment="1">
      <alignment horizontal="center" vertical="center"/>
    </xf>
    <xf numFmtId="1" fontId="7" fillId="8" borderId="44" xfId="8" applyNumberFormat="1" applyFont="1" applyFill="1" applyBorder="1" applyAlignment="1">
      <alignment horizontal="center" vertical="center"/>
    </xf>
    <xf numFmtId="164" fontId="32" fillId="4" borderId="0" xfId="7" applyNumberFormat="1" applyFont="1" applyFill="1" applyBorder="1" applyAlignment="1">
      <alignment horizontal="center" vertical="top" wrapText="1"/>
    </xf>
    <xf numFmtId="3" fontId="37" fillId="4" borderId="0" xfId="0" applyNumberFormat="1" applyFont="1" applyFill="1" applyAlignment="1">
      <alignment horizontal="center" vertical="top" wrapText="1"/>
    </xf>
    <xf numFmtId="166" fontId="31" fillId="4" borderId="0" xfId="8" applyFont="1" applyFill="1" applyBorder="1" applyAlignment="1">
      <alignment horizontal="center"/>
    </xf>
    <xf numFmtId="3" fontId="31" fillId="4" borderId="0" xfId="2" applyNumberFormat="1" applyFont="1" applyFill="1" applyAlignment="1">
      <alignment horizontal="center"/>
    </xf>
    <xf numFmtId="3" fontId="37" fillId="2" borderId="0" xfId="0" applyNumberFormat="1" applyFont="1" applyFill="1" applyAlignment="1">
      <alignment horizontal="center" vertical="top" wrapText="1"/>
    </xf>
    <xf numFmtId="166" fontId="31" fillId="2" borderId="0" xfId="8" applyFont="1" applyFill="1" applyBorder="1" applyAlignment="1">
      <alignment horizontal="center"/>
    </xf>
    <xf numFmtId="3" fontId="31" fillId="2" borderId="0" xfId="2" applyNumberFormat="1" applyFont="1" applyFill="1" applyAlignment="1">
      <alignment horizontal="center"/>
    </xf>
    <xf numFmtId="3" fontId="37" fillId="2" borderId="1" xfId="0" applyNumberFormat="1" applyFont="1" applyFill="1" applyBorder="1" applyAlignment="1">
      <alignment horizontal="center" vertical="top" wrapText="1"/>
    </xf>
    <xf numFmtId="166" fontId="31" fillId="2" borderId="1" xfId="8" applyFont="1" applyFill="1" applyBorder="1" applyAlignment="1">
      <alignment horizontal="center"/>
    </xf>
    <xf numFmtId="3" fontId="31" fillId="2" borderId="1" xfId="2" applyNumberFormat="1" applyFont="1" applyFill="1" applyBorder="1" applyAlignment="1">
      <alignment horizontal="center"/>
    </xf>
    <xf numFmtId="0" fontId="31" fillId="4" borderId="39" xfId="2" applyFont="1" applyFill="1" applyBorder="1"/>
    <xf numFmtId="0" fontId="34" fillId="0" borderId="0" xfId="2" applyFont="1"/>
    <xf numFmtId="0" fontId="7" fillId="8" borderId="44" xfId="2" applyFont="1" applyFill="1" applyBorder="1" applyAlignment="1">
      <alignment horizontal="center" vertical="center"/>
    </xf>
    <xf numFmtId="164" fontId="7" fillId="8" borderId="44" xfId="7" applyNumberFormat="1" applyFont="1" applyFill="1" applyBorder="1" applyAlignment="1">
      <alignment horizontal="center" vertical="center" wrapText="1"/>
    </xf>
    <xf numFmtId="166" fontId="10" fillId="8" borderId="44" xfId="8" applyFont="1" applyFill="1" applyBorder="1" applyAlignment="1">
      <alignment horizontal="right"/>
    </xf>
    <xf numFmtId="164" fontId="10" fillId="8" borderId="44" xfId="7" applyNumberFormat="1" applyFont="1" applyFill="1" applyBorder="1" applyAlignment="1">
      <alignment horizontal="right"/>
    </xf>
    <xf numFmtId="167" fontId="31" fillId="2" borderId="0" xfId="2" applyNumberFormat="1" applyFont="1" applyFill="1" applyAlignment="1">
      <alignment horizontal="center"/>
    </xf>
    <xf numFmtId="0" fontId="9" fillId="4" borderId="0" xfId="0" applyFont="1" applyFill="1"/>
    <xf numFmtId="0" fontId="31" fillId="4" borderId="0" xfId="2" applyFont="1" applyFill="1"/>
    <xf numFmtId="0" fontId="38" fillId="4" borderId="40" xfId="2" applyFont="1" applyFill="1" applyBorder="1"/>
    <xf numFmtId="164" fontId="7" fillId="2" borderId="9" xfId="7" applyNumberFormat="1" applyFont="1" applyFill="1" applyBorder="1" applyAlignment="1">
      <alignment horizontal="center" vertical="center"/>
    </xf>
    <xf numFmtId="167" fontId="32" fillId="4" borderId="0" xfId="0" applyNumberFormat="1" applyFont="1" applyFill="1" applyAlignment="1">
      <alignment horizontal="center" vertical="top" wrapText="1"/>
    </xf>
    <xf numFmtId="167" fontId="32" fillId="2" borderId="0" xfId="0" applyNumberFormat="1" applyFont="1" applyFill="1" applyAlignment="1">
      <alignment horizontal="center" vertical="top" wrapText="1"/>
    </xf>
    <xf numFmtId="167" fontId="32" fillId="2" borderId="1" xfId="0" applyNumberFormat="1" applyFont="1" applyFill="1" applyBorder="1" applyAlignment="1">
      <alignment horizontal="center" vertical="top" wrapText="1"/>
    </xf>
    <xf numFmtId="167" fontId="32" fillId="4" borderId="0" xfId="0" applyNumberFormat="1" applyFont="1" applyFill="1" applyAlignment="1">
      <alignment horizontal="center" vertical="center" wrapText="1"/>
    </xf>
    <xf numFmtId="164" fontId="5" fillId="0" borderId="0" xfId="7" applyNumberFormat="1" applyFont="1" applyFill="1" applyBorder="1"/>
    <xf numFmtId="164" fontId="31" fillId="4" borderId="8" xfId="7" applyNumberFormat="1" applyFont="1" applyFill="1" applyBorder="1"/>
    <xf numFmtId="164" fontId="31" fillId="4" borderId="0" xfId="7" applyNumberFormat="1" applyFont="1" applyFill="1" applyBorder="1"/>
    <xf numFmtId="164" fontId="38" fillId="4" borderId="40" xfId="7" applyNumberFormat="1" applyFont="1" applyFill="1" applyBorder="1"/>
    <xf numFmtId="164" fontId="31" fillId="4" borderId="39" xfId="7" applyNumberFormat="1" applyFont="1" applyFill="1" applyBorder="1"/>
    <xf numFmtId="164" fontId="34" fillId="0" borderId="0" xfId="7" applyNumberFormat="1" applyFont="1" applyFill="1" applyBorder="1"/>
    <xf numFmtId="164" fontId="31" fillId="2" borderId="0" xfId="7" applyNumberFormat="1" applyFont="1" applyFill="1" applyBorder="1" applyAlignment="1">
      <alignment horizontal="center"/>
    </xf>
    <xf numFmtId="0" fontId="7" fillId="4" borderId="8" xfId="0" applyFont="1" applyFill="1" applyBorder="1" applyAlignment="1">
      <alignment wrapText="1"/>
    </xf>
    <xf numFmtId="164" fontId="31" fillId="4" borderId="40" xfId="7" applyNumberFormat="1" applyFont="1" applyFill="1" applyBorder="1"/>
    <xf numFmtId="164" fontId="34" fillId="0" borderId="42" xfId="7" applyNumberFormat="1" applyFont="1" applyFill="1" applyBorder="1"/>
    <xf numFmtId="164" fontId="9" fillId="2" borderId="0" xfId="7" applyNumberFormat="1" applyFont="1" applyFill="1" applyBorder="1" applyAlignment="1">
      <alignment horizontal="center"/>
    </xf>
    <xf numFmtId="166" fontId="5" fillId="0" borderId="0" xfId="2" applyNumberFormat="1" applyFont="1"/>
    <xf numFmtId="166" fontId="9" fillId="0" borderId="0" xfId="8" applyFont="1" applyFill="1" applyBorder="1" applyAlignment="1">
      <alignment horizontal="center"/>
    </xf>
    <xf numFmtId="164" fontId="32" fillId="0" borderId="0" xfId="7" applyNumberFormat="1" applyFont="1" applyFill="1" applyBorder="1" applyAlignment="1">
      <alignment horizontal="center" vertical="center" wrapText="1"/>
    </xf>
    <xf numFmtId="3" fontId="37" fillId="0" borderId="0" xfId="0" applyNumberFormat="1" applyFont="1" applyAlignment="1">
      <alignment horizontal="center" vertical="top" wrapText="1"/>
    </xf>
    <xf numFmtId="9" fontId="5" fillId="0" borderId="0" xfId="7" applyFont="1" applyFill="1" applyBorder="1"/>
    <xf numFmtId="9" fontId="31" fillId="4" borderId="8" xfId="7" applyFont="1" applyFill="1" applyBorder="1"/>
    <xf numFmtId="9" fontId="31" fillId="4" borderId="0" xfId="7" applyFont="1" applyFill="1" applyBorder="1"/>
    <xf numFmtId="9" fontId="31" fillId="4" borderId="40" xfId="7" applyFont="1" applyFill="1" applyBorder="1"/>
    <xf numFmtId="9" fontId="38" fillId="4" borderId="40" xfId="7" applyFont="1" applyFill="1" applyBorder="1"/>
    <xf numFmtId="9" fontId="31" fillId="4" borderId="39" xfId="7" applyFont="1" applyFill="1" applyBorder="1"/>
    <xf numFmtId="9" fontId="34" fillId="0" borderId="42" xfId="7" applyFont="1" applyFill="1" applyBorder="1"/>
    <xf numFmtId="9" fontId="34" fillId="0" borderId="0" xfId="7" applyFont="1" applyFill="1" applyBorder="1"/>
    <xf numFmtId="9" fontId="7" fillId="2" borderId="9" xfId="7" applyFont="1" applyFill="1" applyBorder="1" applyAlignment="1">
      <alignment horizontal="center" vertical="center"/>
    </xf>
    <xf numFmtId="9" fontId="32" fillId="4" borderId="0" xfId="7" applyFont="1" applyFill="1" applyBorder="1" applyAlignment="1">
      <alignment horizontal="center" vertical="center" wrapText="1"/>
    </xf>
    <xf numFmtId="9" fontId="32" fillId="4" borderId="0" xfId="7" applyFont="1" applyFill="1" applyBorder="1" applyAlignment="1">
      <alignment horizontal="center" vertical="top" wrapText="1"/>
    </xf>
    <xf numFmtId="166" fontId="32" fillId="4" borderId="0" xfId="8" applyFont="1" applyFill="1" applyBorder="1" applyAlignment="1">
      <alignment horizontal="center" vertical="top" wrapText="1"/>
    </xf>
    <xf numFmtId="9" fontId="32" fillId="2" borderId="0" xfId="7" applyFont="1" applyFill="1" applyBorder="1" applyAlignment="1">
      <alignment horizontal="center" vertical="top" wrapText="1"/>
    </xf>
    <xf numFmtId="166" fontId="32" fillId="2" borderId="0" xfId="8" applyFont="1" applyFill="1" applyBorder="1" applyAlignment="1">
      <alignment horizontal="center" vertical="top" wrapText="1"/>
    </xf>
    <xf numFmtId="9" fontId="32" fillId="2" borderId="1" xfId="7" applyFont="1" applyFill="1" applyBorder="1" applyAlignment="1">
      <alignment horizontal="center" vertical="top" wrapText="1"/>
    </xf>
    <xf numFmtId="166" fontId="32" fillId="2" borderId="1" xfId="8" applyFont="1" applyFill="1" applyBorder="1" applyAlignment="1">
      <alignment horizontal="center" vertical="top" wrapText="1"/>
    </xf>
    <xf numFmtId="9" fontId="9" fillId="2" borderId="0" xfId="7" applyFont="1" applyFill="1" applyBorder="1" applyAlignment="1">
      <alignment horizontal="center"/>
    </xf>
    <xf numFmtId="9" fontId="31" fillId="2" borderId="0" xfId="7" applyFont="1" applyFill="1" applyBorder="1" applyAlignment="1">
      <alignment horizontal="center"/>
    </xf>
    <xf numFmtId="0" fontId="10" fillId="2" borderId="9" xfId="2" applyFont="1" applyFill="1" applyBorder="1" applyAlignment="1">
      <alignment horizontal="center" vertical="center"/>
    </xf>
    <xf numFmtId="0" fontId="10" fillId="0" borderId="9" xfId="2" applyFont="1" applyBorder="1" applyAlignment="1">
      <alignment horizontal="center" vertical="center"/>
    </xf>
    <xf numFmtId="168" fontId="9" fillId="4" borderId="0" xfId="8" applyNumberFormat="1" applyFont="1" applyFill="1" applyBorder="1" applyAlignment="1">
      <alignment horizontal="center"/>
    </xf>
    <xf numFmtId="168" fontId="9" fillId="2" borderId="0" xfId="8" applyNumberFormat="1" applyFont="1" applyFill="1" applyBorder="1" applyAlignment="1">
      <alignment horizontal="center"/>
    </xf>
    <xf numFmtId="0" fontId="7" fillId="8" borderId="46" xfId="2" applyFont="1" applyFill="1" applyBorder="1" applyAlignment="1">
      <alignment horizontal="center" vertical="center"/>
    </xf>
    <xf numFmtId="168" fontId="7" fillId="8" borderId="46" xfId="8" applyNumberFormat="1" applyFont="1" applyFill="1" applyBorder="1" applyAlignment="1">
      <alignment horizontal="center" vertical="center"/>
    </xf>
    <xf numFmtId="0" fontId="10" fillId="2" borderId="0" xfId="2" applyFont="1" applyFill="1" applyAlignment="1">
      <alignment horizontal="center" vertical="center"/>
    </xf>
    <xf numFmtId="166" fontId="9" fillId="2" borderId="0" xfId="8" applyFont="1" applyFill="1" applyBorder="1" applyAlignment="1">
      <alignment horizontal="left"/>
    </xf>
    <xf numFmtId="166" fontId="9" fillId="4" borderId="0" xfId="8" applyFont="1" applyFill="1" applyBorder="1" applyAlignment="1">
      <alignment horizontal="left"/>
    </xf>
    <xf numFmtId="166" fontId="7" fillId="8" borderId="46" xfId="8" applyFont="1" applyFill="1" applyBorder="1" applyAlignment="1">
      <alignment horizontal="left" vertical="center"/>
    </xf>
    <xf numFmtId="0" fontId="6" fillId="3" borderId="0" xfId="0" applyFont="1" applyFill="1" applyAlignment="1">
      <alignment horizontal="center" vertical="center"/>
    </xf>
    <xf numFmtId="169" fontId="9" fillId="4" borderId="0" xfId="9" applyFont="1" applyFill="1" applyBorder="1" applyAlignment="1">
      <alignment horizontal="center"/>
    </xf>
    <xf numFmtId="169" fontId="9" fillId="2" borderId="0" xfId="9" applyFont="1" applyFill="1" applyBorder="1" applyAlignment="1">
      <alignment horizontal="center"/>
    </xf>
    <xf numFmtId="169" fontId="7" fillId="8" borderId="46" xfId="9" applyFont="1" applyFill="1" applyBorder="1" applyAlignment="1">
      <alignment horizontal="center" vertical="center"/>
    </xf>
    <xf numFmtId="0" fontId="11" fillId="0" borderId="0" xfId="2" applyFont="1"/>
    <xf numFmtId="0" fontId="7" fillId="4" borderId="0" xfId="0" applyFont="1" applyFill="1" applyProtection="1">
      <protection locked="0"/>
    </xf>
    <xf numFmtId="0" fontId="7" fillId="2" borderId="33" xfId="0" applyFont="1" applyFill="1" applyBorder="1" applyAlignment="1">
      <alignment horizontal="center" vertical="center" wrapText="1"/>
    </xf>
    <xf numFmtId="0" fontId="9" fillId="2" borderId="0" xfId="0" applyFont="1" applyFill="1" applyAlignment="1" applyProtection="1">
      <alignment horizontal="center" vertical="center"/>
      <protection locked="0"/>
    </xf>
    <xf numFmtId="0" fontId="9" fillId="2" borderId="33" xfId="0" applyFont="1" applyFill="1" applyBorder="1" applyAlignment="1">
      <alignment horizontal="left" vertical="top" wrapText="1"/>
    </xf>
    <xf numFmtId="0" fontId="9" fillId="2" borderId="0" xfId="0" applyFont="1" applyFill="1" applyAlignment="1" applyProtection="1">
      <alignment horizontal="left" vertical="top"/>
      <protection locked="0"/>
    </xf>
    <xf numFmtId="0" fontId="7" fillId="2" borderId="33" xfId="0" applyFont="1" applyFill="1" applyBorder="1" applyAlignment="1">
      <alignment horizontal="center" vertical="top" wrapText="1"/>
    </xf>
    <xf numFmtId="0" fontId="7" fillId="2" borderId="33" xfId="0" applyFont="1" applyFill="1" applyBorder="1" applyAlignment="1">
      <alignment horizontal="center" wrapText="1"/>
    </xf>
    <xf numFmtId="0" fontId="9" fillId="2" borderId="0" xfId="0" applyFont="1" applyFill="1"/>
    <xf numFmtId="0" fontId="9" fillId="2" borderId="6" xfId="0" applyFont="1" applyFill="1" applyBorder="1"/>
    <xf numFmtId="0" fontId="9" fillId="2" borderId="9" xfId="0" applyFont="1" applyFill="1" applyBorder="1"/>
    <xf numFmtId="0" fontId="7" fillId="2" borderId="9" xfId="0" applyFont="1" applyFill="1" applyBorder="1" applyAlignment="1">
      <alignment horizontal="center"/>
    </xf>
    <xf numFmtId="0" fontId="9" fillId="2" borderId="7" xfId="0" applyFont="1" applyFill="1" applyBorder="1"/>
    <xf numFmtId="0" fontId="9" fillId="2" borderId="2" xfId="0" applyFont="1" applyFill="1" applyBorder="1" applyAlignment="1">
      <alignment horizontal="center"/>
    </xf>
    <xf numFmtId="0" fontId="9" fillId="2" borderId="2" xfId="0" applyFont="1" applyFill="1" applyBorder="1"/>
    <xf numFmtId="0" fontId="9" fillId="9" borderId="2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left" vertical="center"/>
    </xf>
    <xf numFmtId="0" fontId="9" fillId="2" borderId="3" xfId="0" applyFont="1" applyFill="1" applyBorder="1"/>
    <xf numFmtId="0" fontId="9" fillId="2" borderId="3" xfId="0" applyFont="1" applyFill="1" applyBorder="1" applyAlignment="1">
      <alignment horizontal="left" vertical="center"/>
    </xf>
    <xf numFmtId="0" fontId="9" fillId="2" borderId="49" xfId="0" applyFont="1" applyFill="1" applyBorder="1" applyAlignment="1">
      <alignment horizontal="left" vertical="center"/>
    </xf>
    <xf numFmtId="0" fontId="7" fillId="2" borderId="50" xfId="0" applyFont="1" applyFill="1" applyBorder="1" applyAlignment="1">
      <alignment horizontal="center"/>
    </xf>
    <xf numFmtId="0" fontId="7" fillId="2" borderId="51" xfId="0" applyFont="1" applyFill="1" applyBorder="1" applyAlignment="1">
      <alignment horizontal="center"/>
    </xf>
    <xf numFmtId="0" fontId="7" fillId="2" borderId="52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9" fillId="0" borderId="2" xfId="0" applyFont="1" applyBorder="1" applyAlignment="1">
      <alignment wrapText="1"/>
    </xf>
    <xf numFmtId="0" fontId="9" fillId="0" borderId="33" xfId="0" applyFont="1" applyBorder="1" applyAlignment="1">
      <alignment wrapText="1"/>
    </xf>
    <xf numFmtId="0" fontId="9" fillId="0" borderId="2" xfId="0" applyFont="1" applyBorder="1"/>
    <xf numFmtId="0" fontId="0" fillId="2" borderId="0" xfId="0" applyFill="1" applyProtection="1">
      <protection locked="0"/>
    </xf>
    <xf numFmtId="0" fontId="7" fillId="2" borderId="2" xfId="0" applyFont="1" applyFill="1" applyBorder="1"/>
    <xf numFmtId="0" fontId="7" fillId="2" borderId="2" xfId="0" applyFont="1" applyFill="1" applyBorder="1" applyAlignment="1">
      <alignment horizontal="center" vertical="center" wrapText="1"/>
    </xf>
    <xf numFmtId="0" fontId="7" fillId="2" borderId="2" xfId="2" applyFont="1" applyFill="1" applyBorder="1" applyAlignment="1">
      <alignment horizontal="center" vertical="center" wrapText="1"/>
    </xf>
    <xf numFmtId="0" fontId="7" fillId="0" borderId="2" xfId="0" applyFont="1" applyBorder="1" applyAlignment="1" applyProtection="1">
      <alignment horizontal="center" vertical="center"/>
      <protection locked="0"/>
    </xf>
    <xf numFmtId="0" fontId="9" fillId="2" borderId="2" xfId="0" applyFont="1" applyFill="1" applyBorder="1" applyAlignment="1">
      <alignment wrapText="1"/>
    </xf>
    <xf numFmtId="0" fontId="9" fillId="2" borderId="2" xfId="0" applyFont="1" applyFill="1" applyBorder="1" applyProtection="1">
      <protection locked="0"/>
    </xf>
    <xf numFmtId="0" fontId="7" fillId="0" borderId="2" xfId="0" applyFont="1" applyBorder="1" applyAlignment="1" applyProtection="1">
      <alignment horizontal="center"/>
      <protection locked="0"/>
    </xf>
    <xf numFmtId="0" fontId="7" fillId="2" borderId="2" xfId="0" applyFont="1" applyFill="1" applyBorder="1" applyAlignment="1" applyProtection="1">
      <alignment horizontal="center"/>
      <protection locked="0"/>
    </xf>
    <xf numFmtId="0" fontId="40" fillId="2" borderId="55" xfId="1" applyFont="1" applyFill="1" applyBorder="1" applyAlignment="1">
      <alignment wrapText="1"/>
    </xf>
    <xf numFmtId="0" fontId="12" fillId="0" borderId="0" xfId="0" applyFont="1" applyAlignment="1" applyProtection="1">
      <alignment vertical="center"/>
      <protection locked="0"/>
    </xf>
    <xf numFmtId="0" fontId="7" fillId="2" borderId="3" xfId="2" applyFont="1" applyFill="1" applyBorder="1" applyAlignment="1">
      <alignment horizontal="center" vertical="center" wrapText="1"/>
    </xf>
    <xf numFmtId="0" fontId="9" fillId="2" borderId="2" xfId="2" applyFont="1" applyFill="1" applyBorder="1" applyAlignment="1">
      <alignment horizontal="left" vertical="center" wrapText="1"/>
    </xf>
    <xf numFmtId="0" fontId="9" fillId="2" borderId="3" xfId="2" applyFont="1" applyFill="1" applyBorder="1" applyAlignment="1">
      <alignment horizontal="left" vertical="center" wrapText="1"/>
    </xf>
    <xf numFmtId="164" fontId="9" fillId="2" borderId="3" xfId="7" applyNumberFormat="1" applyFont="1" applyFill="1" applyBorder="1" applyAlignment="1">
      <alignment horizontal="left" vertical="center" wrapText="1"/>
    </xf>
    <xf numFmtId="164" fontId="9" fillId="2" borderId="2" xfId="7" applyNumberFormat="1" applyFont="1" applyFill="1" applyBorder="1" applyAlignment="1">
      <alignment horizontal="left" vertical="center" wrapText="1"/>
    </xf>
    <xf numFmtId="0" fontId="9" fillId="0" borderId="2" xfId="0" applyFont="1" applyBorder="1" applyAlignment="1" applyProtection="1">
      <alignment horizontal="left"/>
      <protection locked="0"/>
    </xf>
    <xf numFmtId="164" fontId="9" fillId="0" borderId="2" xfId="0" applyNumberFormat="1" applyFont="1" applyBorder="1" applyAlignment="1" applyProtection="1">
      <alignment horizontal="left"/>
      <protection locked="0"/>
    </xf>
    <xf numFmtId="0" fontId="7" fillId="2" borderId="2" xfId="2" applyFont="1" applyFill="1" applyBorder="1" applyAlignment="1">
      <alignment horizontal="left" vertical="center" wrapText="1"/>
    </xf>
    <xf numFmtId="9" fontId="7" fillId="2" borderId="2" xfId="2" applyNumberFormat="1" applyFont="1" applyFill="1" applyBorder="1" applyAlignment="1">
      <alignment horizontal="left" vertical="center" wrapText="1"/>
    </xf>
    <xf numFmtId="9" fontId="9" fillId="2" borderId="2" xfId="7" applyFont="1" applyFill="1" applyBorder="1" applyAlignment="1">
      <alignment horizontal="left" vertical="center" wrapText="1"/>
    </xf>
    <xf numFmtId="0" fontId="9" fillId="0" borderId="2" xfId="0" applyFont="1" applyBorder="1" applyAlignment="1" applyProtection="1">
      <alignment horizontal="left" vertical="center"/>
      <protection locked="0"/>
    </xf>
    <xf numFmtId="0" fontId="8" fillId="2" borderId="2" xfId="0" applyFont="1" applyFill="1" applyBorder="1" applyAlignment="1" applyProtection="1">
      <alignment horizontal="left" vertical="center"/>
      <protection locked="0"/>
    </xf>
    <xf numFmtId="9" fontId="7" fillId="2" borderId="2" xfId="7" applyFont="1" applyFill="1" applyBorder="1" applyAlignment="1">
      <alignment horizontal="left" vertical="center" wrapText="1"/>
    </xf>
    <xf numFmtId="0" fontId="7" fillId="4" borderId="1" xfId="0" applyFont="1" applyFill="1" applyBorder="1" applyAlignment="1" applyProtection="1">
      <alignment vertical="center"/>
      <protection locked="0"/>
    </xf>
    <xf numFmtId="0" fontId="9" fillId="0" borderId="2" xfId="2" applyFont="1" applyBorder="1" applyAlignment="1">
      <alignment horizontal="left" vertical="center" wrapText="1"/>
    </xf>
    <xf numFmtId="164" fontId="9" fillId="0" borderId="2" xfId="7" applyNumberFormat="1" applyFont="1" applyFill="1" applyBorder="1" applyAlignment="1">
      <alignment horizontal="left" vertical="center" wrapText="1"/>
    </xf>
    <xf numFmtId="164" fontId="9" fillId="0" borderId="2" xfId="7" applyNumberFormat="1" applyFont="1" applyFill="1" applyBorder="1" applyAlignment="1" applyProtection="1">
      <alignment horizontal="left"/>
      <protection locked="0"/>
    </xf>
    <xf numFmtId="0" fontId="7" fillId="0" borderId="2" xfId="0" applyFont="1" applyBorder="1" applyAlignment="1" applyProtection="1">
      <alignment horizontal="left"/>
      <protection locked="0"/>
    </xf>
    <xf numFmtId="164" fontId="9" fillId="0" borderId="2" xfId="7" applyNumberFormat="1" applyFont="1" applyBorder="1" applyAlignment="1" applyProtection="1">
      <alignment horizontal="left"/>
      <protection locked="0"/>
    </xf>
    <xf numFmtId="164" fontId="7" fillId="0" borderId="2" xfId="7" applyNumberFormat="1" applyFont="1" applyBorder="1" applyAlignment="1" applyProtection="1">
      <alignment horizontal="left"/>
      <protection locked="0"/>
    </xf>
    <xf numFmtId="164" fontId="7" fillId="2" borderId="2" xfId="7" applyNumberFormat="1" applyFont="1" applyFill="1" applyBorder="1" applyAlignment="1">
      <alignment horizontal="left" vertical="center" wrapText="1"/>
    </xf>
    <xf numFmtId="0" fontId="0" fillId="0" borderId="0" xfId="0" applyAlignment="1" applyProtection="1">
      <alignment vertical="center"/>
      <protection locked="0"/>
    </xf>
    <xf numFmtId="0" fontId="7" fillId="0" borderId="2" xfId="10" applyFont="1" applyBorder="1" applyAlignment="1" applyProtection="1">
      <alignment horizontal="center" vertical="center" wrapText="1"/>
      <protection locked="0"/>
    </xf>
    <xf numFmtId="0" fontId="9" fillId="0" borderId="2" xfId="10" applyFont="1" applyBorder="1" applyAlignment="1" applyProtection="1">
      <alignment wrapText="1"/>
      <protection locked="0"/>
    </xf>
    <xf numFmtId="164" fontId="9" fillId="0" borderId="2" xfId="10" applyNumberFormat="1" applyFont="1" applyBorder="1" applyAlignment="1" applyProtection="1">
      <alignment horizontal="left" wrapText="1"/>
      <protection locked="0"/>
    </xf>
    <xf numFmtId="0" fontId="9" fillId="0" borderId="2" xfId="10" applyFont="1" applyBorder="1" applyAlignment="1" applyProtection="1">
      <alignment horizontal="left" wrapText="1"/>
      <protection locked="0"/>
    </xf>
    <xf numFmtId="164" fontId="9" fillId="2" borderId="2" xfId="11" applyNumberFormat="1" applyFont="1" applyFill="1" applyBorder="1" applyAlignment="1">
      <alignment horizontal="left" vertical="center" wrapText="1"/>
    </xf>
    <xf numFmtId="0" fontId="9" fillId="0" borderId="3" xfId="2" applyFont="1" applyBorder="1" applyAlignment="1">
      <alignment horizontal="left" vertical="center" wrapText="1"/>
    </xf>
    <xf numFmtId="164" fontId="7" fillId="0" borderId="2" xfId="10" applyNumberFormat="1" applyFont="1" applyBorder="1" applyAlignment="1" applyProtection="1">
      <alignment horizontal="left" wrapText="1"/>
      <protection locked="0"/>
    </xf>
    <xf numFmtId="0" fontId="7" fillId="0" borderId="2" xfId="10" applyFont="1" applyBorder="1" applyAlignment="1" applyProtection="1">
      <alignment wrapText="1"/>
      <protection locked="0"/>
    </xf>
    <xf numFmtId="0" fontId="7" fillId="0" borderId="2" xfId="10" applyFont="1" applyBorder="1" applyAlignment="1" applyProtection="1">
      <alignment horizontal="left" wrapText="1"/>
      <protection locked="0"/>
    </xf>
    <xf numFmtId="164" fontId="7" fillId="2" borderId="2" xfId="11" applyNumberFormat="1" applyFont="1" applyFill="1" applyBorder="1" applyAlignment="1">
      <alignment horizontal="left" vertical="center" wrapText="1"/>
    </xf>
    <xf numFmtId="0" fontId="0" fillId="0" borderId="2" xfId="0" applyBorder="1" applyAlignment="1" applyProtection="1">
      <alignment horizontal="left"/>
      <protection locked="0"/>
    </xf>
    <xf numFmtId="0" fontId="8" fillId="0" borderId="2" xfId="0" applyFont="1" applyBorder="1" applyAlignment="1" applyProtection="1">
      <alignment horizontal="left"/>
      <protection locked="0"/>
    </xf>
    <xf numFmtId="0" fontId="41" fillId="2" borderId="0" xfId="10" applyFill="1"/>
    <xf numFmtId="0" fontId="7" fillId="4" borderId="1" xfId="0" applyFont="1" applyFill="1" applyBorder="1" applyAlignment="1" applyProtection="1">
      <alignment horizontal="left" vertical="center"/>
      <protection locked="0"/>
    </xf>
    <xf numFmtId="0" fontId="9" fillId="2" borderId="0" xfId="10" applyFont="1" applyFill="1" applyAlignment="1" applyProtection="1">
      <alignment wrapText="1"/>
      <protection locked="0"/>
    </xf>
    <xf numFmtId="0" fontId="7" fillId="2" borderId="2" xfId="10" applyFont="1" applyFill="1" applyBorder="1" applyAlignment="1" applyProtection="1">
      <alignment horizontal="center" vertical="center" wrapText="1"/>
      <protection locked="0"/>
    </xf>
    <xf numFmtId="0" fontId="41" fillId="2" borderId="0" xfId="10" applyFill="1" applyAlignment="1">
      <alignment vertical="center"/>
    </xf>
    <xf numFmtId="0" fontId="9" fillId="2" borderId="2" xfId="10" applyFont="1" applyFill="1" applyBorder="1" applyAlignment="1" applyProtection="1">
      <alignment wrapText="1"/>
      <protection locked="0"/>
    </xf>
    <xf numFmtId="0" fontId="9" fillId="2" borderId="2" xfId="10" applyFont="1" applyFill="1" applyBorder="1" applyAlignment="1" applyProtection="1">
      <alignment horizontal="left" wrapText="1"/>
      <protection locked="0"/>
    </xf>
    <xf numFmtId="0" fontId="7" fillId="2" borderId="2" xfId="10" applyFont="1" applyFill="1" applyBorder="1" applyAlignment="1" applyProtection="1">
      <alignment wrapText="1"/>
      <protection locked="0"/>
    </xf>
    <xf numFmtId="0" fontId="7" fillId="2" borderId="2" xfId="10" applyFont="1" applyFill="1" applyBorder="1" applyAlignment="1" applyProtection="1">
      <alignment horizontal="left" wrapText="1"/>
      <protection locked="0"/>
    </xf>
    <xf numFmtId="164" fontId="7" fillId="2" borderId="2" xfId="10" applyNumberFormat="1" applyFont="1" applyFill="1" applyBorder="1" applyAlignment="1" applyProtection="1">
      <alignment horizontal="left" wrapText="1"/>
      <protection locked="0"/>
    </xf>
    <xf numFmtId="0" fontId="10" fillId="2" borderId="0" xfId="2" applyFont="1" applyFill="1"/>
    <xf numFmtId="0" fontId="7" fillId="2" borderId="2" xfId="10" applyFont="1" applyFill="1" applyBorder="1" applyAlignment="1" applyProtection="1">
      <alignment horizontal="center" wrapText="1"/>
      <protection locked="0"/>
    </xf>
    <xf numFmtId="0" fontId="42" fillId="10" borderId="56" xfId="12" applyFill="1" applyBorder="1"/>
    <xf numFmtId="0" fontId="42" fillId="10" borderId="57" xfId="12" applyFill="1" applyBorder="1"/>
    <xf numFmtId="0" fontId="42" fillId="0" borderId="0" xfId="12" applyNumberFormat="1"/>
    <xf numFmtId="0" fontId="42" fillId="0" borderId="0" xfId="12"/>
    <xf numFmtId="0" fontId="42" fillId="10" borderId="58" xfId="12" applyFill="1" applyBorder="1"/>
    <xf numFmtId="0" fontId="42" fillId="10" borderId="0" xfId="12" applyFill="1" applyBorder="1"/>
    <xf numFmtId="0" fontId="42" fillId="10" borderId="59" xfId="12" applyFill="1" applyBorder="1"/>
    <xf numFmtId="0" fontId="42" fillId="10" borderId="0" xfId="12" applyFill="1" applyBorder="1"/>
    <xf numFmtId="0" fontId="42" fillId="10" borderId="61" xfId="12" applyFill="1" applyBorder="1"/>
    <xf numFmtId="49" fontId="44" fillId="10" borderId="62" xfId="12" applyNumberFormat="1" applyFont="1" applyFill="1" applyBorder="1" applyAlignment="1">
      <alignment horizontal="left"/>
    </xf>
    <xf numFmtId="0" fontId="44" fillId="10" borderId="62" xfId="12" applyNumberFormat="1" applyFont="1" applyFill="1" applyBorder="1" applyAlignment="1">
      <alignment horizontal="left"/>
    </xf>
    <xf numFmtId="164" fontId="44" fillId="10" borderId="62" xfId="12" applyNumberFormat="1" applyFont="1" applyFill="1" applyBorder="1" applyAlignment="1">
      <alignment horizontal="left"/>
    </xf>
    <xf numFmtId="49" fontId="42" fillId="10" borderId="62" xfId="12" applyNumberFormat="1" applyFill="1" applyBorder="1" applyAlignment="1">
      <alignment horizontal="left"/>
    </xf>
    <xf numFmtId="0" fontId="42" fillId="10" borderId="62" xfId="12" applyNumberFormat="1" applyFill="1" applyBorder="1" applyAlignment="1">
      <alignment horizontal="left"/>
    </xf>
    <xf numFmtId="164" fontId="42" fillId="10" borderId="62" xfId="12" applyNumberFormat="1" applyFill="1" applyBorder="1" applyAlignment="1">
      <alignment horizontal="left"/>
    </xf>
    <xf numFmtId="0" fontId="44" fillId="10" borderId="62" xfId="12" applyNumberFormat="1" applyFont="1" applyFill="1" applyBorder="1" applyAlignment="1">
      <alignment horizontal="left" vertical="center" wrapText="1"/>
    </xf>
    <xf numFmtId="164" fontId="44" fillId="10" borderId="62" xfId="12" applyNumberFormat="1" applyFont="1" applyFill="1" applyBorder="1" applyAlignment="1">
      <alignment horizontal="left" vertical="center" wrapText="1"/>
    </xf>
    <xf numFmtId="49" fontId="44" fillId="10" borderId="62" xfId="12" applyNumberFormat="1" applyFont="1" applyFill="1" applyBorder="1" applyAlignment="1">
      <alignment horizontal="left" vertical="center" wrapText="1"/>
    </xf>
    <xf numFmtId="49" fontId="47" fillId="10" borderId="62" xfId="12" applyNumberFormat="1" applyFont="1" applyFill="1" applyBorder="1" applyAlignment="1">
      <alignment horizontal="left" vertical="center" wrapText="1"/>
    </xf>
    <xf numFmtId="0" fontId="47" fillId="10" borderId="62" xfId="12" applyNumberFormat="1" applyFont="1" applyFill="1" applyBorder="1" applyAlignment="1">
      <alignment horizontal="left" vertical="center" wrapText="1"/>
    </xf>
    <xf numFmtId="164" fontId="47" fillId="10" borderId="62" xfId="12" applyNumberFormat="1" applyFont="1" applyFill="1" applyBorder="1" applyAlignment="1">
      <alignment horizontal="left" vertical="center" wrapText="1"/>
    </xf>
    <xf numFmtId="0" fontId="48" fillId="10" borderId="62" xfId="12" applyNumberFormat="1" applyFont="1" applyFill="1" applyBorder="1" applyAlignment="1">
      <alignment horizontal="left"/>
    </xf>
    <xf numFmtId="9" fontId="48" fillId="10" borderId="62" xfId="12" applyNumberFormat="1" applyFont="1" applyFill="1" applyBorder="1" applyAlignment="1">
      <alignment horizontal="left"/>
    </xf>
    <xf numFmtId="49" fontId="43" fillId="10" borderId="62" xfId="12" applyNumberFormat="1" applyFont="1" applyFill="1" applyBorder="1" applyAlignment="1">
      <alignment horizontal="center" vertical="center" wrapText="1"/>
    </xf>
    <xf numFmtId="0" fontId="49" fillId="0" borderId="0" xfId="12" applyNumberFormat="1" applyFont="1"/>
    <xf numFmtId="0" fontId="49" fillId="0" borderId="0" xfId="12" applyFont="1" applyBorder="1"/>
    <xf numFmtId="0" fontId="48" fillId="0" borderId="62" xfId="12" applyNumberFormat="1" applyFont="1" applyBorder="1" applyAlignment="1">
      <alignment horizontal="left"/>
    </xf>
    <xf numFmtId="9" fontId="48" fillId="0" borderId="62" xfId="12" applyNumberFormat="1" applyFont="1" applyBorder="1" applyAlignment="1">
      <alignment horizontal="left"/>
    </xf>
    <xf numFmtId="9" fontId="47" fillId="10" borderId="62" xfId="12" applyNumberFormat="1" applyFont="1" applyFill="1" applyBorder="1" applyAlignment="1">
      <alignment horizontal="left" vertical="center" wrapText="1"/>
    </xf>
    <xf numFmtId="0" fontId="48" fillId="0" borderId="67" xfId="12" applyNumberFormat="1" applyFont="1" applyBorder="1" applyAlignment="1">
      <alignment horizontal="left"/>
    </xf>
    <xf numFmtId="0" fontId="48" fillId="0" borderId="68" xfId="12" applyNumberFormat="1" applyFont="1" applyBorder="1" applyAlignment="1">
      <alignment horizontal="left"/>
    </xf>
    <xf numFmtId="49" fontId="44" fillId="10" borderId="69" xfId="12" applyNumberFormat="1" applyFont="1" applyFill="1" applyBorder="1" applyAlignment="1">
      <alignment horizontal="left"/>
    </xf>
    <xf numFmtId="0" fontId="44" fillId="10" borderId="69" xfId="12" applyNumberFormat="1" applyFont="1" applyFill="1" applyBorder="1" applyAlignment="1">
      <alignment horizontal="left"/>
    </xf>
    <xf numFmtId="164" fontId="44" fillId="10" borderId="69" xfId="12" applyNumberFormat="1" applyFont="1" applyFill="1" applyBorder="1" applyAlignment="1">
      <alignment horizontal="left"/>
    </xf>
    <xf numFmtId="49" fontId="43" fillId="10" borderId="2" xfId="12" applyNumberFormat="1" applyFont="1" applyFill="1" applyBorder="1" applyAlignment="1">
      <alignment horizontal="center" vertical="center" wrapText="1"/>
    </xf>
    <xf numFmtId="49" fontId="44" fillId="10" borderId="2" xfId="12" applyNumberFormat="1" applyFont="1" applyFill="1" applyBorder="1" applyAlignment="1">
      <alignment horizontal="left"/>
    </xf>
    <xf numFmtId="0" fontId="44" fillId="10" borderId="2" xfId="12" applyNumberFormat="1" applyFont="1" applyFill="1" applyBorder="1" applyAlignment="1">
      <alignment horizontal="left"/>
    </xf>
    <xf numFmtId="164" fontId="44" fillId="10" borderId="2" xfId="12" applyNumberFormat="1" applyFont="1" applyFill="1" applyBorder="1" applyAlignment="1">
      <alignment horizontal="left"/>
    </xf>
    <xf numFmtId="0" fontId="44" fillId="10" borderId="2" xfId="12" applyNumberFormat="1" applyFont="1" applyFill="1" applyBorder="1" applyAlignment="1">
      <alignment horizontal="left" vertical="center" wrapText="1"/>
    </xf>
    <xf numFmtId="164" fontId="44" fillId="10" borderId="2" xfId="12" applyNumberFormat="1" applyFont="1" applyFill="1" applyBorder="1" applyAlignment="1">
      <alignment horizontal="left" vertical="center" wrapText="1"/>
    </xf>
    <xf numFmtId="49" fontId="43" fillId="10" borderId="2" xfId="12" applyNumberFormat="1" applyFont="1" applyFill="1" applyBorder="1" applyAlignment="1">
      <alignment horizontal="left"/>
    </xf>
    <xf numFmtId="0" fontId="43" fillId="10" borderId="2" xfId="12" applyNumberFormat="1" applyFont="1" applyFill="1" applyBorder="1" applyAlignment="1">
      <alignment horizontal="left"/>
    </xf>
    <xf numFmtId="164" fontId="43" fillId="10" borderId="2" xfId="12" applyNumberFormat="1" applyFont="1" applyFill="1" applyBorder="1" applyAlignment="1">
      <alignment horizontal="left"/>
    </xf>
    <xf numFmtId="0" fontId="44" fillId="10" borderId="69" xfId="12" applyNumberFormat="1" applyFont="1" applyFill="1" applyBorder="1" applyAlignment="1">
      <alignment horizontal="left" vertical="center" wrapText="1"/>
    </xf>
    <xf numFmtId="164" fontId="44" fillId="10" borderId="69" xfId="12" applyNumberFormat="1" applyFont="1" applyFill="1" applyBorder="1" applyAlignment="1">
      <alignment horizontal="left" vertical="center" wrapText="1"/>
    </xf>
    <xf numFmtId="49" fontId="44" fillId="10" borderId="2" xfId="12" applyNumberFormat="1" applyFont="1" applyFill="1" applyBorder="1" applyAlignment="1">
      <alignment horizontal="left" vertical="center" wrapText="1"/>
    </xf>
    <xf numFmtId="49" fontId="42" fillId="10" borderId="2" xfId="12" applyNumberFormat="1" applyFill="1" applyBorder="1" applyAlignment="1">
      <alignment horizontal="left"/>
    </xf>
    <xf numFmtId="0" fontId="42" fillId="10" borderId="2" xfId="12" applyNumberFormat="1" applyFill="1" applyBorder="1" applyAlignment="1">
      <alignment horizontal="left"/>
    </xf>
    <xf numFmtId="164" fontId="42" fillId="10" borderId="2" xfId="12" applyNumberFormat="1" applyFill="1" applyBorder="1" applyAlignment="1">
      <alignment horizontal="left"/>
    </xf>
    <xf numFmtId="49" fontId="47" fillId="10" borderId="69" xfId="12" applyNumberFormat="1" applyFont="1" applyFill="1" applyBorder="1" applyAlignment="1">
      <alignment horizontal="left" vertical="center" wrapText="1"/>
    </xf>
    <xf numFmtId="0" fontId="47" fillId="10" borderId="69" xfId="12" applyNumberFormat="1" applyFont="1" applyFill="1" applyBorder="1" applyAlignment="1">
      <alignment horizontal="left" vertical="center" wrapText="1"/>
    </xf>
    <xf numFmtId="164" fontId="47" fillId="10" borderId="69" xfId="12" applyNumberFormat="1" applyFont="1" applyFill="1" applyBorder="1" applyAlignment="1">
      <alignment horizontal="left" vertical="center" wrapText="1"/>
    </xf>
    <xf numFmtId="49" fontId="46" fillId="10" borderId="2" xfId="12" applyNumberFormat="1" applyFont="1" applyFill="1" applyBorder="1" applyAlignment="1">
      <alignment horizontal="center" vertical="center" wrapText="1"/>
    </xf>
    <xf numFmtId="0" fontId="44" fillId="2" borderId="0" xfId="12" applyFont="1" applyFill="1" applyBorder="1" applyAlignment="1">
      <alignment wrapText="1"/>
    </xf>
    <xf numFmtId="0" fontId="49" fillId="2" borderId="0" xfId="12" applyFont="1" applyFill="1" applyBorder="1"/>
    <xf numFmtId="0" fontId="49" fillId="2" borderId="0" xfId="12" applyNumberFormat="1" applyFont="1" applyFill="1" applyBorder="1"/>
    <xf numFmtId="49" fontId="44" fillId="10" borderId="69" xfId="12" applyNumberFormat="1" applyFont="1" applyFill="1" applyBorder="1" applyAlignment="1">
      <alignment horizontal="left" vertical="center" wrapText="1"/>
    </xf>
    <xf numFmtId="0" fontId="44" fillId="10" borderId="0" xfId="12" applyFont="1" applyFill="1" applyBorder="1" applyAlignment="1">
      <alignment wrapText="1"/>
    </xf>
    <xf numFmtId="0" fontId="49" fillId="0" borderId="0" xfId="12" applyNumberFormat="1" applyFont="1" applyBorder="1"/>
    <xf numFmtId="0" fontId="44" fillId="10" borderId="60" xfId="12" applyFont="1" applyFill="1" applyBorder="1"/>
    <xf numFmtId="0" fontId="44" fillId="10" borderId="61" xfId="12" applyFont="1" applyFill="1" applyBorder="1"/>
    <xf numFmtId="0" fontId="44" fillId="10" borderId="58" xfId="12" applyFont="1" applyFill="1" applyBorder="1"/>
    <xf numFmtId="0" fontId="44" fillId="10" borderId="0" xfId="12" applyFont="1" applyFill="1" applyBorder="1"/>
    <xf numFmtId="0" fontId="42" fillId="0" borderId="0" xfId="12" applyNumberFormat="1" applyBorder="1"/>
    <xf numFmtId="49" fontId="48" fillId="10" borderId="71" xfId="12" applyNumberFormat="1" applyFont="1" applyFill="1" applyBorder="1"/>
    <xf numFmtId="0" fontId="48" fillId="10" borderId="71" xfId="12" applyNumberFormat="1" applyFont="1" applyFill="1" applyBorder="1" applyAlignment="1">
      <alignment horizontal="left"/>
    </xf>
    <xf numFmtId="164" fontId="47" fillId="10" borderId="71" xfId="12" applyNumberFormat="1" applyFont="1" applyFill="1" applyBorder="1" applyAlignment="1">
      <alignment horizontal="left" vertical="center" wrapText="1"/>
    </xf>
    <xf numFmtId="0" fontId="47" fillId="10" borderId="71" xfId="12" applyNumberFormat="1" applyFont="1" applyFill="1" applyBorder="1" applyAlignment="1">
      <alignment horizontal="left" vertical="center" wrapText="1"/>
    </xf>
    <xf numFmtId="49" fontId="43" fillId="10" borderId="71" xfId="12" applyNumberFormat="1" applyFont="1" applyFill="1" applyBorder="1" applyAlignment="1">
      <alignment horizontal="left"/>
    </xf>
    <xf numFmtId="0" fontId="43" fillId="10" borderId="71" xfId="12" applyNumberFormat="1" applyFont="1" applyFill="1" applyBorder="1" applyAlignment="1">
      <alignment horizontal="left"/>
    </xf>
    <xf numFmtId="164" fontId="43" fillId="10" borderId="71" xfId="12" applyNumberFormat="1" applyFont="1" applyFill="1" applyBorder="1" applyAlignment="1">
      <alignment horizontal="left"/>
    </xf>
    <xf numFmtId="49" fontId="43" fillId="10" borderId="71" xfId="12" applyNumberFormat="1" applyFont="1" applyFill="1" applyBorder="1" applyAlignment="1">
      <alignment horizontal="left" wrapText="1"/>
    </xf>
    <xf numFmtId="0" fontId="43" fillId="10" borderId="71" xfId="12" applyNumberFormat="1" applyFont="1" applyFill="1" applyBorder="1" applyAlignment="1">
      <alignment horizontal="left" vertical="center" wrapText="1"/>
    </xf>
    <xf numFmtId="164" fontId="43" fillId="10" borderId="71" xfId="12" applyNumberFormat="1" applyFont="1" applyFill="1" applyBorder="1" applyAlignment="1">
      <alignment horizontal="left" vertical="center" wrapText="1"/>
    </xf>
    <xf numFmtId="49" fontId="45" fillId="10" borderId="71" xfId="12" applyNumberFormat="1" applyFont="1" applyFill="1" applyBorder="1" applyAlignment="1">
      <alignment horizontal="left"/>
    </xf>
    <xf numFmtId="0" fontId="45" fillId="10" borderId="71" xfId="12" applyNumberFormat="1" applyFont="1" applyFill="1" applyBorder="1" applyAlignment="1">
      <alignment horizontal="left"/>
    </xf>
    <xf numFmtId="164" fontId="45" fillId="10" borderId="71" xfId="12" applyNumberFormat="1" applyFont="1" applyFill="1" applyBorder="1" applyAlignment="1">
      <alignment horizontal="left"/>
    </xf>
    <xf numFmtId="0" fontId="12" fillId="2" borderId="0" xfId="0" applyFont="1" applyFill="1" applyAlignment="1" applyProtection="1">
      <alignment vertical="center"/>
      <protection locked="0"/>
    </xf>
    <xf numFmtId="0" fontId="12" fillId="0" borderId="0" xfId="0" applyFont="1" applyAlignment="1" applyProtection="1">
      <alignment vertical="center" wrapText="1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2" fillId="0" borderId="0" xfId="1" applyFill="1" applyAlignment="1" applyProtection="1">
      <alignment horizontal="left" vertical="center" wrapText="1"/>
      <protection locked="0"/>
    </xf>
    <xf numFmtId="0" fontId="12" fillId="2" borderId="0" xfId="0" applyFont="1" applyFill="1" applyAlignment="1" applyProtection="1">
      <alignment horizontal="left" vertical="center"/>
      <protection locked="0"/>
    </xf>
    <xf numFmtId="0" fontId="12" fillId="0" borderId="0" xfId="0" applyFont="1" applyAlignment="1" applyProtection="1">
      <alignment horizontal="left" vertical="center" wrapText="1"/>
      <protection locked="0"/>
    </xf>
    <xf numFmtId="0" fontId="2" fillId="2" borderId="0" xfId="1" applyFill="1" applyAlignment="1" applyProtection="1">
      <alignment horizontal="left" vertical="center" wrapText="1"/>
      <protection locked="0"/>
    </xf>
    <xf numFmtId="0" fontId="2" fillId="0" borderId="0" xfId="1" applyAlignment="1" applyProtection="1">
      <alignment horizontal="left" vertical="center" wrapText="1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14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vertical="center" wrapText="1"/>
      <protection locked="0"/>
    </xf>
    <xf numFmtId="0" fontId="12" fillId="2" borderId="0" xfId="0" applyFont="1" applyFill="1" applyAlignment="1" applyProtection="1">
      <alignment vertical="center" wrapText="1"/>
      <protection locked="0"/>
    </xf>
    <xf numFmtId="0" fontId="13" fillId="0" borderId="0" xfId="0" applyFont="1" applyAlignment="1" applyProtection="1">
      <alignment horizontal="center" vertical="center" wrapText="1"/>
      <protection locked="0"/>
    </xf>
    <xf numFmtId="0" fontId="14" fillId="0" borderId="0" xfId="0" applyFont="1" applyAlignment="1" applyProtection="1">
      <alignment horizontal="center" vertical="center" wrapText="1"/>
      <protection locked="0"/>
    </xf>
    <xf numFmtId="0" fontId="12" fillId="2" borderId="0" xfId="0" applyFont="1" applyFill="1" applyAlignment="1" applyProtection="1">
      <alignment horizontal="left" vertical="center" wrapText="1"/>
      <protection locked="0"/>
    </xf>
    <xf numFmtId="0" fontId="2" fillId="0" borderId="0" xfId="1" applyFill="1" applyAlignment="1">
      <alignment vertical="center" wrapText="1"/>
    </xf>
    <xf numFmtId="0" fontId="10" fillId="2" borderId="8" xfId="2" applyFont="1" applyFill="1" applyBorder="1" applyAlignment="1">
      <alignment horizontal="center" vertical="center" wrapText="1"/>
    </xf>
    <xf numFmtId="0" fontId="0" fillId="0" borderId="0" xfId="0"/>
    <xf numFmtId="0" fontId="5" fillId="0" borderId="0" xfId="2" applyFont="1" applyProtection="1"/>
    <xf numFmtId="0" fontId="9" fillId="0" borderId="0" xfId="0" applyFont="1" applyProtection="1">
      <protection locked="0"/>
    </xf>
    <xf numFmtId="0" fontId="10" fillId="0" borderId="0" xfId="2" applyFont="1"/>
    <xf numFmtId="0" fontId="11" fillId="0" borderId="0" xfId="2" applyFont="1" applyProtection="1"/>
    <xf numFmtId="0" fontId="9" fillId="0" borderId="2" xfId="0" applyFont="1" applyBorder="1" applyAlignment="1">
      <alignment wrapText="1"/>
    </xf>
    <xf numFmtId="0" fontId="9" fillId="0" borderId="33" xfId="0" applyFont="1" applyBorder="1" applyAlignment="1">
      <alignment wrapText="1"/>
    </xf>
    <xf numFmtId="0" fontId="9" fillId="0" borderId="2" xfId="0" applyFont="1" applyBorder="1"/>
    <xf numFmtId="0" fontId="9" fillId="0" borderId="0" xfId="0" applyFont="1"/>
    <xf numFmtId="0" fontId="7" fillId="0" borderId="0" xfId="0" applyFont="1"/>
    <xf numFmtId="0" fontId="7" fillId="0" borderId="33" xfId="0" applyFont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wrapText="1"/>
    </xf>
    <xf numFmtId="0" fontId="7" fillId="0" borderId="54" xfId="0" applyFont="1" applyBorder="1" applyAlignment="1">
      <alignment horizontal="center" vertical="center" wrapText="1"/>
    </xf>
    <xf numFmtId="0" fontId="50" fillId="0" borderId="2" xfId="0" applyFont="1" applyBorder="1" applyAlignment="1">
      <alignment wrapText="1"/>
    </xf>
    <xf numFmtId="0" fontId="51" fillId="0" borderId="2" xfId="0" applyFont="1" applyBorder="1" applyAlignment="1">
      <alignment wrapText="1"/>
    </xf>
    <xf numFmtId="0" fontId="10" fillId="2" borderId="8" xfId="2" applyFont="1" applyFill="1" applyBorder="1" applyAlignment="1">
      <alignment horizontal="center" vertical="center" wrapText="1"/>
    </xf>
    <xf numFmtId="0" fontId="7" fillId="2" borderId="70" xfId="0" applyFont="1" applyFill="1" applyBorder="1" applyAlignment="1">
      <alignment horizontal="center" vertical="center"/>
    </xf>
    <xf numFmtId="0" fontId="31" fillId="2" borderId="70" xfId="2" applyFont="1" applyFill="1" applyBorder="1"/>
    <xf numFmtId="166" fontId="31" fillId="2" borderId="70" xfId="8" applyFont="1" applyFill="1" applyBorder="1" applyAlignment="1">
      <alignment horizontal="center"/>
    </xf>
    <xf numFmtId="164" fontId="32" fillId="2" borderId="70" xfId="7" applyNumberFormat="1" applyFont="1" applyFill="1" applyBorder="1" applyAlignment="1">
      <alignment horizontal="center" vertical="top" wrapText="1"/>
    </xf>
    <xf numFmtId="3" fontId="37" fillId="2" borderId="70" xfId="0" applyNumberFormat="1" applyFont="1" applyFill="1" applyBorder="1" applyAlignment="1">
      <alignment horizontal="center" vertical="top" wrapText="1"/>
    </xf>
    <xf numFmtId="166" fontId="9" fillId="2" borderId="70" xfId="8" applyFont="1" applyFill="1" applyBorder="1" applyAlignment="1">
      <alignment horizontal="center"/>
    </xf>
    <xf numFmtId="3" fontId="31" fillId="2" borderId="70" xfId="2" applyNumberFormat="1" applyFont="1" applyFill="1" applyBorder="1" applyAlignment="1">
      <alignment horizontal="center"/>
    </xf>
    <xf numFmtId="0" fontId="31" fillId="2" borderId="72" xfId="0" applyFont="1" applyFill="1" applyBorder="1"/>
    <xf numFmtId="0" fontId="31" fillId="2" borderId="73" xfId="0" applyFont="1" applyFill="1" applyBorder="1"/>
    <xf numFmtId="167" fontId="31" fillId="2" borderId="73" xfId="0" applyNumberFormat="1" applyFont="1" applyFill="1" applyBorder="1"/>
    <xf numFmtId="0" fontId="31" fillId="2" borderId="74" xfId="0" applyFont="1" applyFill="1" applyBorder="1"/>
    <xf numFmtId="0" fontId="31" fillId="2" borderId="0" xfId="0" applyFont="1" applyFill="1"/>
    <xf numFmtId="0" fontId="10" fillId="4" borderId="74" xfId="0" applyFont="1" applyFill="1" applyBorder="1" applyAlignment="1">
      <alignment horizontal="left" vertical="center"/>
    </xf>
    <xf numFmtId="0" fontId="10" fillId="4" borderId="0" xfId="0" applyFont="1" applyFill="1" applyAlignment="1">
      <alignment horizontal="left" vertical="center"/>
    </xf>
    <xf numFmtId="170" fontId="10" fillId="4" borderId="74" xfId="0" applyNumberFormat="1" applyFont="1" applyFill="1" applyBorder="1" applyAlignment="1">
      <alignment horizontal="left"/>
    </xf>
    <xf numFmtId="170" fontId="10" fillId="4" borderId="0" xfId="0" applyNumberFormat="1" applyFont="1" applyFill="1" applyAlignment="1">
      <alignment horizontal="left"/>
    </xf>
    <xf numFmtId="37" fontId="10" fillId="4" borderId="75" xfId="0" applyNumberFormat="1" applyFont="1" applyFill="1" applyBorder="1" applyAlignment="1">
      <alignment horizontal="left"/>
    </xf>
    <xf numFmtId="37" fontId="10" fillId="4" borderId="76" xfId="0" applyNumberFormat="1" applyFont="1" applyFill="1" applyBorder="1" applyAlignment="1">
      <alignment horizontal="left"/>
    </xf>
    <xf numFmtId="170" fontId="10" fillId="4" borderId="76" xfId="0" applyNumberFormat="1" applyFont="1" applyFill="1" applyBorder="1"/>
    <xf numFmtId="0" fontId="55" fillId="2" borderId="73" xfId="13" applyNumberFormat="1" applyFont="1" applyFill="1" applyBorder="1" applyAlignment="1">
      <alignment horizontal="center" vertical="center" wrapText="1"/>
    </xf>
    <xf numFmtId="0" fontId="55" fillId="2" borderId="1" xfId="13" applyNumberFormat="1" applyFont="1" applyFill="1" applyBorder="1" applyAlignment="1">
      <alignment horizontal="center" vertical="center" wrapText="1"/>
    </xf>
    <xf numFmtId="0" fontId="8" fillId="0" borderId="0" xfId="0" applyFont="1"/>
    <xf numFmtId="171" fontId="8" fillId="0" borderId="0" xfId="0" applyNumberFormat="1" applyFont="1"/>
    <xf numFmtId="171" fontId="0" fillId="0" borderId="0" xfId="0" applyNumberFormat="1"/>
    <xf numFmtId="0" fontId="8" fillId="11" borderId="0" xfId="0" applyFont="1" applyFill="1"/>
    <xf numFmtId="171" fontId="8" fillId="11" borderId="0" xfId="0" applyNumberFormat="1" applyFont="1" applyFill="1"/>
    <xf numFmtId="171" fontId="0" fillId="0" borderId="0" xfId="14" applyNumberFormat="1" applyFont="1" applyBorder="1"/>
    <xf numFmtId="0" fontId="0" fillId="11" borderId="0" xfId="0" applyFill="1"/>
    <xf numFmtId="171" fontId="0" fillId="11" borderId="0" xfId="14" applyNumberFormat="1" applyFont="1" applyFill="1" applyBorder="1"/>
    <xf numFmtId="171" fontId="0" fillId="11" borderId="0" xfId="0" applyNumberFormat="1" applyFill="1"/>
    <xf numFmtId="0" fontId="0" fillId="2" borderId="0" xfId="0" applyFill="1"/>
    <xf numFmtId="171" fontId="0" fillId="2" borderId="0" xfId="0" applyNumberFormat="1" applyFill="1"/>
    <xf numFmtId="0" fontId="0" fillId="0" borderId="1" xfId="0" applyBorder="1"/>
    <xf numFmtId="171" fontId="0" fillId="0" borderId="1" xfId="0" applyNumberFormat="1" applyBorder="1"/>
    <xf numFmtId="0" fontId="56" fillId="12" borderId="0" xfId="15" quotePrefix="1" applyFont="1" applyFill="1" applyAlignment="1">
      <alignment horizontal="left"/>
    </xf>
    <xf numFmtId="0" fontId="31" fillId="2" borderId="0" xfId="2" applyFont="1" applyFill="1"/>
    <xf numFmtId="0" fontId="12" fillId="2" borderId="0" xfId="0" applyFont="1" applyFill="1"/>
    <xf numFmtId="0" fontId="31" fillId="2" borderId="0" xfId="2" applyFont="1" applyFill="1" applyAlignment="1">
      <alignment horizontal="center"/>
    </xf>
    <xf numFmtId="0" fontId="10" fillId="4" borderId="8" xfId="16" applyFont="1" applyFill="1" applyBorder="1"/>
    <xf numFmtId="0" fontId="10" fillId="2" borderId="8" xfId="0" applyFont="1" applyFill="1" applyBorder="1" applyAlignment="1">
      <alignment horizontal="center"/>
    </xf>
    <xf numFmtId="0" fontId="10" fillId="2" borderId="0" xfId="0" applyFont="1" applyFill="1" applyAlignment="1">
      <alignment horizontal="center"/>
    </xf>
    <xf numFmtId="3" fontId="9" fillId="4" borderId="0" xfId="0" applyNumberFormat="1" applyFont="1" applyFill="1" applyAlignment="1">
      <alignment horizontal="center"/>
    </xf>
    <xf numFmtId="167" fontId="31" fillId="4" borderId="0" xfId="2" applyNumberFormat="1" applyFont="1" applyFill="1" applyAlignment="1">
      <alignment horizontal="center"/>
    </xf>
    <xf numFmtId="0" fontId="31" fillId="2" borderId="0" xfId="2" applyFont="1" applyFill="1" applyAlignment="1">
      <alignment vertical="center"/>
    </xf>
    <xf numFmtId="0" fontId="10" fillId="2" borderId="1" xfId="0" applyFont="1" applyFill="1" applyBorder="1" applyAlignment="1">
      <alignment horizontal="center"/>
    </xf>
    <xf numFmtId="3" fontId="31" fillId="2" borderId="1" xfId="0" applyNumberFormat="1" applyFont="1" applyFill="1" applyBorder="1" applyAlignment="1">
      <alignment horizontal="center"/>
    </xf>
    <xf numFmtId="3" fontId="9" fillId="2" borderId="1" xfId="0" applyNumberFormat="1" applyFont="1" applyFill="1" applyBorder="1" applyAlignment="1">
      <alignment horizontal="center"/>
    </xf>
    <xf numFmtId="167" fontId="9" fillId="2" borderId="1" xfId="0" applyNumberFormat="1" applyFont="1" applyFill="1" applyBorder="1" applyAlignment="1">
      <alignment horizontal="center"/>
    </xf>
    <xf numFmtId="3" fontId="31" fillId="2" borderId="0" xfId="0" applyNumberFormat="1" applyFont="1" applyFill="1" applyAlignment="1">
      <alignment horizontal="center"/>
    </xf>
    <xf numFmtId="0" fontId="31" fillId="2" borderId="0" xfId="2" applyFont="1" applyFill="1" applyAlignment="1">
      <alignment horizontal="left" vertical="center"/>
    </xf>
    <xf numFmtId="0" fontId="60" fillId="2" borderId="0" xfId="2" applyFont="1" applyFill="1"/>
    <xf numFmtId="0" fontId="60" fillId="2" borderId="0" xfId="2" applyFont="1" applyFill="1" applyAlignment="1">
      <alignment horizontal="left"/>
    </xf>
    <xf numFmtId="0" fontId="60" fillId="0" borderId="0" xfId="2" applyFont="1"/>
    <xf numFmtId="0" fontId="12" fillId="0" borderId="0" xfId="0" applyFont="1"/>
    <xf numFmtId="0" fontId="10" fillId="2" borderId="0" xfId="16" applyFont="1" applyFill="1"/>
    <xf numFmtId="0" fontId="31" fillId="2" borderId="0" xfId="16" applyFont="1" applyFill="1"/>
    <xf numFmtId="0" fontId="10" fillId="2" borderId="0" xfId="16" applyFont="1" applyFill="1" applyAlignment="1">
      <alignment horizontal="center" vertical="center" wrapText="1"/>
    </xf>
    <xf numFmtId="0" fontId="37" fillId="2" borderId="0" xfId="16" applyFont="1" applyFill="1" applyAlignment="1">
      <alignment horizontal="center" vertical="center" wrapText="1"/>
    </xf>
    <xf numFmtId="3" fontId="32" fillId="4" borderId="0" xfId="16" applyNumberFormat="1" applyFont="1" applyFill="1" applyAlignment="1">
      <alignment horizontal="center" vertical="center" wrapText="1"/>
    </xf>
    <xf numFmtId="3" fontId="31" fillId="4" borderId="0" xfId="17" applyNumberFormat="1" applyFont="1" applyFill="1" applyBorder="1" applyAlignment="1">
      <alignment horizontal="center"/>
    </xf>
    <xf numFmtId="167" fontId="31" fillId="4" borderId="0" xfId="17" applyNumberFormat="1" applyFont="1" applyFill="1" applyBorder="1" applyAlignment="1">
      <alignment horizontal="center"/>
    </xf>
    <xf numFmtId="3" fontId="32" fillId="2" borderId="0" xfId="16" applyNumberFormat="1" applyFont="1" applyFill="1" applyAlignment="1">
      <alignment horizontal="center" vertical="center" wrapText="1"/>
    </xf>
    <xf numFmtId="3" fontId="31" fillId="2" borderId="0" xfId="17" applyNumberFormat="1" applyFont="1" applyFill="1" applyBorder="1" applyAlignment="1">
      <alignment horizontal="center"/>
    </xf>
    <xf numFmtId="167" fontId="31" fillId="2" borderId="0" xfId="17" applyNumberFormat="1" applyFont="1" applyFill="1" applyBorder="1" applyAlignment="1">
      <alignment horizontal="center"/>
    </xf>
    <xf numFmtId="3" fontId="31" fillId="4" borderId="0" xfId="17" applyNumberFormat="1" applyFont="1" applyFill="1" applyBorder="1" applyAlignment="1">
      <alignment horizontal="center" vertical="center"/>
    </xf>
    <xf numFmtId="167" fontId="31" fillId="4" borderId="0" xfId="17" applyNumberFormat="1" applyFont="1" applyFill="1" applyBorder="1" applyAlignment="1">
      <alignment horizontal="center" vertical="center"/>
    </xf>
    <xf numFmtId="0" fontId="10" fillId="2" borderId="1" xfId="16" applyFont="1" applyFill="1" applyBorder="1" applyAlignment="1">
      <alignment vertical="center" wrapText="1"/>
    </xf>
    <xf numFmtId="0" fontId="37" fillId="2" borderId="1" xfId="16" applyFont="1" applyFill="1" applyBorder="1" applyAlignment="1">
      <alignment horizontal="center" vertical="center" wrapText="1"/>
    </xf>
    <xf numFmtId="3" fontId="32" fillId="2" borderId="1" xfId="16" applyNumberFormat="1" applyFont="1" applyFill="1" applyBorder="1" applyAlignment="1">
      <alignment horizontal="center" vertical="center" wrapText="1"/>
    </xf>
    <xf numFmtId="167" fontId="31" fillId="2" borderId="1" xfId="17" applyNumberFormat="1" applyFont="1" applyFill="1" applyBorder="1" applyAlignment="1">
      <alignment horizontal="center"/>
    </xf>
    <xf numFmtId="0" fontId="10" fillId="2" borderId="0" xfId="16" applyFont="1" applyFill="1" applyAlignment="1">
      <alignment horizontal="left" vertical="center"/>
    </xf>
    <xf numFmtId="0" fontId="10" fillId="2" borderId="8" xfId="16" applyFont="1" applyFill="1" applyBorder="1" applyAlignment="1">
      <alignment vertical="center" wrapText="1"/>
    </xf>
    <xf numFmtId="0" fontId="7" fillId="2" borderId="8" xfId="0" applyFont="1" applyFill="1" applyBorder="1" applyAlignment="1">
      <alignment horizontal="center" vertical="center"/>
    </xf>
    <xf numFmtId="0" fontId="37" fillId="11" borderId="0" xfId="16" applyFont="1" applyFill="1" applyAlignment="1">
      <alignment horizontal="center" vertical="center" wrapText="1"/>
    </xf>
    <xf numFmtId="3" fontId="32" fillId="11" borderId="0" xfId="16" applyNumberFormat="1" applyFont="1" applyFill="1" applyAlignment="1">
      <alignment horizontal="right" vertical="center" wrapText="1"/>
    </xf>
    <xf numFmtId="3" fontId="31" fillId="11" borderId="0" xfId="17" applyNumberFormat="1" applyFont="1" applyFill="1" applyBorder="1" applyAlignment="1">
      <alignment horizontal="right"/>
    </xf>
    <xf numFmtId="167" fontId="31" fillId="11" borderId="0" xfId="17" applyNumberFormat="1" applyFont="1" applyFill="1" applyBorder="1" applyAlignment="1">
      <alignment horizontal="right"/>
    </xf>
    <xf numFmtId="3" fontId="32" fillId="2" borderId="0" xfId="16" applyNumberFormat="1" applyFont="1" applyFill="1" applyAlignment="1">
      <alignment horizontal="right" vertical="center" wrapText="1"/>
    </xf>
    <xf numFmtId="3" fontId="31" fillId="2" borderId="0" xfId="17" applyNumberFormat="1" applyFont="1" applyFill="1" applyBorder="1" applyAlignment="1">
      <alignment horizontal="right"/>
    </xf>
    <xf numFmtId="167" fontId="31" fillId="2" borderId="0" xfId="17" applyNumberFormat="1" applyFont="1" applyFill="1" applyBorder="1" applyAlignment="1">
      <alignment horizontal="right"/>
    </xf>
    <xf numFmtId="0" fontId="37" fillId="11" borderId="1" xfId="16" applyFont="1" applyFill="1" applyBorder="1" applyAlignment="1">
      <alignment horizontal="center" vertical="center" wrapText="1"/>
    </xf>
    <xf numFmtId="3" fontId="32" fillId="11" borderId="1" xfId="16" applyNumberFormat="1" applyFont="1" applyFill="1" applyBorder="1" applyAlignment="1">
      <alignment horizontal="right" vertical="center" wrapText="1"/>
    </xf>
    <xf numFmtId="3" fontId="31" fillId="11" borderId="1" xfId="17" applyNumberFormat="1" applyFont="1" applyFill="1" applyBorder="1" applyAlignment="1">
      <alignment horizontal="right" vertical="center"/>
    </xf>
    <xf numFmtId="167" fontId="31" fillId="11" borderId="1" xfId="17" applyNumberFormat="1" applyFont="1" applyFill="1" applyBorder="1" applyAlignment="1">
      <alignment horizontal="right" vertical="center"/>
    </xf>
    <xf numFmtId="0" fontId="11" fillId="2" borderId="0" xfId="16" applyFont="1" applyFill="1" applyAlignment="1">
      <alignment horizontal="left" vertical="center"/>
    </xf>
    <xf numFmtId="0" fontId="11" fillId="2" borderId="0" xfId="16" applyFont="1" applyFill="1"/>
    <xf numFmtId="0" fontId="61" fillId="2" borderId="0" xfId="16" applyFont="1" applyFill="1" applyAlignment="1">
      <alignment vertical="center"/>
    </xf>
    <xf numFmtId="0" fontId="62" fillId="2" borderId="0" xfId="16" applyFont="1" applyFill="1" applyAlignment="1">
      <alignment vertical="center" wrapText="1"/>
    </xf>
    <xf numFmtId="3" fontId="7" fillId="2" borderId="1" xfId="0" applyNumberFormat="1" applyFont="1" applyFill="1" applyBorder="1" applyAlignment="1">
      <alignment horizontal="center" vertical="center"/>
    </xf>
    <xf numFmtId="0" fontId="63" fillId="2" borderId="0" xfId="0" applyFont="1" applyFill="1" applyAlignment="1">
      <alignment horizontal="center" vertical="center"/>
    </xf>
    <xf numFmtId="167" fontId="32" fillId="2" borderId="0" xfId="16" applyNumberFormat="1" applyFont="1" applyFill="1" applyAlignment="1">
      <alignment horizontal="center" vertical="center" wrapText="1"/>
    </xf>
    <xf numFmtId="3" fontId="64" fillId="2" borderId="0" xfId="17" applyNumberFormat="1" applyFont="1" applyFill="1" applyBorder="1" applyAlignment="1">
      <alignment horizontal="right"/>
    </xf>
    <xf numFmtId="167" fontId="64" fillId="2" borderId="0" xfId="17" applyNumberFormat="1" applyFont="1" applyFill="1" applyBorder="1" applyAlignment="1">
      <alignment horizontal="right"/>
    </xf>
    <xf numFmtId="0" fontId="31" fillId="2" borderId="1" xfId="16" applyFont="1" applyFill="1" applyBorder="1"/>
    <xf numFmtId="0" fontId="64" fillId="2" borderId="0" xfId="16" applyFont="1" applyFill="1"/>
    <xf numFmtId="0" fontId="61" fillId="2" borderId="0" xfId="16" applyFont="1" applyFill="1" applyAlignment="1">
      <alignment horizontal="left" vertical="center"/>
    </xf>
    <xf numFmtId="0" fontId="12" fillId="4" borderId="8" xfId="0" applyFont="1" applyFill="1" applyBorder="1"/>
    <xf numFmtId="0" fontId="7" fillId="4" borderId="1" xfId="0" applyFont="1" applyFill="1" applyBorder="1"/>
    <xf numFmtId="0" fontId="12" fillId="4" borderId="1" xfId="0" applyFont="1" applyFill="1" applyBorder="1"/>
    <xf numFmtId="0" fontId="37" fillId="2" borderId="77" xfId="16" applyFont="1" applyFill="1" applyBorder="1" applyAlignment="1">
      <alignment horizontal="center" vertical="center" wrapText="1"/>
    </xf>
    <xf numFmtId="3" fontId="32" fillId="4" borderId="0" xfId="16" applyNumberFormat="1" applyFont="1" applyFill="1" applyAlignment="1">
      <alignment horizontal="right" vertical="center" wrapText="1"/>
    </xf>
    <xf numFmtId="3" fontId="31" fillId="4" borderId="0" xfId="17" applyNumberFormat="1" applyFont="1" applyFill="1" applyBorder="1" applyAlignment="1">
      <alignment horizontal="right"/>
    </xf>
    <xf numFmtId="167" fontId="31" fillId="4" borderId="0" xfId="17" applyNumberFormat="1" applyFont="1" applyFill="1" applyBorder="1" applyAlignment="1">
      <alignment horizontal="right"/>
    </xf>
    <xf numFmtId="3" fontId="32" fillId="2" borderId="1" xfId="16" applyNumberFormat="1" applyFont="1" applyFill="1" applyBorder="1" applyAlignment="1">
      <alignment horizontal="right" vertical="center" wrapText="1"/>
    </xf>
    <xf numFmtId="167" fontId="31" fillId="2" borderId="1" xfId="17" applyNumberFormat="1" applyFont="1" applyFill="1" applyBorder="1" applyAlignment="1">
      <alignment horizontal="right"/>
    </xf>
    <xf numFmtId="0" fontId="64" fillId="2" borderId="0" xfId="16" applyFont="1" applyFill="1" applyAlignment="1">
      <alignment horizontal="left" vertical="center"/>
    </xf>
    <xf numFmtId="167" fontId="32" fillId="4" borderId="0" xfId="16" applyNumberFormat="1" applyFont="1" applyFill="1" applyAlignment="1">
      <alignment horizontal="center" vertical="center" wrapText="1"/>
    </xf>
    <xf numFmtId="0" fontId="10" fillId="2" borderId="8" xfId="2" applyFont="1" applyFill="1" applyBorder="1" applyAlignment="1">
      <alignment horizontal="center" vertical="center" wrapText="1"/>
    </xf>
    <xf numFmtId="0" fontId="55" fillId="2" borderId="73" xfId="13" applyNumberFormat="1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/>
    </xf>
    <xf numFmtId="0" fontId="9" fillId="0" borderId="53" xfId="0" applyFont="1" applyBorder="1" applyAlignment="1">
      <alignment wrapText="1"/>
    </xf>
    <xf numFmtId="167" fontId="32" fillId="2" borderId="70" xfId="0" applyNumberFormat="1" applyFont="1" applyFill="1" applyBorder="1" applyAlignment="1">
      <alignment horizontal="center" vertical="top" wrapText="1"/>
    </xf>
    <xf numFmtId="0" fontId="7" fillId="2" borderId="2" xfId="0" applyFont="1" applyFill="1" applyBorder="1" applyAlignment="1">
      <alignment horizontal="center"/>
    </xf>
    <xf numFmtId="0" fontId="7" fillId="2" borderId="0" xfId="0" applyFont="1" applyFill="1"/>
    <xf numFmtId="0" fontId="7" fillId="0" borderId="0" xfId="0" applyFont="1" applyAlignment="1" applyProtection="1">
      <alignment horizontal="center"/>
      <protection locked="0"/>
    </xf>
    <xf numFmtId="0" fontId="12" fillId="0" borderId="0" xfId="0" applyFont="1" applyAlignment="1" applyProtection="1">
      <alignment horizontal="center"/>
      <protection locked="0"/>
    </xf>
    <xf numFmtId="0" fontId="17" fillId="0" borderId="2" xfId="5" applyFont="1" applyBorder="1" applyAlignment="1">
      <alignment horizontal="left"/>
    </xf>
    <xf numFmtId="0" fontId="17" fillId="0" borderId="2" xfId="5" applyFont="1" applyBorder="1" applyAlignment="1">
      <alignment horizontal="left" vertical="top" wrapText="1"/>
    </xf>
    <xf numFmtId="0" fontId="19" fillId="0" borderId="6" xfId="5" applyFont="1" applyBorder="1" applyAlignment="1">
      <alignment horizontal="left" vertical="center"/>
    </xf>
    <xf numFmtId="0" fontId="19" fillId="0" borderId="9" xfId="5" applyFont="1" applyBorder="1" applyAlignment="1">
      <alignment horizontal="left" vertical="center"/>
    </xf>
    <xf numFmtId="0" fontId="19" fillId="0" borderId="7" xfId="5" applyFont="1" applyBorder="1" applyAlignment="1">
      <alignment horizontal="left" vertical="center"/>
    </xf>
    <xf numFmtId="0" fontId="19" fillId="0" borderId="3" xfId="5" applyFont="1" applyBorder="1" applyAlignment="1">
      <alignment horizontal="left" vertical="center"/>
    </xf>
    <xf numFmtId="0" fontId="19" fillId="0" borderId="11" xfId="5" applyFont="1" applyBorder="1" applyAlignment="1">
      <alignment horizontal="left" vertical="center"/>
    </xf>
    <xf numFmtId="0" fontId="19" fillId="0" borderId="10" xfId="5" applyFont="1" applyBorder="1" applyAlignment="1">
      <alignment horizontal="left" vertical="center"/>
    </xf>
    <xf numFmtId="3" fontId="19" fillId="0" borderId="3" xfId="5" applyNumberFormat="1" applyFont="1" applyBorder="1" applyAlignment="1">
      <alignment horizontal="right" vertical="center"/>
    </xf>
    <xf numFmtId="0" fontId="19" fillId="0" borderId="11" xfId="5" applyFont="1" applyBorder="1" applyAlignment="1">
      <alignment horizontal="right" vertical="center"/>
    </xf>
    <xf numFmtId="0" fontId="19" fillId="0" borderId="10" xfId="5" applyFont="1" applyBorder="1" applyAlignment="1">
      <alignment horizontal="right" vertical="center"/>
    </xf>
    <xf numFmtId="164" fontId="19" fillId="0" borderId="3" xfId="5" applyNumberFormat="1" applyFont="1" applyBorder="1" applyAlignment="1">
      <alignment horizontal="right" vertical="center"/>
    </xf>
    <xf numFmtId="0" fontId="17" fillId="0" borderId="0" xfId="5" applyFont="1" applyAlignment="1">
      <alignment horizontal="left" vertical="center" wrapText="1"/>
    </xf>
    <xf numFmtId="3" fontId="19" fillId="0" borderId="11" xfId="5" applyNumberFormat="1" applyFont="1" applyBorder="1" applyAlignment="1">
      <alignment horizontal="right" vertical="center"/>
    </xf>
    <xf numFmtId="3" fontId="19" fillId="0" borderId="10" xfId="5" applyNumberFormat="1" applyFont="1" applyBorder="1" applyAlignment="1">
      <alignment horizontal="right" vertical="center"/>
    </xf>
    <xf numFmtId="164" fontId="19" fillId="0" borderId="10" xfId="5" applyNumberFormat="1" applyFont="1" applyBorder="1" applyAlignment="1">
      <alignment horizontal="right" vertical="center"/>
    </xf>
    <xf numFmtId="0" fontId="6" fillId="3" borderId="0" xfId="5" applyFont="1" applyFill="1" applyAlignment="1">
      <alignment horizontal="center" vertical="center"/>
    </xf>
    <xf numFmtId="0" fontId="7" fillId="4" borderId="0" xfId="5" applyFont="1" applyFill="1" applyAlignment="1">
      <alignment horizontal="left" vertical="center"/>
    </xf>
    <xf numFmtId="0" fontId="16" fillId="0" borderId="0" xfId="5" applyFont="1" applyAlignment="1">
      <alignment horizontal="center"/>
    </xf>
    <xf numFmtId="3" fontId="18" fillId="0" borderId="6" xfId="5" applyNumberFormat="1" applyFont="1" applyBorder="1" applyAlignment="1">
      <alignment horizontal="center"/>
    </xf>
    <xf numFmtId="3" fontId="18" fillId="0" borderId="9" xfId="5" applyNumberFormat="1" applyFont="1" applyBorder="1" applyAlignment="1">
      <alignment horizontal="center"/>
    </xf>
    <xf numFmtId="3" fontId="18" fillId="0" borderId="7" xfId="5" applyNumberFormat="1" applyFont="1" applyBorder="1" applyAlignment="1">
      <alignment horizontal="center"/>
    </xf>
    <xf numFmtId="0" fontId="19" fillId="0" borderId="3" xfId="5" applyFont="1" applyBorder="1" applyAlignment="1">
      <alignment horizontal="center" vertical="center"/>
    </xf>
    <xf numFmtId="0" fontId="19" fillId="0" borderId="10" xfId="5" applyFont="1" applyBorder="1" applyAlignment="1">
      <alignment horizontal="center" vertical="center"/>
    </xf>
    <xf numFmtId="0" fontId="23" fillId="0" borderId="6" xfId="6" applyFont="1" applyBorder="1" applyAlignment="1">
      <alignment horizontal="center" vertical="top"/>
    </xf>
    <xf numFmtId="0" fontId="23" fillId="0" borderId="7" xfId="6" applyFont="1" applyBorder="1" applyAlignment="1">
      <alignment horizontal="center" vertical="top"/>
    </xf>
    <xf numFmtId="0" fontId="4" fillId="0" borderId="23" xfId="6" applyFont="1" applyBorder="1" applyAlignment="1">
      <alignment horizontal="left" vertical="top" wrapText="1"/>
    </xf>
    <xf numFmtId="0" fontId="3" fillId="0" borderId="23" xfId="6" applyFont="1" applyBorder="1"/>
    <xf numFmtId="0" fontId="3" fillId="0" borderId="24" xfId="6" applyFont="1" applyBorder="1"/>
    <xf numFmtId="0" fontId="16" fillId="4" borderId="0" xfId="5" applyFont="1" applyFill="1" applyAlignment="1">
      <alignment horizontal="center" wrapText="1"/>
    </xf>
    <xf numFmtId="0" fontId="4" fillId="0" borderId="22" xfId="6" applyFont="1" applyBorder="1" applyAlignment="1">
      <alignment horizontal="left" wrapText="1"/>
    </xf>
    <xf numFmtId="0" fontId="4" fillId="0" borderId="23" xfId="6" applyFont="1" applyBorder="1" applyAlignment="1">
      <alignment horizontal="left" wrapText="1"/>
    </xf>
    <xf numFmtId="0" fontId="4" fillId="0" borderId="24" xfId="6" applyFont="1" applyBorder="1" applyAlignment="1">
      <alignment horizontal="left" wrapText="1"/>
    </xf>
    <xf numFmtId="0" fontId="4" fillId="0" borderId="22" xfId="6" applyFont="1" applyBorder="1" applyAlignment="1">
      <alignment horizontal="left"/>
    </xf>
    <xf numFmtId="0" fontId="4" fillId="0" borderId="23" xfId="6" applyFont="1" applyBorder="1" applyAlignment="1">
      <alignment horizontal="left"/>
    </xf>
    <xf numFmtId="0" fontId="4" fillId="0" borderId="24" xfId="6" applyFont="1" applyBorder="1" applyAlignment="1">
      <alignment horizontal="left"/>
    </xf>
    <xf numFmtId="0" fontId="4" fillId="0" borderId="2" xfId="6" applyFont="1" applyBorder="1" applyAlignment="1">
      <alignment horizontal="left" vertical="top" wrapText="1"/>
    </xf>
    <xf numFmtId="0" fontId="19" fillId="0" borderId="3" xfId="6" applyFont="1" applyBorder="1" applyAlignment="1">
      <alignment horizontal="left" vertical="center"/>
    </xf>
    <xf numFmtId="0" fontId="19" fillId="0" borderId="11" xfId="6" applyFont="1" applyBorder="1" applyAlignment="1">
      <alignment horizontal="left" vertical="center"/>
    </xf>
    <xf numFmtId="0" fontId="19" fillId="0" borderId="10" xfId="6" applyFont="1" applyBorder="1" applyAlignment="1">
      <alignment horizontal="left" vertical="center"/>
    </xf>
    <xf numFmtId="3" fontId="19" fillId="0" borderId="11" xfId="6" applyNumberFormat="1" applyFont="1" applyBorder="1" applyAlignment="1">
      <alignment horizontal="right" vertical="center"/>
    </xf>
    <xf numFmtId="3" fontId="19" fillId="0" borderId="10" xfId="6" applyNumberFormat="1" applyFont="1" applyBorder="1" applyAlignment="1">
      <alignment horizontal="right" vertical="center"/>
    </xf>
    <xf numFmtId="10" fontId="19" fillId="0" borderId="11" xfId="5" applyNumberFormat="1" applyFont="1" applyBorder="1" applyAlignment="1">
      <alignment horizontal="right" vertical="center"/>
    </xf>
    <xf numFmtId="10" fontId="19" fillId="0" borderId="10" xfId="5" applyNumberFormat="1" applyFont="1" applyBorder="1" applyAlignment="1">
      <alignment horizontal="right" vertical="center"/>
    </xf>
    <xf numFmtId="0" fontId="19" fillId="0" borderId="6" xfId="5" applyFont="1" applyBorder="1" applyAlignment="1">
      <alignment horizontal="center"/>
    </xf>
    <xf numFmtId="0" fontId="19" fillId="0" borderId="7" xfId="5" applyFont="1" applyBorder="1" applyAlignment="1">
      <alignment horizontal="center"/>
    </xf>
    <xf numFmtId="0" fontId="4" fillId="0" borderId="2" xfId="6" applyFont="1" applyBorder="1" applyAlignment="1">
      <alignment horizontal="left" wrapText="1"/>
    </xf>
    <xf numFmtId="0" fontId="4" fillId="0" borderId="2" xfId="6" applyFont="1" applyBorder="1" applyAlignment="1">
      <alignment horizontal="left"/>
    </xf>
    <xf numFmtId="0" fontId="16" fillId="4" borderId="0" xfId="5" applyFont="1" applyFill="1" applyAlignment="1">
      <alignment horizontal="center"/>
    </xf>
    <xf numFmtId="3" fontId="18" fillId="0" borderId="2" xfId="5" applyNumberFormat="1" applyFont="1" applyBorder="1" applyAlignment="1">
      <alignment horizontal="center"/>
    </xf>
    <xf numFmtId="0" fontId="19" fillId="0" borderId="2" xfId="5" applyFont="1" applyBorder="1" applyAlignment="1">
      <alignment horizontal="center" vertical="center"/>
    </xf>
    <xf numFmtId="0" fontId="19" fillId="0" borderId="6" xfId="5" applyFont="1" applyBorder="1" applyAlignment="1">
      <alignment horizontal="center" vertical="center"/>
    </xf>
    <xf numFmtId="3" fontId="18" fillId="0" borderId="25" xfId="5" applyNumberFormat="1" applyFont="1" applyBorder="1" applyAlignment="1">
      <alignment horizontal="center" vertical="center" wrapText="1"/>
    </xf>
    <xf numFmtId="3" fontId="18" fillId="0" borderId="26" xfId="5" applyNumberFormat="1" applyFont="1" applyBorder="1" applyAlignment="1">
      <alignment horizontal="center" vertical="center" wrapText="1"/>
    </xf>
    <xf numFmtId="3" fontId="18" fillId="0" borderId="4" xfId="5" applyNumberFormat="1" applyFont="1" applyBorder="1" applyAlignment="1">
      <alignment horizontal="center" vertical="center" wrapText="1"/>
    </xf>
    <xf numFmtId="3" fontId="18" fillId="0" borderId="5" xfId="5" applyNumberFormat="1" applyFont="1" applyBorder="1" applyAlignment="1">
      <alignment horizontal="center" vertical="center" wrapText="1"/>
    </xf>
    <xf numFmtId="0" fontId="23" fillId="0" borderId="2" xfId="6" applyFont="1" applyBorder="1" applyAlignment="1">
      <alignment horizontal="center" vertical="top"/>
    </xf>
    <xf numFmtId="0" fontId="4" fillId="0" borderId="21" xfId="6" applyFont="1" applyBorder="1" applyAlignment="1">
      <alignment horizontal="left" vertical="top" wrapText="1"/>
    </xf>
    <xf numFmtId="3" fontId="19" fillId="0" borderId="3" xfId="6" applyNumberFormat="1" applyFont="1" applyBorder="1" applyAlignment="1">
      <alignment horizontal="center" vertical="center"/>
    </xf>
    <xf numFmtId="3" fontId="19" fillId="0" borderId="11" xfId="6" applyNumberFormat="1" applyFont="1" applyBorder="1" applyAlignment="1">
      <alignment horizontal="center" vertical="center"/>
    </xf>
    <xf numFmtId="3" fontId="19" fillId="0" borderId="10" xfId="6" applyNumberFormat="1" applyFont="1" applyBorder="1" applyAlignment="1">
      <alignment horizontal="center" vertical="center"/>
    </xf>
    <xf numFmtId="164" fontId="19" fillId="0" borderId="3" xfId="5" applyNumberFormat="1" applyFont="1" applyBorder="1" applyAlignment="1">
      <alignment horizontal="center" vertical="center"/>
    </xf>
    <xf numFmtId="164" fontId="19" fillId="0" borderId="11" xfId="5" applyNumberFormat="1" applyFont="1" applyBorder="1" applyAlignment="1">
      <alignment horizontal="center" vertical="center"/>
    </xf>
    <xf numFmtId="164" fontId="19" fillId="0" borderId="10" xfId="5" applyNumberFormat="1" applyFont="1" applyBorder="1" applyAlignment="1">
      <alignment horizontal="center" vertical="center"/>
    </xf>
    <xf numFmtId="3" fontId="19" fillId="0" borderId="3" xfId="5" applyNumberFormat="1" applyFont="1" applyBorder="1" applyAlignment="1">
      <alignment horizontal="center" vertical="center"/>
    </xf>
    <xf numFmtId="3" fontId="19" fillId="0" borderId="11" xfId="5" applyNumberFormat="1" applyFont="1" applyBorder="1" applyAlignment="1">
      <alignment horizontal="center" vertical="center"/>
    </xf>
    <xf numFmtId="3" fontId="19" fillId="0" borderId="10" xfId="5" applyNumberFormat="1" applyFont="1" applyBorder="1" applyAlignment="1">
      <alignment horizontal="center" vertical="center"/>
    </xf>
    <xf numFmtId="0" fontId="4" fillId="0" borderId="21" xfId="6" applyFont="1" applyBorder="1" applyAlignment="1">
      <alignment horizontal="left" wrapText="1"/>
    </xf>
    <xf numFmtId="0" fontId="4" fillId="0" borderId="21" xfId="6" applyFont="1" applyBorder="1" applyAlignment="1">
      <alignment horizontal="left"/>
    </xf>
    <xf numFmtId="0" fontId="4" fillId="0" borderId="2" xfId="5" applyFont="1" applyBorder="1" applyAlignment="1">
      <alignment horizontal="left" vertical="top" wrapText="1"/>
    </xf>
    <xf numFmtId="3" fontId="19" fillId="0" borderId="3" xfId="6" applyNumberFormat="1" applyFont="1" applyBorder="1" applyAlignment="1">
      <alignment horizontal="right" vertical="center"/>
    </xf>
    <xf numFmtId="164" fontId="19" fillId="0" borderId="3" xfId="6" applyNumberFormat="1" applyFont="1" applyBorder="1" applyAlignment="1">
      <alignment horizontal="right" vertical="center"/>
    </xf>
    <xf numFmtId="164" fontId="19" fillId="0" borderId="11" xfId="6" applyNumberFormat="1" applyFont="1" applyBorder="1" applyAlignment="1">
      <alignment horizontal="right" vertical="center"/>
    </xf>
    <xf numFmtId="164" fontId="19" fillId="0" borderId="10" xfId="6" applyNumberFormat="1" applyFont="1" applyBorder="1" applyAlignment="1">
      <alignment horizontal="right" vertical="center"/>
    </xf>
    <xf numFmtId="0" fontId="4" fillId="0" borderId="2" xfId="5" applyFont="1" applyBorder="1" applyAlignment="1">
      <alignment horizontal="left" wrapText="1"/>
    </xf>
    <xf numFmtId="0" fontId="27" fillId="0" borderId="0" xfId="5" applyFont="1" applyAlignment="1">
      <alignment horizontal="left" vertical="center"/>
    </xf>
    <xf numFmtId="0" fontId="19" fillId="0" borderId="3" xfId="5" applyFont="1" applyBorder="1" applyAlignment="1">
      <alignment horizontal="center" vertical="top"/>
    </xf>
    <xf numFmtId="0" fontId="19" fillId="0" borderId="10" xfId="5" applyFont="1" applyBorder="1" applyAlignment="1">
      <alignment horizontal="center" vertical="top"/>
    </xf>
    <xf numFmtId="0" fontId="17" fillId="0" borderId="6" xfId="5" applyFont="1" applyBorder="1" applyAlignment="1">
      <alignment horizontal="left"/>
    </xf>
    <xf numFmtId="0" fontId="17" fillId="0" borderId="9" xfId="5" applyFont="1" applyBorder="1" applyAlignment="1">
      <alignment horizontal="left"/>
    </xf>
    <xf numFmtId="0" fontId="17" fillId="0" borderId="7" xfId="5" applyFont="1" applyBorder="1" applyAlignment="1">
      <alignment horizontal="left"/>
    </xf>
    <xf numFmtId="0" fontId="17" fillId="0" borderId="6" xfId="5" applyFont="1" applyBorder="1" applyAlignment="1">
      <alignment horizontal="left" vertical="top" wrapText="1"/>
    </xf>
    <xf numFmtId="0" fontId="17" fillId="0" borderId="9" xfId="5" applyFont="1" applyBorder="1" applyAlignment="1">
      <alignment horizontal="left" vertical="top" wrapText="1"/>
    </xf>
    <xf numFmtId="0" fontId="17" fillId="0" borderId="7" xfId="5" applyFont="1" applyBorder="1" applyAlignment="1">
      <alignment horizontal="left" vertical="top" wrapText="1"/>
    </xf>
    <xf numFmtId="0" fontId="23" fillId="0" borderId="2" xfId="6" applyFont="1" applyBorder="1" applyAlignment="1">
      <alignment horizontal="left" vertical="top"/>
    </xf>
    <xf numFmtId="0" fontId="16" fillId="4" borderId="0" xfId="5" applyFont="1" applyFill="1" applyAlignment="1">
      <alignment horizontal="center" vertical="center" wrapText="1"/>
    </xf>
    <xf numFmtId="0" fontId="19" fillId="0" borderId="3" xfId="5" applyFont="1" applyBorder="1" applyAlignment="1">
      <alignment horizontal="center" vertical="top" wrapText="1"/>
    </xf>
    <xf numFmtId="0" fontId="19" fillId="0" borderId="10" xfId="5" applyFont="1" applyBorder="1" applyAlignment="1">
      <alignment horizontal="center" vertical="top" wrapText="1"/>
    </xf>
    <xf numFmtId="0" fontId="4" fillId="0" borderId="2" xfId="6" applyFont="1" applyBorder="1" applyAlignment="1">
      <alignment wrapText="1"/>
    </xf>
    <xf numFmtId="0" fontId="4" fillId="0" borderId="2" xfId="6" applyFont="1" applyBorder="1" applyAlignment="1">
      <alignment vertical="top" wrapText="1"/>
    </xf>
    <xf numFmtId="0" fontId="30" fillId="0" borderId="0" xfId="6" applyFont="1" applyAlignment="1">
      <alignment horizontal="left" vertical="center" wrapText="1"/>
    </xf>
    <xf numFmtId="3" fontId="18" fillId="0" borderId="3" xfId="5" applyNumberFormat="1" applyFont="1" applyBorder="1" applyAlignment="1">
      <alignment horizontal="center" vertical="top" wrapText="1"/>
    </xf>
    <xf numFmtId="3" fontId="18" fillId="0" borderId="10" xfId="5" applyNumberFormat="1" applyFont="1" applyBorder="1" applyAlignment="1">
      <alignment horizontal="center" vertical="top" wrapText="1"/>
    </xf>
    <xf numFmtId="0" fontId="6" fillId="3" borderId="0" xfId="0" applyFont="1" applyFill="1" applyAlignment="1">
      <alignment horizontal="center" vertical="center"/>
    </xf>
    <xf numFmtId="0" fontId="10" fillId="2" borderId="8" xfId="2" applyFont="1" applyFill="1" applyBorder="1" applyAlignment="1">
      <alignment horizontal="center" vertical="center"/>
    </xf>
    <xf numFmtId="0" fontId="10" fillId="2" borderId="1" xfId="2" applyFont="1" applyFill="1" applyBorder="1" applyAlignment="1">
      <alignment horizontal="center" vertical="center"/>
    </xf>
    <xf numFmtId="0" fontId="10" fillId="2" borderId="9" xfId="2" applyFont="1" applyFill="1" applyBorder="1" applyAlignment="1">
      <alignment horizontal="center" vertical="center" wrapText="1"/>
    </xf>
    <xf numFmtId="0" fontId="7" fillId="4" borderId="0" xfId="0" applyFont="1" applyFill="1"/>
    <xf numFmtId="0" fontId="7" fillId="4" borderId="41" xfId="2" applyFont="1" applyFill="1" applyBorder="1" applyAlignment="1">
      <alignment vertical="center"/>
    </xf>
    <xf numFmtId="0" fontId="7" fillId="4" borderId="0" xfId="2" applyFont="1" applyFill="1" applyAlignment="1">
      <alignment vertical="center"/>
    </xf>
    <xf numFmtId="0" fontId="10" fillId="2" borderId="0" xfId="2" applyFont="1" applyFill="1" applyAlignment="1">
      <alignment horizontal="center" vertical="center"/>
    </xf>
    <xf numFmtId="0" fontId="10" fillId="0" borderId="9" xfId="2" applyFont="1" applyBorder="1" applyAlignment="1">
      <alignment horizontal="center" vertical="center" wrapText="1"/>
    </xf>
    <xf numFmtId="0" fontId="10" fillId="2" borderId="8" xfId="2" applyFont="1" applyFill="1" applyBorder="1" applyAlignment="1">
      <alignment horizontal="center" vertical="center" wrapText="1"/>
    </xf>
    <xf numFmtId="0" fontId="10" fillId="0" borderId="9" xfId="2" applyFont="1" applyBorder="1" applyAlignment="1">
      <alignment horizontal="center" vertical="center"/>
    </xf>
    <xf numFmtId="164" fontId="6" fillId="3" borderId="0" xfId="7" applyNumberFormat="1" applyFont="1" applyFill="1" applyBorder="1" applyAlignment="1">
      <alignment horizontal="center" vertical="center"/>
    </xf>
    <xf numFmtId="164" fontId="10" fillId="0" borderId="9" xfId="7" applyNumberFormat="1" applyFont="1" applyFill="1" applyBorder="1" applyAlignment="1" applyProtection="1">
      <alignment horizontal="center" vertical="center"/>
    </xf>
    <xf numFmtId="164" fontId="10" fillId="2" borderId="8" xfId="7" applyNumberFormat="1" applyFont="1" applyFill="1" applyBorder="1" applyAlignment="1" applyProtection="1">
      <alignment horizontal="center" vertical="center" wrapText="1"/>
    </xf>
    <xf numFmtId="0" fontId="9" fillId="4" borderId="45" xfId="0" applyFont="1" applyFill="1" applyBorder="1" applyAlignment="1">
      <alignment horizontal="left" wrapText="1"/>
    </xf>
    <xf numFmtId="0" fontId="9" fillId="4" borderId="45" xfId="0" applyFont="1" applyFill="1" applyBorder="1" applyAlignment="1">
      <alignment horizontal="left" vertical="top" wrapText="1"/>
    </xf>
    <xf numFmtId="0" fontId="7" fillId="4" borderId="8" xfId="0" applyFont="1" applyFill="1" applyBorder="1" applyAlignment="1">
      <alignment horizontal="left" wrapText="1"/>
    </xf>
    <xf numFmtId="0" fontId="7" fillId="4" borderId="47" xfId="0" applyFont="1" applyFill="1" applyBorder="1" applyAlignment="1">
      <alignment horizontal="left" wrapText="1"/>
    </xf>
    <xf numFmtId="0" fontId="6" fillId="3" borderId="0" xfId="0" applyFont="1" applyFill="1" applyAlignment="1" applyProtection="1">
      <alignment horizontal="center" vertical="center"/>
      <protection locked="0"/>
    </xf>
    <xf numFmtId="0" fontId="7" fillId="4" borderId="0" xfId="0" applyFont="1" applyFill="1" applyAlignment="1" applyProtection="1">
      <alignment horizontal="left" vertical="center" wrapText="1"/>
      <protection locked="0"/>
    </xf>
    <xf numFmtId="0" fontId="7" fillId="4" borderId="1" xfId="0" applyFont="1" applyFill="1" applyBorder="1" applyAlignment="1" applyProtection="1">
      <alignment horizontal="center"/>
      <protection locked="0"/>
    </xf>
    <xf numFmtId="0" fontId="7" fillId="4" borderId="1" xfId="0" applyFont="1" applyFill="1" applyBorder="1" applyAlignment="1" applyProtection="1">
      <alignment horizontal="center" vertical="center"/>
      <protection locked="0"/>
    </xf>
    <xf numFmtId="49" fontId="7" fillId="4" borderId="1" xfId="0" applyNumberFormat="1" applyFont="1" applyFill="1" applyBorder="1" applyAlignment="1" applyProtection="1">
      <alignment horizontal="center" vertical="center"/>
      <protection locked="0"/>
    </xf>
    <xf numFmtId="0" fontId="7" fillId="4" borderId="0" xfId="0" applyFont="1" applyFill="1" applyAlignment="1" applyProtection="1">
      <alignment horizontal="left" wrapText="1"/>
      <protection locked="0"/>
    </xf>
    <xf numFmtId="49" fontId="43" fillId="10" borderId="0" xfId="12" applyNumberFormat="1" applyFont="1" applyFill="1" applyBorder="1" applyAlignment="1">
      <alignment wrapText="1"/>
    </xf>
    <xf numFmtId="0" fontId="42" fillId="10" borderId="0" xfId="12" applyFill="1" applyBorder="1"/>
    <xf numFmtId="0" fontId="7" fillId="4" borderId="70" xfId="0" applyFont="1" applyFill="1" applyBorder="1" applyAlignment="1" applyProtection="1">
      <alignment horizontal="left" vertical="center" wrapText="1"/>
      <protection locked="0"/>
    </xf>
    <xf numFmtId="0" fontId="7" fillId="4" borderId="0" xfId="0" applyFont="1" applyFill="1" applyBorder="1" applyAlignment="1" applyProtection="1">
      <alignment horizontal="left" vertical="center" wrapText="1"/>
      <protection locked="0"/>
    </xf>
    <xf numFmtId="49" fontId="43" fillId="10" borderId="63" xfId="12" applyNumberFormat="1" applyFont="1" applyFill="1" applyBorder="1" applyAlignment="1">
      <alignment wrapText="1"/>
    </xf>
    <xf numFmtId="0" fontId="42" fillId="10" borderId="64" xfId="12" applyFill="1" applyBorder="1"/>
    <xf numFmtId="0" fontId="42" fillId="10" borderId="65" xfId="12" applyFill="1" applyBorder="1"/>
    <xf numFmtId="49" fontId="43" fillId="10" borderId="66" xfId="12" applyNumberFormat="1" applyFont="1" applyFill="1" applyBorder="1" applyAlignment="1">
      <alignment wrapText="1"/>
    </xf>
    <xf numFmtId="0" fontId="49" fillId="0" borderId="66" xfId="12" applyFont="1" applyBorder="1"/>
    <xf numFmtId="0" fontId="7" fillId="4" borderId="0" xfId="0" applyFont="1" applyFill="1" applyAlignment="1" applyProtection="1">
      <alignment horizontal="left"/>
      <protection locked="0"/>
    </xf>
    <xf numFmtId="0" fontId="6" fillId="3" borderId="0" xfId="0" applyFont="1" applyFill="1" applyAlignment="1" applyProtection="1">
      <alignment horizontal="center" vertical="center" wrapText="1"/>
      <protection locked="0"/>
    </xf>
    <xf numFmtId="0" fontId="7" fillId="2" borderId="2" xfId="0" applyFont="1" applyFill="1" applyBorder="1" applyAlignment="1">
      <alignment horizontal="center"/>
    </xf>
    <xf numFmtId="0" fontId="6" fillId="3" borderId="0" xfId="0" applyFont="1" applyFill="1" applyBorder="1" applyAlignment="1" applyProtection="1">
      <alignment vertical="center" wrapText="1"/>
      <protection locked="0"/>
    </xf>
    <xf numFmtId="0" fontId="7" fillId="0" borderId="0" xfId="0" applyFont="1" applyAlignment="1">
      <alignment wrapText="1"/>
    </xf>
    <xf numFmtId="0" fontId="7" fillId="4" borderId="0" xfId="0" applyFont="1" applyFill="1" applyBorder="1" applyAlignment="1" applyProtection="1">
      <alignment horizontal="left"/>
      <protection locked="0"/>
    </xf>
    <xf numFmtId="0" fontId="52" fillId="3" borderId="74" xfId="0" applyFont="1" applyFill="1" applyBorder="1" applyAlignment="1">
      <alignment horizontal="center" vertical="center"/>
    </xf>
    <xf numFmtId="0" fontId="52" fillId="3" borderId="0" xfId="0" applyFont="1" applyFill="1" applyAlignment="1">
      <alignment horizontal="center" vertical="center"/>
    </xf>
    <xf numFmtId="0" fontId="31" fillId="2" borderId="0" xfId="2" applyFont="1" applyFill="1" applyAlignment="1">
      <alignment horizontal="left" vertical="center" wrapText="1"/>
    </xf>
    <xf numFmtId="3" fontId="59" fillId="2" borderId="0" xfId="2" applyNumberFormat="1" applyFont="1" applyFill="1" applyAlignment="1">
      <alignment horizontal="left" vertical="center"/>
    </xf>
    <xf numFmtId="0" fontId="7" fillId="2" borderId="8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10" fillId="2" borderId="1" xfId="2" applyFont="1" applyFill="1" applyBorder="1" applyAlignment="1">
      <alignment horizontal="center" vertical="center" wrapText="1"/>
    </xf>
    <xf numFmtId="0" fontId="31" fillId="2" borderId="0" xfId="2" applyFont="1" applyFill="1" applyAlignment="1">
      <alignment horizontal="center"/>
    </xf>
    <xf numFmtId="0" fontId="10" fillId="4" borderId="8" xfId="16" applyFont="1" applyFill="1" applyBorder="1" applyAlignment="1">
      <alignment horizontal="left" vertical="center" wrapText="1"/>
    </xf>
    <xf numFmtId="0" fontId="10" fillId="4" borderId="1" xfId="2" applyFont="1" applyFill="1" applyBorder="1" applyAlignment="1">
      <alignment horizontal="left" vertical="center" wrapText="1"/>
    </xf>
    <xf numFmtId="0" fontId="9" fillId="4" borderId="0" xfId="2" applyFont="1" applyFill="1" applyAlignment="1">
      <alignment horizontal="center" vertical="center"/>
    </xf>
    <xf numFmtId="0" fontId="31" fillId="2" borderId="8" xfId="16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horizontal="center" vertical="center"/>
    </xf>
    <xf numFmtId="0" fontId="10" fillId="2" borderId="8" xfId="16" applyFont="1" applyFill="1" applyBorder="1" applyAlignment="1">
      <alignment horizontal="center" vertical="center" wrapText="1"/>
    </xf>
    <xf numFmtId="0" fontId="10" fillId="2" borderId="76" xfId="16" applyFont="1" applyFill="1" applyBorder="1" applyAlignment="1">
      <alignment horizontal="center" vertical="center" wrapText="1"/>
    </xf>
    <xf numFmtId="0" fontId="37" fillId="2" borderId="8" xfId="16" applyFont="1" applyFill="1" applyBorder="1" applyAlignment="1">
      <alignment horizontal="center" vertical="center" wrapText="1"/>
    </xf>
    <xf numFmtId="0" fontId="37" fillId="2" borderId="76" xfId="16" applyFont="1" applyFill="1" applyBorder="1" applyAlignment="1">
      <alignment horizontal="center" vertical="center" wrapText="1"/>
    </xf>
    <xf numFmtId="0" fontId="10" fillId="2" borderId="9" xfId="16" applyFont="1" applyFill="1" applyBorder="1" applyAlignment="1">
      <alignment horizontal="center" vertical="center"/>
    </xf>
    <xf numFmtId="0" fontId="10" fillId="2" borderId="0" xfId="16" applyFont="1" applyFill="1" applyAlignment="1">
      <alignment horizontal="center" vertical="center" wrapText="1"/>
    </xf>
    <xf numFmtId="0" fontId="10" fillId="2" borderId="1" xfId="16" applyFont="1" applyFill="1" applyBorder="1" applyAlignment="1">
      <alignment horizontal="center" vertical="center" wrapText="1"/>
    </xf>
    <xf numFmtId="0" fontId="37" fillId="13" borderId="8" xfId="16" applyFont="1" applyFill="1" applyBorder="1" applyAlignment="1">
      <alignment horizontal="center" vertical="center" wrapText="1"/>
    </xf>
    <xf numFmtId="0" fontId="37" fillId="13" borderId="1" xfId="16" applyFont="1" applyFill="1" applyBorder="1" applyAlignment="1">
      <alignment horizontal="center" vertical="center" wrapText="1"/>
    </xf>
    <xf numFmtId="0" fontId="10" fillId="0" borderId="1" xfId="16" applyFont="1" applyBorder="1" applyAlignment="1">
      <alignment horizontal="center" vertical="center" wrapText="1"/>
    </xf>
    <xf numFmtId="0" fontId="64" fillId="2" borderId="0" xfId="16" applyFont="1" applyFill="1" applyAlignment="1">
      <alignment horizontal="left" vertical="center" wrapText="1"/>
    </xf>
    <xf numFmtId="0" fontId="10" fillId="4" borderId="8" xfId="2" applyFont="1" applyFill="1" applyBorder="1" applyAlignment="1">
      <alignment horizontal="left" vertical="center" wrapText="1"/>
    </xf>
    <xf numFmtId="0" fontId="64" fillId="2" borderId="8" xfId="16" applyFont="1" applyFill="1" applyBorder="1" applyAlignment="1">
      <alignment horizontal="left" vertical="center" wrapText="1"/>
    </xf>
    <xf numFmtId="0" fontId="10" fillId="2" borderId="77" xfId="16" applyFont="1" applyFill="1" applyBorder="1" applyAlignment="1">
      <alignment horizontal="center" vertical="center" wrapText="1"/>
    </xf>
    <xf numFmtId="0" fontId="37" fillId="2" borderId="77" xfId="16" applyFont="1" applyFill="1" applyBorder="1" applyAlignment="1">
      <alignment horizontal="center" vertical="center" wrapText="1"/>
    </xf>
    <xf numFmtId="2" fontId="42" fillId="0" borderId="0" xfId="12" applyNumberFormat="1"/>
    <xf numFmtId="0" fontId="0" fillId="0" borderId="0" xfId="0"/>
    <xf numFmtId="0" fontId="0" fillId="0" borderId="0" xfId="0" applyProtection="1">
      <protection locked="0"/>
    </xf>
    <xf numFmtId="0" fontId="9" fillId="0" borderId="0" xfId="0" applyFont="1" applyProtection="1">
      <protection locked="0"/>
    </xf>
    <xf numFmtId="0" fontId="10" fillId="0" borderId="0" xfId="2" applyFont="1"/>
    <xf numFmtId="0" fontId="39" fillId="2" borderId="0" xfId="0" applyFont="1" applyFill="1" applyAlignment="1">
      <alignment wrapText="1"/>
    </xf>
    <xf numFmtId="0" fontId="7" fillId="2" borderId="2" xfId="0" applyFont="1" applyFill="1" applyBorder="1" applyAlignment="1">
      <alignment horizontal="center"/>
    </xf>
    <xf numFmtId="0" fontId="31" fillId="2" borderId="6" xfId="2" applyFont="1" applyFill="1" applyBorder="1" applyAlignment="1">
      <alignment horizontal="left" vertical="top" wrapText="1"/>
    </xf>
    <xf numFmtId="0" fontId="31" fillId="2" borderId="6" xfId="2" applyFont="1" applyFill="1" applyBorder="1" applyAlignment="1">
      <alignment horizontal="left" vertical="top"/>
    </xf>
    <xf numFmtId="0" fontId="31" fillId="2" borderId="78" xfId="2" applyFont="1" applyFill="1" applyBorder="1" applyAlignment="1">
      <alignment horizontal="left" vertical="top"/>
    </xf>
    <xf numFmtId="0" fontId="31" fillId="2" borderId="48" xfId="2" applyFont="1" applyFill="1" applyBorder="1" applyAlignment="1">
      <alignment horizontal="left" vertical="top"/>
    </xf>
    <xf numFmtId="0" fontId="10" fillId="2" borderId="2" xfId="0" applyFont="1" applyFill="1" applyBorder="1" applyAlignment="1">
      <alignment horizontal="center"/>
    </xf>
    <xf numFmtId="0" fontId="9" fillId="2" borderId="6" xfId="0" applyFont="1" applyFill="1" applyBorder="1" applyAlignment="1">
      <alignment wrapText="1"/>
    </xf>
    <xf numFmtId="0" fontId="9" fillId="2" borderId="9" xfId="0" applyFont="1" applyFill="1" applyBorder="1" applyAlignment="1">
      <alignment wrapText="1"/>
    </xf>
    <xf numFmtId="0" fontId="7" fillId="2" borderId="9" xfId="0" applyFont="1" applyFill="1" applyBorder="1" applyAlignment="1">
      <alignment wrapText="1"/>
    </xf>
    <xf numFmtId="0" fontId="9" fillId="2" borderId="2" xfId="0" applyFont="1" applyFill="1" applyBorder="1" applyAlignment="1">
      <alignment horizontal="left" vertical="top"/>
    </xf>
    <xf numFmtId="0" fontId="9" fillId="9" borderId="2" xfId="0" applyFont="1" applyFill="1" applyBorder="1" applyAlignment="1">
      <alignment horizontal="left" vertical="top"/>
    </xf>
    <xf numFmtId="0" fontId="9" fillId="9" borderId="7" xfId="0" applyFont="1" applyFill="1" applyBorder="1" applyAlignment="1">
      <alignment horizontal="left" vertical="top"/>
    </xf>
    <xf numFmtId="0" fontId="9" fillId="2" borderId="7" xfId="0" applyFont="1" applyFill="1" applyBorder="1" applyAlignment="1">
      <alignment horizontal="left" vertical="top"/>
    </xf>
    <xf numFmtId="0" fontId="7" fillId="2" borderId="7" xfId="0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 wrapText="1"/>
    </xf>
    <xf numFmtId="0" fontId="7" fillId="2" borderId="7" xfId="0" applyFont="1" applyFill="1" applyBorder="1" applyAlignment="1">
      <alignment wrapText="1"/>
    </xf>
    <xf numFmtId="0" fontId="0" fillId="0" borderId="2" xfId="0" applyBorder="1" applyAlignment="1">
      <alignment horizontal="center"/>
    </xf>
    <xf numFmtId="9" fontId="9" fillId="2" borderId="2" xfId="7" applyFont="1" applyFill="1" applyBorder="1" applyAlignment="1">
      <alignment horizontal="left" vertical="top"/>
    </xf>
    <xf numFmtId="9" fontId="9" fillId="9" borderId="2" xfId="7" applyFont="1" applyFill="1" applyBorder="1" applyAlignment="1">
      <alignment horizontal="left" vertical="top"/>
    </xf>
    <xf numFmtId="9" fontId="9" fillId="9" borderId="7" xfId="7" applyFont="1" applyFill="1" applyBorder="1" applyAlignment="1">
      <alignment horizontal="left" vertical="top"/>
    </xf>
    <xf numFmtId="9" fontId="0" fillId="0" borderId="2" xfId="7" applyFont="1" applyBorder="1" applyAlignment="1">
      <alignment horizontal="left"/>
    </xf>
    <xf numFmtId="9" fontId="9" fillId="2" borderId="7" xfId="7" applyFont="1" applyFill="1" applyBorder="1" applyAlignment="1">
      <alignment horizontal="left" vertical="top"/>
    </xf>
    <xf numFmtId="0" fontId="7" fillId="2" borderId="79" xfId="0" applyFont="1" applyFill="1" applyBorder="1" applyAlignment="1">
      <alignment horizontal="center"/>
    </xf>
    <xf numFmtId="9" fontId="7" fillId="2" borderId="79" xfId="0" applyNumberFormat="1" applyFont="1" applyFill="1" applyBorder="1" applyAlignment="1">
      <alignment horizontal="center"/>
    </xf>
    <xf numFmtId="9" fontId="8" fillId="0" borderId="2" xfId="0" applyNumberFormat="1" applyFont="1" applyBorder="1" applyAlignment="1">
      <alignment horizontal="center"/>
    </xf>
  </cellXfs>
  <cellStyles count="18">
    <cellStyle name="Hipervínculo" xfId="1" builtinId="8"/>
    <cellStyle name="Millares [0] 2" xfId="8" xr:uid="{D68F8149-62B5-4FB6-8861-877DBE15E3AE}"/>
    <cellStyle name="Millares 2" xfId="3" xr:uid="{E81D117B-A56C-4BBC-9506-94BE8AE474B6}"/>
    <cellStyle name="Millares 2 2" xfId="13" xr:uid="{DA186EAF-649D-416D-8C83-60DCFC4A5A3E}"/>
    <cellStyle name="Millares 3" xfId="4" xr:uid="{FDBB9A63-D1E2-4BDC-B5D2-2773DBDC6E8E}"/>
    <cellStyle name="Millares 4" xfId="14" xr:uid="{C7ABEB04-44E6-4632-A2AF-3F1EEE8E4D70}"/>
    <cellStyle name="Moneda [0] 2" xfId="9" xr:uid="{70205E2A-2B69-491E-BA4F-A23DA600C771}"/>
    <cellStyle name="Normal" xfId="0" builtinId="0"/>
    <cellStyle name="Normal 2" xfId="2" xr:uid="{5A2EE8EE-9140-4EED-9F5F-C6233E79359E}"/>
    <cellStyle name="Normal 2 2" xfId="6" xr:uid="{CEBE3D53-9728-406E-A112-FF82670C0077}"/>
    <cellStyle name="Normal 2 3" xfId="15" xr:uid="{C033C875-F085-4BD9-81C8-20EA055AA45A}"/>
    <cellStyle name="Normal 3" xfId="5" xr:uid="{EA5EA0D4-BCBC-4DFD-A66E-9ADD5BD3BB1A}"/>
    <cellStyle name="Normal 3 2" xfId="10" xr:uid="{471AD43C-9E1D-47C1-9FBC-12729035DBA0}"/>
    <cellStyle name="Normal 3 3" xfId="16" xr:uid="{C7C27344-FF81-456B-8BDC-2FC0EFF6F162}"/>
    <cellStyle name="Normal 4" xfId="12" xr:uid="{57AA6534-9485-401C-BC78-3D6142477F61}"/>
    <cellStyle name="Porcentaje" xfId="7" builtinId="5"/>
    <cellStyle name="Porcentaje 2" xfId="11" xr:uid="{684256FC-E1EF-4579-8282-3ADBE030C6CB}"/>
    <cellStyle name="Porcentaje 2 2" xfId="17" xr:uid="{9AC83CE3-05F8-4AFE-B439-88F37CF0E6BB}"/>
  </cellStyles>
  <dxfs count="8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  <alignment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Segoe U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vertAlign val="baseline"/>
        <sz val="11"/>
        <name val="Segoe UI"/>
        <family val="2"/>
        <scheme val="none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Segoe UI"/>
        <family val="2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externalLink" Target="externalLinks/externalLink4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externalLink" Target="externalLinks/externalLink2.xml"/><Relationship Id="rId98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externalLink" Target="externalLinks/externalLink3.xml"/><Relationship Id="rId99" Type="http://schemas.openxmlformats.org/officeDocument/2006/relationships/styles" Target="styles.xml"/><Relationship Id="rId10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cid:image001.jpg@01D5124C.B7DF8030" TargetMode="External"/><Relationship Id="rId1" Type="http://schemas.openxmlformats.org/officeDocument/2006/relationships/image" Target="../media/image7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763533</xdr:rowOff>
    </xdr:from>
    <xdr:to>
      <xdr:col>4</xdr:col>
      <xdr:colOff>9525</xdr:colOff>
      <xdr:row>1</xdr:row>
      <xdr:rowOff>0</xdr:rowOff>
    </xdr:to>
    <xdr:pic>
      <xdr:nvPicPr>
        <xdr:cNvPr id="2" name="Imagen 2" descr="linea">
          <a:extLst>
            <a:ext uri="{FF2B5EF4-FFF2-40B4-BE49-F238E27FC236}">
              <a16:creationId xmlns:a16="http://schemas.microsoft.com/office/drawing/2014/main" id="{D190B3EE-3889-49EB-93CD-7298896E23A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3533"/>
          <a:ext cx="9763125" cy="270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159047</xdr:colOff>
      <xdr:row>0</xdr:row>
      <xdr:rowOff>174624</xdr:rowOff>
    </xdr:from>
    <xdr:to>
      <xdr:col>1</xdr:col>
      <xdr:colOff>837562</xdr:colOff>
      <xdr:row>0</xdr:row>
      <xdr:rowOff>614326</xdr:rowOff>
    </xdr:to>
    <xdr:pic>
      <xdr:nvPicPr>
        <xdr:cNvPr id="3" name="Imagen 6">
          <a:extLst>
            <a:ext uri="{FF2B5EF4-FFF2-40B4-BE49-F238E27FC236}">
              <a16:creationId xmlns:a16="http://schemas.microsoft.com/office/drawing/2014/main" id="{C156AB29-219E-4742-9977-A9598A3CBE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47" y="174624"/>
          <a:ext cx="1440515" cy="4397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3671915</xdr:colOff>
      <xdr:row>0</xdr:row>
      <xdr:rowOff>96801</xdr:rowOff>
    </xdr:from>
    <xdr:to>
      <xdr:col>1</xdr:col>
      <xdr:colOff>6645275</xdr:colOff>
      <xdr:row>0</xdr:row>
      <xdr:rowOff>638175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F8B338-3CA7-4EA0-B4C0-C8F9C9741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3915" y="96801"/>
          <a:ext cx="2973360" cy="541374"/>
        </a:xfrm>
        <a:prstGeom prst="rect">
          <a:avLst/>
        </a:prstGeom>
      </xdr:spPr>
    </xdr:pic>
    <xdr:clientData/>
  </xdr:twoCellAnchor>
  <xdr:twoCellAnchor editAs="oneCell">
    <xdr:from>
      <xdr:col>1</xdr:col>
      <xdr:colOff>1049231</xdr:colOff>
      <xdr:row>0</xdr:row>
      <xdr:rowOff>127000</xdr:rowOff>
    </xdr:from>
    <xdr:to>
      <xdr:col>1</xdr:col>
      <xdr:colOff>3533775</xdr:colOff>
      <xdr:row>0</xdr:row>
      <xdr:rowOff>603251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445E62F-2730-4279-8CE5-AF76BC732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11231" y="127000"/>
          <a:ext cx="2484544" cy="476251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590550</xdr:colOff>
      <xdr:row>0</xdr:row>
      <xdr:rowOff>98426</xdr:rowOff>
    </xdr:from>
    <xdr:to>
      <xdr:col>3</xdr:col>
      <xdr:colOff>527050</xdr:colOff>
      <xdr:row>0</xdr:row>
      <xdr:rowOff>574676</xdr:rowOff>
    </xdr:to>
    <xdr:pic>
      <xdr:nvPicPr>
        <xdr:cNvPr id="7" name="Google Shape;89;p17">
          <a:extLst>
            <a:ext uri="{FF2B5EF4-FFF2-40B4-BE49-F238E27FC236}">
              <a16:creationId xmlns:a16="http://schemas.microsoft.com/office/drawing/2014/main" id="{2D6B9DCE-C176-4C7E-B604-5C6EAFEE1D9A}"/>
            </a:ext>
          </a:extLst>
        </xdr:cNvPr>
        <xdr:cNvPicPr preferRelativeResize="0"/>
      </xdr:nvPicPr>
      <xdr:blipFill>
        <a:blip xmlns:r="http://schemas.openxmlformats.org/officeDocument/2006/relationships" r:embed="rId5">
          <a:alphaModFix/>
        </a:blip>
        <a:stretch>
          <a:fillRect/>
        </a:stretch>
      </xdr:blipFill>
      <xdr:spPr>
        <a:xfrm>
          <a:off x="11131550" y="98426"/>
          <a:ext cx="2587625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615950</xdr:colOff>
      <xdr:row>0</xdr:row>
      <xdr:rowOff>85725</xdr:rowOff>
    </xdr:from>
    <xdr:to>
      <xdr:col>4</xdr:col>
      <xdr:colOff>16558</xdr:colOff>
      <xdr:row>0</xdr:row>
      <xdr:rowOff>542925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C414D8-D15C-43CB-AC86-5220128DCC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6505" t="14559" r="60970" b="15553"/>
        <a:stretch/>
      </xdr:blipFill>
      <xdr:spPr>
        <a:xfrm>
          <a:off x="10188575" y="85725"/>
          <a:ext cx="2134283" cy="4572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1</xdr:col>
      <xdr:colOff>1986859</xdr:colOff>
      <xdr:row>3</xdr:row>
      <xdr:rowOff>19619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329EDD0-EB43-4ACD-B11E-837B264C1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47625"/>
          <a:ext cx="2996509" cy="54349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3</xdr:col>
      <xdr:colOff>177109</xdr:colOff>
      <xdr:row>3</xdr:row>
      <xdr:rowOff>10094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12E2D1F-95BB-4B3E-8E0E-5648AA7ED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38100"/>
          <a:ext cx="2996509" cy="54349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47625</xdr:rowOff>
    </xdr:from>
    <xdr:to>
      <xdr:col>1</xdr:col>
      <xdr:colOff>1358209</xdr:colOff>
      <xdr:row>3</xdr:row>
      <xdr:rowOff>19619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008A10C-DC3C-466E-8EA7-B807C5057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47625"/>
          <a:ext cx="2996509" cy="54349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1</xdr:col>
      <xdr:colOff>2024959</xdr:colOff>
      <xdr:row>3</xdr:row>
      <xdr:rowOff>10094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9722602-AC81-4FEE-9F65-C9D5F17B5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38100"/>
          <a:ext cx="2996509" cy="54349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3</xdr:col>
      <xdr:colOff>434284</xdr:colOff>
      <xdr:row>3</xdr:row>
      <xdr:rowOff>19619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0A52F27-6F0E-4816-B84A-CEAA5A2FC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47625"/>
          <a:ext cx="2996509" cy="54349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1</xdr:col>
      <xdr:colOff>1043884</xdr:colOff>
      <xdr:row>3</xdr:row>
      <xdr:rowOff>19619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CB9E43B-1F43-4A0C-B09C-DF2E3BE39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47625"/>
          <a:ext cx="2996509" cy="54349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1</xdr:col>
      <xdr:colOff>1872559</xdr:colOff>
      <xdr:row>3</xdr:row>
      <xdr:rowOff>10094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93061AC-E879-46C5-B29F-B561F6589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38100"/>
          <a:ext cx="2996509" cy="54349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1</xdr:col>
      <xdr:colOff>1872559</xdr:colOff>
      <xdr:row>3</xdr:row>
      <xdr:rowOff>10094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5567024-155D-413D-B872-C9DAAA413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38100"/>
          <a:ext cx="2996509" cy="54349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1</xdr:col>
      <xdr:colOff>1577284</xdr:colOff>
      <xdr:row>3</xdr:row>
      <xdr:rowOff>10094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CD81ED-22AB-4B8B-868E-C6BB29DFA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38100"/>
          <a:ext cx="2996509" cy="54349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2</xdr:col>
      <xdr:colOff>300934</xdr:colOff>
      <xdr:row>3</xdr:row>
      <xdr:rowOff>19619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CAB96AB-478B-41AD-8CC5-6B6A3DFCE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47625"/>
          <a:ext cx="2996509" cy="5434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1</xdr:col>
      <xdr:colOff>2101159</xdr:colOff>
      <xdr:row>3</xdr:row>
      <xdr:rowOff>10094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B0BD459-18A8-4733-BFA1-BDFFD9AE7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" y="38100"/>
          <a:ext cx="2996509" cy="54349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3</xdr:col>
      <xdr:colOff>405709</xdr:colOff>
      <xdr:row>3</xdr:row>
      <xdr:rowOff>19619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DAC8FE3-71EE-461D-AD0E-70336B015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47625"/>
          <a:ext cx="2996509" cy="54349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1</xdr:col>
      <xdr:colOff>1291534</xdr:colOff>
      <xdr:row>3</xdr:row>
      <xdr:rowOff>19619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12D871C-8F8F-4C71-9747-196DCCE36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47625"/>
          <a:ext cx="2996509" cy="54349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1</xdr:col>
      <xdr:colOff>1377259</xdr:colOff>
      <xdr:row>3</xdr:row>
      <xdr:rowOff>10094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B16F438-4897-47E8-89C7-46D5772D3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38100"/>
          <a:ext cx="2996509" cy="54349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11907</xdr:colOff>
      <xdr:row>0</xdr:row>
      <xdr:rowOff>59530</xdr:rowOff>
    </xdr:from>
    <xdr:to>
      <xdr:col>3</xdr:col>
      <xdr:colOff>11907</xdr:colOff>
      <xdr:row>3</xdr:row>
      <xdr:rowOff>163387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408D331-B6A5-4BF7-9CD1-6CF8BF62D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7" y="59530"/>
          <a:ext cx="4105275" cy="675357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11907</xdr:colOff>
      <xdr:row>0</xdr:row>
      <xdr:rowOff>59530</xdr:rowOff>
    </xdr:from>
    <xdr:to>
      <xdr:col>3</xdr:col>
      <xdr:colOff>11907</xdr:colOff>
      <xdr:row>3</xdr:row>
      <xdr:rowOff>163387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BC283D4-082E-402F-9E2E-7CFF1068C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7" y="59530"/>
          <a:ext cx="4105275" cy="675357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59534</xdr:colOff>
      <xdr:row>0</xdr:row>
      <xdr:rowOff>119062</xdr:rowOff>
    </xdr:from>
    <xdr:to>
      <xdr:col>2</xdr:col>
      <xdr:colOff>621506</xdr:colOff>
      <xdr:row>4</xdr:row>
      <xdr:rowOff>18716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412F646-B16F-49C1-974E-181A9AAAD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4" y="119062"/>
          <a:ext cx="4029072" cy="661654"/>
        </a:xfrm>
        <a:prstGeom prst="rect">
          <a:avLst/>
        </a:prstGeom>
      </xdr:spPr>
    </xdr:pic>
    <xdr:clientData/>
  </xdr:twoCellAnchor>
  <xdr:twoCellAnchor editAs="oneCell">
    <xdr:from>
      <xdr:col>0</xdr:col>
      <xdr:colOff>59534</xdr:colOff>
      <xdr:row>0</xdr:row>
      <xdr:rowOff>119062</xdr:rowOff>
    </xdr:from>
    <xdr:to>
      <xdr:col>2</xdr:col>
      <xdr:colOff>621506</xdr:colOff>
      <xdr:row>4</xdr:row>
      <xdr:rowOff>18716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99F09DB-B458-4EA3-BA29-5322D3D81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4" y="119062"/>
          <a:ext cx="4029072" cy="66165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83346</xdr:rowOff>
    </xdr:from>
    <xdr:to>
      <xdr:col>0</xdr:col>
      <xdr:colOff>0</xdr:colOff>
      <xdr:row>3</xdr:row>
      <xdr:rowOff>137741</xdr:rowOff>
    </xdr:to>
    <xdr:pic>
      <xdr:nvPicPr>
        <xdr:cNvPr id="2" name="Google Shape;71;p15" descr="cid:image001.jpg@01D5124C.B7DF8030">
          <a:extLst>
            <a:ext uri="{FF2B5EF4-FFF2-40B4-BE49-F238E27FC236}">
              <a16:creationId xmlns:a16="http://schemas.microsoft.com/office/drawing/2014/main" id="{FD186AB4-DB39-4F0F-9820-69607CF03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346"/>
          <a:ext cx="0" cy="625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92981</xdr:colOff>
      <xdr:row>0</xdr:row>
      <xdr:rowOff>60476</xdr:rowOff>
    </xdr:from>
    <xdr:to>
      <xdr:col>3</xdr:col>
      <xdr:colOff>163851</xdr:colOff>
      <xdr:row>3</xdr:row>
      <xdr:rowOff>146190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CF1CD16-1308-447A-AC2A-A54823C01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81" y="60476"/>
          <a:ext cx="4099945" cy="657214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45357</xdr:colOff>
      <xdr:row>0</xdr:row>
      <xdr:rowOff>60476</xdr:rowOff>
    </xdr:from>
    <xdr:to>
      <xdr:col>3</xdr:col>
      <xdr:colOff>116227</xdr:colOff>
      <xdr:row>3</xdr:row>
      <xdr:rowOff>146190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994644A-8BC3-499D-85E0-4B4498DBD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57" y="60476"/>
          <a:ext cx="4099945" cy="657214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57263</xdr:colOff>
      <xdr:row>0</xdr:row>
      <xdr:rowOff>60476</xdr:rowOff>
    </xdr:from>
    <xdr:to>
      <xdr:col>3</xdr:col>
      <xdr:colOff>32883</xdr:colOff>
      <xdr:row>3</xdr:row>
      <xdr:rowOff>146190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3C63C40-B7ED-4905-A7A2-D7570A547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63" y="60476"/>
          <a:ext cx="4099945" cy="657214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57263</xdr:colOff>
      <xdr:row>0</xdr:row>
      <xdr:rowOff>60476</xdr:rowOff>
    </xdr:from>
    <xdr:to>
      <xdr:col>3</xdr:col>
      <xdr:colOff>128133</xdr:colOff>
      <xdr:row>3</xdr:row>
      <xdr:rowOff>146190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B0C7C5F-E6F6-41CB-839C-6B8C21855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63" y="60476"/>
          <a:ext cx="4099945" cy="6572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3</xdr:col>
      <xdr:colOff>520009</xdr:colOff>
      <xdr:row>3</xdr:row>
      <xdr:rowOff>19619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82AC6D6-35D6-496F-B078-A8A2EB1F3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47625"/>
          <a:ext cx="2996509" cy="54349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59531</xdr:colOff>
      <xdr:row>0</xdr:row>
      <xdr:rowOff>59530</xdr:rowOff>
    </xdr:from>
    <xdr:to>
      <xdr:col>3</xdr:col>
      <xdr:colOff>130968</xdr:colOff>
      <xdr:row>3</xdr:row>
      <xdr:rowOff>163387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EE9912C-97B0-458F-B511-C80854570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" y="59530"/>
          <a:ext cx="4100512" cy="675357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57263</xdr:colOff>
      <xdr:row>0</xdr:row>
      <xdr:rowOff>60476</xdr:rowOff>
    </xdr:from>
    <xdr:to>
      <xdr:col>3</xdr:col>
      <xdr:colOff>128133</xdr:colOff>
      <xdr:row>3</xdr:row>
      <xdr:rowOff>146190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7BA8951-2EE9-4AA0-A295-DE22442A7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63" y="60476"/>
          <a:ext cx="4099945" cy="657214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57263</xdr:colOff>
      <xdr:row>0</xdr:row>
      <xdr:rowOff>60476</xdr:rowOff>
    </xdr:from>
    <xdr:to>
      <xdr:col>3</xdr:col>
      <xdr:colOff>128133</xdr:colOff>
      <xdr:row>3</xdr:row>
      <xdr:rowOff>146190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FCB4EFC-3DF0-48C2-BA34-E754E128B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63" y="60476"/>
          <a:ext cx="4099945" cy="657214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57263</xdr:colOff>
      <xdr:row>0</xdr:row>
      <xdr:rowOff>60476</xdr:rowOff>
    </xdr:from>
    <xdr:to>
      <xdr:col>3</xdr:col>
      <xdr:colOff>128133</xdr:colOff>
      <xdr:row>3</xdr:row>
      <xdr:rowOff>146190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D9B2A4C-0AFD-4E5C-9556-B00B37D5E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63" y="60476"/>
          <a:ext cx="4099945" cy="657214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57263</xdr:colOff>
      <xdr:row>0</xdr:row>
      <xdr:rowOff>60476</xdr:rowOff>
    </xdr:from>
    <xdr:to>
      <xdr:col>3</xdr:col>
      <xdr:colOff>128133</xdr:colOff>
      <xdr:row>3</xdr:row>
      <xdr:rowOff>146190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1C82A9F-4FE7-4252-BDD3-44A133683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63" y="60476"/>
          <a:ext cx="4099945" cy="657214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57263</xdr:colOff>
      <xdr:row>0</xdr:row>
      <xdr:rowOff>60476</xdr:rowOff>
    </xdr:from>
    <xdr:to>
      <xdr:col>3</xdr:col>
      <xdr:colOff>128133</xdr:colOff>
      <xdr:row>3</xdr:row>
      <xdr:rowOff>146190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7AD0941-EABC-4F66-9378-E48764934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63" y="60476"/>
          <a:ext cx="4099945" cy="657214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57263</xdr:colOff>
      <xdr:row>0</xdr:row>
      <xdr:rowOff>60476</xdr:rowOff>
    </xdr:from>
    <xdr:to>
      <xdr:col>3</xdr:col>
      <xdr:colOff>128133</xdr:colOff>
      <xdr:row>3</xdr:row>
      <xdr:rowOff>146190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5A2BE54-3DC1-4223-93D2-42E9CD902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63" y="60476"/>
          <a:ext cx="4099945" cy="657214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69169</xdr:colOff>
      <xdr:row>0</xdr:row>
      <xdr:rowOff>60476</xdr:rowOff>
    </xdr:from>
    <xdr:to>
      <xdr:col>3</xdr:col>
      <xdr:colOff>140039</xdr:colOff>
      <xdr:row>3</xdr:row>
      <xdr:rowOff>146190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FFFD24-D5F1-4F38-870E-E91F5DEC3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69" y="60476"/>
          <a:ext cx="4099945" cy="657214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57263</xdr:colOff>
      <xdr:row>0</xdr:row>
      <xdr:rowOff>60476</xdr:rowOff>
    </xdr:from>
    <xdr:to>
      <xdr:col>3</xdr:col>
      <xdr:colOff>128133</xdr:colOff>
      <xdr:row>3</xdr:row>
      <xdr:rowOff>146190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9A51CD7-1CCF-46BF-A551-6A1BB4F73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63" y="60476"/>
          <a:ext cx="4099945" cy="657214"/>
        </a:xfrm>
        <a:prstGeom prst="rect">
          <a:avLst/>
        </a:prstGeom>
      </xdr:spPr>
    </xdr:pic>
    <xdr:clientData/>
  </xdr:twoCellAnchor>
  <xdr:twoCellAnchor editAs="oneCell">
    <xdr:from>
      <xdr:col>0</xdr:col>
      <xdr:colOff>57263</xdr:colOff>
      <xdr:row>0</xdr:row>
      <xdr:rowOff>60476</xdr:rowOff>
    </xdr:from>
    <xdr:to>
      <xdr:col>3</xdr:col>
      <xdr:colOff>128133</xdr:colOff>
      <xdr:row>3</xdr:row>
      <xdr:rowOff>146190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EBD3654-25F7-423A-8E10-FB580D763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63" y="60476"/>
          <a:ext cx="4099945" cy="657214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57263</xdr:colOff>
      <xdr:row>0</xdr:row>
      <xdr:rowOff>60476</xdr:rowOff>
    </xdr:from>
    <xdr:to>
      <xdr:col>3</xdr:col>
      <xdr:colOff>128133</xdr:colOff>
      <xdr:row>3</xdr:row>
      <xdr:rowOff>146190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7E9EFE0-652C-4E4C-8C61-218CF1C49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63" y="60476"/>
          <a:ext cx="4099945" cy="6572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1805884</xdr:colOff>
      <xdr:row>3</xdr:row>
      <xdr:rowOff>19619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AAAF0EA-9057-4E8F-950B-D0A4A8996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47625"/>
          <a:ext cx="2996509" cy="543494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57263</xdr:colOff>
      <xdr:row>0</xdr:row>
      <xdr:rowOff>60476</xdr:rowOff>
    </xdr:from>
    <xdr:to>
      <xdr:col>3</xdr:col>
      <xdr:colOff>128133</xdr:colOff>
      <xdr:row>3</xdr:row>
      <xdr:rowOff>146190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0D0F3E5-325B-44A9-B7BA-3521B6684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63" y="60476"/>
          <a:ext cx="4099945" cy="657214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57263</xdr:colOff>
      <xdr:row>0</xdr:row>
      <xdr:rowOff>60476</xdr:rowOff>
    </xdr:from>
    <xdr:to>
      <xdr:col>3</xdr:col>
      <xdr:colOff>128133</xdr:colOff>
      <xdr:row>3</xdr:row>
      <xdr:rowOff>146190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33B8100-FE3F-48E1-AE73-7190B66E7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63" y="60476"/>
          <a:ext cx="4099945" cy="657214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57263</xdr:colOff>
      <xdr:row>0</xdr:row>
      <xdr:rowOff>60476</xdr:rowOff>
    </xdr:from>
    <xdr:to>
      <xdr:col>3</xdr:col>
      <xdr:colOff>128133</xdr:colOff>
      <xdr:row>3</xdr:row>
      <xdr:rowOff>146190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83D7A1-16ED-46F8-B7E0-F5A5A9C86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63" y="60476"/>
          <a:ext cx="4099945" cy="657214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57263</xdr:colOff>
      <xdr:row>0</xdr:row>
      <xdr:rowOff>60476</xdr:rowOff>
    </xdr:from>
    <xdr:to>
      <xdr:col>3</xdr:col>
      <xdr:colOff>128133</xdr:colOff>
      <xdr:row>3</xdr:row>
      <xdr:rowOff>146190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CB5BC68-C509-4176-BCD6-C2571C5FF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63" y="60476"/>
          <a:ext cx="4099945" cy="657214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57263</xdr:colOff>
      <xdr:row>0</xdr:row>
      <xdr:rowOff>60476</xdr:rowOff>
    </xdr:from>
    <xdr:to>
      <xdr:col>3</xdr:col>
      <xdr:colOff>128133</xdr:colOff>
      <xdr:row>3</xdr:row>
      <xdr:rowOff>146190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2231D3B-B1CF-4706-99CE-51111541D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63" y="60476"/>
          <a:ext cx="4099945" cy="657214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57263</xdr:colOff>
      <xdr:row>0</xdr:row>
      <xdr:rowOff>60476</xdr:rowOff>
    </xdr:from>
    <xdr:to>
      <xdr:col>3</xdr:col>
      <xdr:colOff>128133</xdr:colOff>
      <xdr:row>3</xdr:row>
      <xdr:rowOff>146190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A1D2EBF-3811-48E9-B7FC-DF9CA3F68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63" y="60476"/>
          <a:ext cx="4099945" cy="657214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57263</xdr:colOff>
      <xdr:row>0</xdr:row>
      <xdr:rowOff>60476</xdr:rowOff>
    </xdr:from>
    <xdr:to>
      <xdr:col>3</xdr:col>
      <xdr:colOff>128133</xdr:colOff>
      <xdr:row>3</xdr:row>
      <xdr:rowOff>146190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0C919B7-390D-45E5-A92A-A5B4D51F2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63" y="60476"/>
          <a:ext cx="4099945" cy="657214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57263</xdr:colOff>
      <xdr:row>0</xdr:row>
      <xdr:rowOff>60476</xdr:rowOff>
    </xdr:from>
    <xdr:to>
      <xdr:col>3</xdr:col>
      <xdr:colOff>128133</xdr:colOff>
      <xdr:row>3</xdr:row>
      <xdr:rowOff>146190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4DD1AAC-7BAD-4867-80C7-27528A657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63" y="60476"/>
          <a:ext cx="4099945" cy="657214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57263</xdr:colOff>
      <xdr:row>0</xdr:row>
      <xdr:rowOff>60476</xdr:rowOff>
    </xdr:from>
    <xdr:to>
      <xdr:col>3</xdr:col>
      <xdr:colOff>128133</xdr:colOff>
      <xdr:row>3</xdr:row>
      <xdr:rowOff>146190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79400F0-D933-4B77-A8B3-62CBD54C3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63" y="60476"/>
          <a:ext cx="4099945" cy="657214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57263</xdr:colOff>
      <xdr:row>0</xdr:row>
      <xdr:rowOff>60476</xdr:rowOff>
    </xdr:from>
    <xdr:to>
      <xdr:col>3</xdr:col>
      <xdr:colOff>128133</xdr:colOff>
      <xdr:row>3</xdr:row>
      <xdr:rowOff>146190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7A562AC-A172-4225-A039-FE653D842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63" y="60476"/>
          <a:ext cx="4099945" cy="6572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3</xdr:col>
      <xdr:colOff>377134</xdr:colOff>
      <xdr:row>3</xdr:row>
      <xdr:rowOff>19619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ED53CB4-0ECD-47D6-AEB1-0C1CAD3E1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47625"/>
          <a:ext cx="2996509" cy="543494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57263</xdr:colOff>
      <xdr:row>0</xdr:row>
      <xdr:rowOff>60476</xdr:rowOff>
    </xdr:from>
    <xdr:to>
      <xdr:col>3</xdr:col>
      <xdr:colOff>128133</xdr:colOff>
      <xdr:row>3</xdr:row>
      <xdr:rowOff>146190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B44E485-079E-4715-83DE-5C57A398C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63" y="60476"/>
          <a:ext cx="4099945" cy="657214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45357</xdr:colOff>
      <xdr:row>0</xdr:row>
      <xdr:rowOff>60476</xdr:rowOff>
    </xdr:from>
    <xdr:to>
      <xdr:col>3</xdr:col>
      <xdr:colOff>116227</xdr:colOff>
      <xdr:row>3</xdr:row>
      <xdr:rowOff>146190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F25B740-8D60-4295-9B03-F9C0624CE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57" y="60476"/>
          <a:ext cx="4099945" cy="657214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45357</xdr:colOff>
      <xdr:row>0</xdr:row>
      <xdr:rowOff>60476</xdr:rowOff>
    </xdr:from>
    <xdr:to>
      <xdr:col>3</xdr:col>
      <xdr:colOff>116227</xdr:colOff>
      <xdr:row>3</xdr:row>
      <xdr:rowOff>146190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DD5EAE1-0EED-497C-AB0F-8AA5E3499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57" y="60476"/>
          <a:ext cx="4099945" cy="657214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45357</xdr:colOff>
      <xdr:row>0</xdr:row>
      <xdr:rowOff>60476</xdr:rowOff>
    </xdr:from>
    <xdr:to>
      <xdr:col>1</xdr:col>
      <xdr:colOff>1437821</xdr:colOff>
      <xdr:row>3</xdr:row>
      <xdr:rowOff>146190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6A5901E-233B-4C51-B41A-D401DA602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57" y="60476"/>
          <a:ext cx="4107089" cy="657214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45357</xdr:colOff>
      <xdr:row>0</xdr:row>
      <xdr:rowOff>60476</xdr:rowOff>
    </xdr:from>
    <xdr:to>
      <xdr:col>1</xdr:col>
      <xdr:colOff>1437821</xdr:colOff>
      <xdr:row>3</xdr:row>
      <xdr:rowOff>146190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8046F04-6973-4D58-95B9-EBEDA4FFB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57" y="60476"/>
          <a:ext cx="4107089" cy="657214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45357</xdr:colOff>
      <xdr:row>0</xdr:row>
      <xdr:rowOff>60476</xdr:rowOff>
    </xdr:from>
    <xdr:to>
      <xdr:col>2</xdr:col>
      <xdr:colOff>80508</xdr:colOff>
      <xdr:row>3</xdr:row>
      <xdr:rowOff>146190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8DEFCC3-083F-40C4-8528-CA480255B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57" y="60476"/>
          <a:ext cx="4111851" cy="657214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1</xdr:col>
      <xdr:colOff>987994</xdr:colOff>
      <xdr:row>0</xdr:row>
      <xdr:rowOff>680736</xdr:rowOff>
    </xdr:to>
    <xdr:pic>
      <xdr:nvPicPr>
        <xdr:cNvPr id="2" name="Google Shape;89;p17">
          <a:extLst>
            <a:ext uri="{FF2B5EF4-FFF2-40B4-BE49-F238E27FC236}">
              <a16:creationId xmlns:a16="http://schemas.microsoft.com/office/drawing/2014/main" id="{98EF9E4F-3A7E-45F2-A1D9-D4012500D042}"/>
            </a:ext>
          </a:extLst>
        </xdr:cNvPr>
        <xdr:cNvPicPr preferRelativeResize="0"/>
      </xdr:nvPicPr>
      <xdr:blipFill>
        <a:blip xmlns:r="http://schemas.openxmlformats.org/officeDocument/2006/relationships" r:embed="rId1">
          <a:alphaModFix/>
        </a:blip>
        <a:stretch>
          <a:fillRect/>
        </a:stretch>
      </xdr:blipFill>
      <xdr:spPr>
        <a:xfrm>
          <a:off x="0" y="123825"/>
          <a:ext cx="2597719" cy="55691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114300</xdr:rowOff>
    </xdr:from>
    <xdr:to>
      <xdr:col>1</xdr:col>
      <xdr:colOff>807019</xdr:colOff>
      <xdr:row>0</xdr:row>
      <xdr:rowOff>671211</xdr:rowOff>
    </xdr:to>
    <xdr:pic>
      <xdr:nvPicPr>
        <xdr:cNvPr id="2" name="Google Shape;89;p17">
          <a:extLst>
            <a:ext uri="{FF2B5EF4-FFF2-40B4-BE49-F238E27FC236}">
              <a16:creationId xmlns:a16="http://schemas.microsoft.com/office/drawing/2014/main" id="{3E205727-D504-4072-A7BA-378CF12DAD90}"/>
            </a:ext>
          </a:extLst>
        </xdr:cNvPr>
        <xdr:cNvPicPr preferRelativeResize="0"/>
      </xdr:nvPicPr>
      <xdr:blipFill>
        <a:blip xmlns:r="http://schemas.openxmlformats.org/officeDocument/2006/relationships" r:embed="rId1">
          <a:alphaModFix/>
        </a:blip>
        <a:stretch>
          <a:fillRect/>
        </a:stretch>
      </xdr:blipFill>
      <xdr:spPr>
        <a:xfrm>
          <a:off x="76200" y="114300"/>
          <a:ext cx="2597719" cy="55691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133350</xdr:rowOff>
    </xdr:from>
    <xdr:to>
      <xdr:col>1</xdr:col>
      <xdr:colOff>730819</xdr:colOff>
      <xdr:row>0</xdr:row>
      <xdr:rowOff>690261</xdr:rowOff>
    </xdr:to>
    <xdr:pic>
      <xdr:nvPicPr>
        <xdr:cNvPr id="2" name="Google Shape;89;p17">
          <a:extLst>
            <a:ext uri="{FF2B5EF4-FFF2-40B4-BE49-F238E27FC236}">
              <a16:creationId xmlns:a16="http://schemas.microsoft.com/office/drawing/2014/main" id="{93BCBD5B-1A8A-47D0-BBEE-8E8009776E4D}"/>
            </a:ext>
          </a:extLst>
        </xdr:cNvPr>
        <xdr:cNvPicPr preferRelativeResize="0"/>
      </xdr:nvPicPr>
      <xdr:blipFill>
        <a:blip xmlns:r="http://schemas.openxmlformats.org/officeDocument/2006/relationships" r:embed="rId1">
          <a:alphaModFix/>
        </a:blip>
        <a:stretch>
          <a:fillRect/>
        </a:stretch>
      </xdr:blipFill>
      <xdr:spPr>
        <a:xfrm>
          <a:off x="0" y="133350"/>
          <a:ext cx="2597719" cy="55691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133350</xdr:rowOff>
    </xdr:from>
    <xdr:to>
      <xdr:col>1</xdr:col>
      <xdr:colOff>959419</xdr:colOff>
      <xdr:row>0</xdr:row>
      <xdr:rowOff>690261</xdr:rowOff>
    </xdr:to>
    <xdr:pic>
      <xdr:nvPicPr>
        <xdr:cNvPr id="2" name="Google Shape;89;p17">
          <a:extLst>
            <a:ext uri="{FF2B5EF4-FFF2-40B4-BE49-F238E27FC236}">
              <a16:creationId xmlns:a16="http://schemas.microsoft.com/office/drawing/2014/main" id="{829E2C93-02FB-4EC2-940B-1F2A84C0CEE3}"/>
            </a:ext>
          </a:extLst>
        </xdr:cNvPr>
        <xdr:cNvPicPr preferRelativeResize="0"/>
      </xdr:nvPicPr>
      <xdr:blipFill>
        <a:blip xmlns:r="http://schemas.openxmlformats.org/officeDocument/2006/relationships" r:embed="rId1">
          <a:alphaModFix/>
        </a:blip>
        <a:stretch>
          <a:fillRect/>
        </a:stretch>
      </xdr:blipFill>
      <xdr:spPr>
        <a:xfrm>
          <a:off x="9525" y="133350"/>
          <a:ext cx="2597719" cy="55691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1</xdr:col>
      <xdr:colOff>1863034</xdr:colOff>
      <xdr:row>3</xdr:row>
      <xdr:rowOff>19619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F4B0C0C-7B4F-4B3B-8092-1916AD5DC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47625"/>
          <a:ext cx="2996509" cy="543494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1</xdr:col>
      <xdr:colOff>978469</xdr:colOff>
      <xdr:row>0</xdr:row>
      <xdr:rowOff>680736</xdr:rowOff>
    </xdr:to>
    <xdr:pic>
      <xdr:nvPicPr>
        <xdr:cNvPr id="2" name="Google Shape;89;p17">
          <a:extLst>
            <a:ext uri="{FF2B5EF4-FFF2-40B4-BE49-F238E27FC236}">
              <a16:creationId xmlns:a16="http://schemas.microsoft.com/office/drawing/2014/main" id="{9C35D00B-0D40-4286-BDB0-9130DD7A3555}"/>
            </a:ext>
          </a:extLst>
        </xdr:cNvPr>
        <xdr:cNvPicPr preferRelativeResize="0"/>
      </xdr:nvPicPr>
      <xdr:blipFill>
        <a:blip xmlns:r="http://schemas.openxmlformats.org/officeDocument/2006/relationships" r:embed="rId1">
          <a:alphaModFix/>
        </a:blip>
        <a:stretch>
          <a:fillRect/>
        </a:stretch>
      </xdr:blipFill>
      <xdr:spPr>
        <a:xfrm>
          <a:off x="0" y="123825"/>
          <a:ext cx="2597719" cy="55691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152400</xdr:rowOff>
    </xdr:from>
    <xdr:to>
      <xdr:col>1</xdr:col>
      <xdr:colOff>1007044</xdr:colOff>
      <xdr:row>0</xdr:row>
      <xdr:rowOff>709311</xdr:rowOff>
    </xdr:to>
    <xdr:pic>
      <xdr:nvPicPr>
        <xdr:cNvPr id="2" name="Google Shape;89;p17">
          <a:extLst>
            <a:ext uri="{FF2B5EF4-FFF2-40B4-BE49-F238E27FC236}">
              <a16:creationId xmlns:a16="http://schemas.microsoft.com/office/drawing/2014/main" id="{9965135F-F399-436F-AF60-B8AD825124DF}"/>
            </a:ext>
          </a:extLst>
        </xdr:cNvPr>
        <xdr:cNvPicPr preferRelativeResize="0"/>
      </xdr:nvPicPr>
      <xdr:blipFill>
        <a:blip xmlns:r="http://schemas.openxmlformats.org/officeDocument/2006/relationships" r:embed="rId1">
          <a:alphaModFix/>
        </a:blip>
        <a:stretch>
          <a:fillRect/>
        </a:stretch>
      </xdr:blipFill>
      <xdr:spPr>
        <a:xfrm>
          <a:off x="0" y="152400"/>
          <a:ext cx="2597719" cy="55691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1</xdr:col>
      <xdr:colOff>968944</xdr:colOff>
      <xdr:row>0</xdr:row>
      <xdr:rowOff>680736</xdr:rowOff>
    </xdr:to>
    <xdr:pic>
      <xdr:nvPicPr>
        <xdr:cNvPr id="2" name="Google Shape;89;p17">
          <a:extLst>
            <a:ext uri="{FF2B5EF4-FFF2-40B4-BE49-F238E27FC236}">
              <a16:creationId xmlns:a16="http://schemas.microsoft.com/office/drawing/2014/main" id="{F25209CE-AEB2-4D9E-BE8B-4249162D2EAF}"/>
            </a:ext>
          </a:extLst>
        </xdr:cNvPr>
        <xdr:cNvPicPr preferRelativeResize="0"/>
      </xdr:nvPicPr>
      <xdr:blipFill>
        <a:blip xmlns:r="http://schemas.openxmlformats.org/officeDocument/2006/relationships" r:embed="rId1">
          <a:alphaModFix/>
        </a:blip>
        <a:stretch>
          <a:fillRect/>
        </a:stretch>
      </xdr:blipFill>
      <xdr:spPr>
        <a:xfrm>
          <a:off x="0" y="123825"/>
          <a:ext cx="2597719" cy="55691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133350</xdr:rowOff>
    </xdr:from>
    <xdr:to>
      <xdr:col>1</xdr:col>
      <xdr:colOff>987994</xdr:colOff>
      <xdr:row>0</xdr:row>
      <xdr:rowOff>690261</xdr:rowOff>
    </xdr:to>
    <xdr:pic>
      <xdr:nvPicPr>
        <xdr:cNvPr id="2" name="Google Shape;89;p17">
          <a:extLst>
            <a:ext uri="{FF2B5EF4-FFF2-40B4-BE49-F238E27FC236}">
              <a16:creationId xmlns:a16="http://schemas.microsoft.com/office/drawing/2014/main" id="{711265BC-A2EF-4C5B-881A-BC5D3378DC83}"/>
            </a:ext>
          </a:extLst>
        </xdr:cNvPr>
        <xdr:cNvPicPr preferRelativeResize="0"/>
      </xdr:nvPicPr>
      <xdr:blipFill>
        <a:blip xmlns:r="http://schemas.openxmlformats.org/officeDocument/2006/relationships" r:embed="rId1">
          <a:alphaModFix/>
        </a:blip>
        <a:stretch>
          <a:fillRect/>
        </a:stretch>
      </xdr:blipFill>
      <xdr:spPr>
        <a:xfrm>
          <a:off x="0" y="133350"/>
          <a:ext cx="2597719" cy="55691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133350</xdr:rowOff>
    </xdr:from>
    <xdr:to>
      <xdr:col>1</xdr:col>
      <xdr:colOff>987994</xdr:colOff>
      <xdr:row>0</xdr:row>
      <xdr:rowOff>690261</xdr:rowOff>
    </xdr:to>
    <xdr:pic>
      <xdr:nvPicPr>
        <xdr:cNvPr id="2" name="Google Shape;89;p17">
          <a:extLst>
            <a:ext uri="{FF2B5EF4-FFF2-40B4-BE49-F238E27FC236}">
              <a16:creationId xmlns:a16="http://schemas.microsoft.com/office/drawing/2014/main" id="{44952C07-AC14-4E03-B26F-0C8D1F5B7987}"/>
            </a:ext>
          </a:extLst>
        </xdr:cNvPr>
        <xdr:cNvPicPr preferRelativeResize="0"/>
      </xdr:nvPicPr>
      <xdr:blipFill>
        <a:blip xmlns:r="http://schemas.openxmlformats.org/officeDocument/2006/relationships" r:embed="rId1">
          <a:alphaModFix/>
        </a:blip>
        <a:stretch>
          <a:fillRect/>
        </a:stretch>
      </xdr:blipFill>
      <xdr:spPr>
        <a:xfrm>
          <a:off x="0" y="133350"/>
          <a:ext cx="2597719" cy="55691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1</xdr:col>
      <xdr:colOff>987994</xdr:colOff>
      <xdr:row>0</xdr:row>
      <xdr:rowOff>661686</xdr:rowOff>
    </xdr:to>
    <xdr:pic>
      <xdr:nvPicPr>
        <xdr:cNvPr id="2" name="Google Shape;89;p17">
          <a:extLst>
            <a:ext uri="{FF2B5EF4-FFF2-40B4-BE49-F238E27FC236}">
              <a16:creationId xmlns:a16="http://schemas.microsoft.com/office/drawing/2014/main" id="{AAD9229A-D362-4528-9630-CF905C48349C}"/>
            </a:ext>
          </a:extLst>
        </xdr:cNvPr>
        <xdr:cNvPicPr preferRelativeResize="0"/>
      </xdr:nvPicPr>
      <xdr:blipFill>
        <a:blip xmlns:r="http://schemas.openxmlformats.org/officeDocument/2006/relationships" r:embed="rId1">
          <a:alphaModFix/>
        </a:blip>
        <a:stretch>
          <a:fillRect/>
        </a:stretch>
      </xdr:blipFill>
      <xdr:spPr>
        <a:xfrm>
          <a:off x="0" y="104775"/>
          <a:ext cx="2597719" cy="55691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123825</xdr:rowOff>
    </xdr:from>
    <xdr:to>
      <xdr:col>1</xdr:col>
      <xdr:colOff>264093</xdr:colOff>
      <xdr:row>0</xdr:row>
      <xdr:rowOff>680736</xdr:rowOff>
    </xdr:to>
    <xdr:pic>
      <xdr:nvPicPr>
        <xdr:cNvPr id="2" name="Google Shape;89;p17" descr="Google Shape;89;p17">
          <a:extLst>
            <a:ext uri="{FF2B5EF4-FFF2-40B4-BE49-F238E27FC236}">
              <a16:creationId xmlns:a16="http://schemas.microsoft.com/office/drawing/2014/main" id="{B9128BBD-B5CF-42FC-9A24-1049E7F25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3825"/>
          <a:ext cx="2597718" cy="5569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123825</xdr:rowOff>
    </xdr:from>
    <xdr:to>
      <xdr:col>1</xdr:col>
      <xdr:colOff>1064193</xdr:colOff>
      <xdr:row>0</xdr:row>
      <xdr:rowOff>680736</xdr:rowOff>
    </xdr:to>
    <xdr:pic>
      <xdr:nvPicPr>
        <xdr:cNvPr id="2" name="Google Shape;89;p17" descr="Google Shape;89;p17">
          <a:extLst>
            <a:ext uri="{FF2B5EF4-FFF2-40B4-BE49-F238E27FC236}">
              <a16:creationId xmlns:a16="http://schemas.microsoft.com/office/drawing/2014/main" id="{328B25A5-861E-46BA-A15C-799D7C02F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3825"/>
          <a:ext cx="2597718" cy="5569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152400</xdr:rowOff>
    </xdr:from>
    <xdr:to>
      <xdr:col>1</xdr:col>
      <xdr:colOff>511743</xdr:colOff>
      <xdr:row>0</xdr:row>
      <xdr:rowOff>709311</xdr:rowOff>
    </xdr:to>
    <xdr:pic>
      <xdr:nvPicPr>
        <xdr:cNvPr id="2" name="Google Shape;89;p17" descr="Google Shape;89;p17">
          <a:extLst>
            <a:ext uri="{FF2B5EF4-FFF2-40B4-BE49-F238E27FC236}">
              <a16:creationId xmlns:a16="http://schemas.microsoft.com/office/drawing/2014/main" id="{18F42286-CAB8-4719-9826-8FBF9F190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"/>
          <a:ext cx="2597718" cy="5569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161925</xdr:rowOff>
    </xdr:from>
    <xdr:to>
      <xdr:col>1</xdr:col>
      <xdr:colOff>1197543</xdr:colOff>
      <xdr:row>0</xdr:row>
      <xdr:rowOff>718836</xdr:rowOff>
    </xdr:to>
    <xdr:pic>
      <xdr:nvPicPr>
        <xdr:cNvPr id="2" name="Google Shape;89;p17" descr="Google Shape;89;p17">
          <a:extLst>
            <a:ext uri="{FF2B5EF4-FFF2-40B4-BE49-F238E27FC236}">
              <a16:creationId xmlns:a16="http://schemas.microsoft.com/office/drawing/2014/main" id="{FDF1DBD7-7CDE-4AC5-AD8C-0267F379B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1925"/>
          <a:ext cx="2597718" cy="5569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1</xdr:col>
      <xdr:colOff>1796359</xdr:colOff>
      <xdr:row>3</xdr:row>
      <xdr:rowOff>19619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0844499-20C5-4B20-B2B0-9430E491C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47625"/>
          <a:ext cx="2996509" cy="543494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104775</xdr:rowOff>
    </xdr:from>
    <xdr:to>
      <xdr:col>1</xdr:col>
      <xdr:colOff>1207068</xdr:colOff>
      <xdr:row>0</xdr:row>
      <xdr:rowOff>661686</xdr:rowOff>
    </xdr:to>
    <xdr:pic>
      <xdr:nvPicPr>
        <xdr:cNvPr id="2" name="Google Shape;89;p17" descr="Google Shape;89;p17">
          <a:extLst>
            <a:ext uri="{FF2B5EF4-FFF2-40B4-BE49-F238E27FC236}">
              <a16:creationId xmlns:a16="http://schemas.microsoft.com/office/drawing/2014/main" id="{1E7EAA1C-265D-4DE6-BC03-598F63ABF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4775"/>
          <a:ext cx="2597718" cy="5569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142875</xdr:rowOff>
    </xdr:from>
    <xdr:to>
      <xdr:col>1</xdr:col>
      <xdr:colOff>740343</xdr:colOff>
      <xdr:row>0</xdr:row>
      <xdr:rowOff>699786</xdr:rowOff>
    </xdr:to>
    <xdr:pic>
      <xdr:nvPicPr>
        <xdr:cNvPr id="2" name="Google Shape;89;p17" descr="Google Shape;89;p17">
          <a:extLst>
            <a:ext uri="{FF2B5EF4-FFF2-40B4-BE49-F238E27FC236}">
              <a16:creationId xmlns:a16="http://schemas.microsoft.com/office/drawing/2014/main" id="{7E843AD6-7769-4B49-8C51-9E568F58B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2875"/>
          <a:ext cx="2597718" cy="5569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114300</xdr:rowOff>
    </xdr:from>
    <xdr:to>
      <xdr:col>2</xdr:col>
      <xdr:colOff>73593</xdr:colOff>
      <xdr:row>0</xdr:row>
      <xdr:rowOff>671211</xdr:rowOff>
    </xdr:to>
    <xdr:pic>
      <xdr:nvPicPr>
        <xdr:cNvPr id="2" name="Google Shape;89;p17" descr="Google Shape;89;p17">
          <a:extLst>
            <a:ext uri="{FF2B5EF4-FFF2-40B4-BE49-F238E27FC236}">
              <a16:creationId xmlns:a16="http://schemas.microsoft.com/office/drawing/2014/main" id="{CFDF47C2-1244-406A-B701-B651B4329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"/>
          <a:ext cx="2597718" cy="5569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142875</xdr:rowOff>
    </xdr:from>
    <xdr:to>
      <xdr:col>2</xdr:col>
      <xdr:colOff>492693</xdr:colOff>
      <xdr:row>0</xdr:row>
      <xdr:rowOff>699786</xdr:rowOff>
    </xdr:to>
    <xdr:pic>
      <xdr:nvPicPr>
        <xdr:cNvPr id="2" name="Google Shape;89;p17" descr="Google Shape;89;p17">
          <a:extLst>
            <a:ext uri="{FF2B5EF4-FFF2-40B4-BE49-F238E27FC236}">
              <a16:creationId xmlns:a16="http://schemas.microsoft.com/office/drawing/2014/main" id="{C84DC3DE-4D25-4DEE-8D99-6D4637BEB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2875"/>
          <a:ext cx="2997768" cy="5569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142875</xdr:rowOff>
    </xdr:from>
    <xdr:to>
      <xdr:col>3</xdr:col>
      <xdr:colOff>6918</xdr:colOff>
      <xdr:row>0</xdr:row>
      <xdr:rowOff>699786</xdr:rowOff>
    </xdr:to>
    <xdr:pic>
      <xdr:nvPicPr>
        <xdr:cNvPr id="2" name="Google Shape;89;p17" descr="Google Shape;89;p17">
          <a:extLst>
            <a:ext uri="{FF2B5EF4-FFF2-40B4-BE49-F238E27FC236}">
              <a16:creationId xmlns:a16="http://schemas.microsoft.com/office/drawing/2014/main" id="{C4940987-5BA5-448C-8734-C9B465224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2875"/>
          <a:ext cx="2997768" cy="5569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171450</xdr:rowOff>
    </xdr:from>
    <xdr:to>
      <xdr:col>2</xdr:col>
      <xdr:colOff>406968</xdr:colOff>
      <xdr:row>0</xdr:row>
      <xdr:rowOff>728361</xdr:rowOff>
    </xdr:to>
    <xdr:pic>
      <xdr:nvPicPr>
        <xdr:cNvPr id="2" name="Google Shape;89;p17" descr="Google Shape;89;p17">
          <a:extLst>
            <a:ext uri="{FF2B5EF4-FFF2-40B4-BE49-F238E27FC236}">
              <a16:creationId xmlns:a16="http://schemas.microsoft.com/office/drawing/2014/main" id="{A689EFF9-A385-4D9A-A9B8-8B60CF853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"/>
          <a:ext cx="2997768" cy="5569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21897</xdr:rowOff>
    </xdr:from>
    <xdr:to>
      <xdr:col>1</xdr:col>
      <xdr:colOff>1359338</xdr:colOff>
      <xdr:row>0</xdr:row>
      <xdr:rowOff>722587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D6490C6-EF67-4B0A-B8D6-5D7130AC31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505" t="14559" r="60970" b="15553"/>
        <a:stretch/>
      </xdr:blipFill>
      <xdr:spPr>
        <a:xfrm>
          <a:off x="76200" y="21897"/>
          <a:ext cx="3264338" cy="700690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43793</xdr:rowOff>
    </xdr:from>
    <xdr:to>
      <xdr:col>1</xdr:col>
      <xdr:colOff>1545897</xdr:colOff>
      <xdr:row>0</xdr:row>
      <xdr:rowOff>744483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E435279-4C7D-45D7-A093-97A3CC6D72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505" t="14559" r="60970" b="15553"/>
        <a:stretch/>
      </xdr:blipFill>
      <xdr:spPr>
        <a:xfrm>
          <a:off x="0" y="43793"/>
          <a:ext cx="3260397" cy="700690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65690</xdr:rowOff>
    </xdr:from>
    <xdr:to>
      <xdr:col>2</xdr:col>
      <xdr:colOff>604345</xdr:colOff>
      <xdr:row>1</xdr:row>
      <xdr:rowOff>10949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CEE242-A790-4891-921E-E96D3112BA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505" t="14559" r="60970" b="15553"/>
        <a:stretch/>
      </xdr:blipFill>
      <xdr:spPr>
        <a:xfrm>
          <a:off x="0" y="65690"/>
          <a:ext cx="3261820" cy="697734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65690</xdr:rowOff>
    </xdr:from>
    <xdr:to>
      <xdr:col>1</xdr:col>
      <xdr:colOff>823310</xdr:colOff>
      <xdr:row>1</xdr:row>
      <xdr:rowOff>10949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F8B145F-034E-401A-8518-1E4CDC39EA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505" t="14559" r="60970" b="15553"/>
        <a:stretch/>
      </xdr:blipFill>
      <xdr:spPr>
        <a:xfrm>
          <a:off x="0" y="65690"/>
          <a:ext cx="3261710" cy="69773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3</xdr:col>
      <xdr:colOff>196159</xdr:colOff>
      <xdr:row>3</xdr:row>
      <xdr:rowOff>29144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73BB199-CF48-4AB1-ACFF-70F051D9F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57150"/>
          <a:ext cx="2996509" cy="543494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65690</xdr:rowOff>
    </xdr:from>
    <xdr:to>
      <xdr:col>2</xdr:col>
      <xdr:colOff>724776</xdr:colOff>
      <xdr:row>1</xdr:row>
      <xdr:rowOff>10949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67EC1BA-6DB3-49C6-9479-9AED9FA13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505" t="14559" r="60970" b="15553"/>
        <a:stretch/>
      </xdr:blipFill>
      <xdr:spPr>
        <a:xfrm>
          <a:off x="0" y="65690"/>
          <a:ext cx="3258426" cy="697734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76638</xdr:rowOff>
    </xdr:from>
    <xdr:to>
      <xdr:col>2</xdr:col>
      <xdr:colOff>571500</xdr:colOff>
      <xdr:row>1</xdr:row>
      <xdr:rowOff>21897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B8BE064-1406-402A-A275-97009A0A65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505" t="14559" r="60970" b="15553"/>
        <a:stretch/>
      </xdr:blipFill>
      <xdr:spPr>
        <a:xfrm>
          <a:off x="0" y="76638"/>
          <a:ext cx="3257550" cy="697734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76638</xdr:rowOff>
    </xdr:from>
    <xdr:to>
      <xdr:col>2</xdr:col>
      <xdr:colOff>790466</xdr:colOff>
      <xdr:row>1</xdr:row>
      <xdr:rowOff>21897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3E1858E-467D-42FA-819A-7773AF40C8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505" t="14559" r="60970" b="15553"/>
        <a:stretch/>
      </xdr:blipFill>
      <xdr:spPr>
        <a:xfrm>
          <a:off x="0" y="76638"/>
          <a:ext cx="3266966" cy="697734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65690</xdr:rowOff>
    </xdr:from>
    <xdr:to>
      <xdr:col>3</xdr:col>
      <xdr:colOff>659086</xdr:colOff>
      <xdr:row>1</xdr:row>
      <xdr:rowOff>10949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ED3336A-26BB-4021-AF48-1CB71174B4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505" t="14559" r="60970" b="15553"/>
        <a:stretch/>
      </xdr:blipFill>
      <xdr:spPr>
        <a:xfrm>
          <a:off x="0" y="65690"/>
          <a:ext cx="3268936" cy="697734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104775</xdr:rowOff>
    </xdr:from>
    <xdr:to>
      <xdr:col>1</xdr:col>
      <xdr:colOff>266700</xdr:colOff>
      <xdr:row>3</xdr:row>
      <xdr:rowOff>47625</xdr:rowOff>
    </xdr:to>
    <xdr:pic>
      <xdr:nvPicPr>
        <xdr:cNvPr id="2" name="Imagen 6">
          <a:extLst>
            <a:ext uri="{FF2B5EF4-FFF2-40B4-BE49-F238E27FC236}">
              <a16:creationId xmlns:a16="http://schemas.microsoft.com/office/drawing/2014/main" id="{101E316E-6757-47FD-B613-1EFE3D9FE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04775"/>
          <a:ext cx="13811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200025</xdr:colOff>
      <xdr:row>0</xdr:row>
      <xdr:rowOff>152400</xdr:rowOff>
    </xdr:from>
    <xdr:to>
      <xdr:col>6</xdr:col>
      <xdr:colOff>381000</xdr:colOff>
      <xdr:row>3</xdr:row>
      <xdr:rowOff>57150</xdr:rowOff>
    </xdr:to>
    <xdr:pic>
      <xdr:nvPicPr>
        <xdr:cNvPr id="3" name="Imagen 7">
          <a:extLst>
            <a:ext uri="{FF2B5EF4-FFF2-40B4-BE49-F238E27FC236}">
              <a16:creationId xmlns:a16="http://schemas.microsoft.com/office/drawing/2014/main" id="{698E9A7D-D7A0-4E84-856A-AFA6F64CC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152400"/>
          <a:ext cx="21240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333375</xdr:colOff>
      <xdr:row>0</xdr:row>
      <xdr:rowOff>123825</xdr:rowOff>
    </xdr:from>
    <xdr:to>
      <xdr:col>1</xdr:col>
      <xdr:colOff>523875</xdr:colOff>
      <xdr:row>3</xdr:row>
      <xdr:rowOff>66675</xdr:rowOff>
    </xdr:to>
    <xdr:pic>
      <xdr:nvPicPr>
        <xdr:cNvPr id="2" name="Imagen 6">
          <a:extLst>
            <a:ext uri="{FF2B5EF4-FFF2-40B4-BE49-F238E27FC236}">
              <a16:creationId xmlns:a16="http://schemas.microsoft.com/office/drawing/2014/main" id="{DDFF475D-22D6-49FD-85E2-18EBE6D20E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23825"/>
          <a:ext cx="16287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993775</xdr:colOff>
      <xdr:row>0</xdr:row>
      <xdr:rowOff>157691</xdr:rowOff>
    </xdr:from>
    <xdr:to>
      <xdr:col>6</xdr:col>
      <xdr:colOff>681567</xdr:colOff>
      <xdr:row>3</xdr:row>
      <xdr:rowOff>62441</xdr:rowOff>
    </xdr:to>
    <xdr:pic>
      <xdr:nvPicPr>
        <xdr:cNvPr id="3" name="Imagen 7">
          <a:extLst>
            <a:ext uri="{FF2B5EF4-FFF2-40B4-BE49-F238E27FC236}">
              <a16:creationId xmlns:a16="http://schemas.microsoft.com/office/drawing/2014/main" id="{E08E5772-C633-41FA-9BDD-D1C678F7B7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5442" y="157691"/>
          <a:ext cx="2121958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2093728</xdr:colOff>
      <xdr:row>3</xdr:row>
      <xdr:rowOff>109126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5514F5B-7D09-4722-A38F-C32E7D21F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922653" cy="737776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-1</xdr:colOff>
      <xdr:row>0</xdr:row>
      <xdr:rowOff>0</xdr:rowOff>
    </xdr:from>
    <xdr:to>
      <xdr:col>4</xdr:col>
      <xdr:colOff>107084</xdr:colOff>
      <xdr:row>3</xdr:row>
      <xdr:rowOff>109126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993DA6A-061F-41EF-999E-224A28DE5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-1" y="0"/>
          <a:ext cx="4917210" cy="737776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382252</xdr:colOff>
      <xdr:row>3</xdr:row>
      <xdr:rowOff>109126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047D403-6A2A-4171-8B34-4B6A0FB61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916152" cy="737776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4</xdr:col>
      <xdr:colOff>821804</xdr:colOff>
      <xdr:row>4</xdr:row>
      <xdr:rowOff>96426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69465C5-3308-41DC-BA08-E597645B0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9550"/>
          <a:ext cx="4908029" cy="72507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2</xdr:col>
      <xdr:colOff>234259</xdr:colOff>
      <xdr:row>3</xdr:row>
      <xdr:rowOff>19619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7DEA5E0-94BF-4EA8-B169-03F43C883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47625"/>
          <a:ext cx="2996509" cy="543494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132788</xdr:colOff>
      <xdr:row>3</xdr:row>
      <xdr:rowOff>109126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21F3B24-906E-414D-B0F7-F42C07482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923863" cy="737776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108856</xdr:colOff>
      <xdr:row>0</xdr:row>
      <xdr:rowOff>40821</xdr:rowOff>
    </xdr:from>
    <xdr:to>
      <xdr:col>3</xdr:col>
      <xdr:colOff>1169439</xdr:colOff>
      <xdr:row>3</xdr:row>
      <xdr:rowOff>201386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50C5948-898E-4283-91BE-DD07C72DF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6" y="40821"/>
          <a:ext cx="5223008" cy="78921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Indicadores%20x%20entidad/DERECHOS_AUTOR/DNDA%20-%20DAN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riadeleon\Desktop\RE__Solicitud_Informacio&#769;n_cuarto_reporte_naranja\CORREGIDAS\20200611_Guia%20elaboracion%20Anexo%20V2-Industrias%20culturales%202018-201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olumes\TOSHIBA%20EXT\DOC.CLARA-CULTURA\OFERTA%20EDUCATIVA\EDUCACIO&#769;N%20SUPERIOR\OFERTA%20EDUCATIVA%202020\Indicadores%20DANE\Categoria%201-%20Artes%20y%20Patrimonio\20200611_Guia%20elaboracion%20Anexo%20V2-Artes%20y%20patrimonio%20202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Indicadores%20x%20entidad/MIN_CULTURA/Segunda%20entrega/Copia%20de%2020200611_Guia%20elaboracion%20Anexo%20V2%20-%20Educacio&#769;n%20Superior%202018-2019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riadeleon\Desktop\RE__Solicitud_Informacio&#769;n_cuarto_reporte_naranja\CORREGIDAS\20200611_Guia%20elaboracion%20Anexo%20V2%20-%20Industrias%20creativas%202018-2019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Indicadores%20x%20entidad/DERECHOS_AUTOR/Segunda%20entrega/DNDA%20-%20DANE%20(00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utas de diligenciamiento"/>
      <sheetName val="Lista de indicadores "/>
      <sheetName val="Solicitudes de Registro"/>
      <sheetName val="Registros Efectuados"/>
      <sheetName val="Medio de Registro"/>
      <sheetName val="Participacion por categoria "/>
      <sheetName val="Distribucion por Mes"/>
      <sheetName val="Distribucion por Departamentos"/>
      <sheetName val="Por Departamentos x Categoria"/>
      <sheetName val="Distribucion por Municipios"/>
      <sheetName val="Colombianos en el Exterior"/>
      <sheetName val="DNDA - DANE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1"/>
      <sheetName val="20200611_Guia elaboracion Anexo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1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utas de diligenciamiento"/>
      <sheetName val="Lista de indicadores "/>
      <sheetName val="Artes Visuales ES"/>
      <sheetName val="Artes Escénicas ES"/>
      <sheetName val="Turismo y Patarimonio ES"/>
      <sheetName val="Educación en Arte y Cultura ES"/>
      <sheetName val="Editorial ES"/>
      <sheetName val="Audiovisual ES"/>
      <sheetName val="Fonográfica ES"/>
      <sheetName val="Medios digitales y software ES"/>
      <sheetName val="Diseño ES"/>
      <sheetName val="Publicidad ES"/>
      <sheetName val="Copia de 20200611_Guia elaborac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0611_Guia elaboracion Anexo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utas de diligenciamiento"/>
      <sheetName val="Lista de indicadores "/>
      <sheetName val="Solicitudes de Registro"/>
      <sheetName val="Registros Efectuados"/>
      <sheetName val="Medio de Registro"/>
      <sheetName val="Participacion por categoria "/>
      <sheetName val="Distribucion por Mes"/>
      <sheetName val="Distribucion por Departamentos"/>
      <sheetName val="Por Departamentos x Categoria"/>
      <sheetName val="Distribucion por Municipios"/>
      <sheetName val="Colombianos en el Exterior"/>
      <sheetName val="DNDA - DANE (00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2737EBC-F19B-4EFB-BEDE-EA9071579091}" name="Tabla12" displayName="Tabla12" ref="A3:D93" totalsRowShown="0" headerRowDxfId="73" dataDxfId="72">
  <autoFilter ref="A3:D93" xr:uid="{00000000-0009-0000-0100-000001000000}"/>
  <tableColumns count="4">
    <tableColumn id="1" xr3:uid="{8F515D93-66EE-49F2-8D36-EEEC734D5D5C}" name="No. " dataDxfId="71"/>
    <tableColumn id="2" xr3:uid="{554A43B1-2314-4775-8FC8-DAA2A8BB698B}" name="Nombre del indicador" dataDxfId="70" dataCellStyle="Hipervínculo"/>
    <tableColumn id="3" xr3:uid="{EACB32E5-8DEE-47B7-BED6-1546B0ADA58B}" name="Fuente" dataDxfId="69"/>
    <tableColumn id="4" xr3:uid="{E77D48CB-C276-42CF-87C4-34C676E1EBD5}" name="Entidad" dataDxfId="68"/>
  </tableColumns>
  <tableStyleInfo name="TableStyleLight1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6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10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11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12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13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1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5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16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7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8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9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20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21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2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23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4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5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6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7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2B474-7E98-4AA7-9DFD-E127336C22B3}">
  <sheetPr codeName="Hoja2"/>
  <dimension ref="A1:K93"/>
  <sheetViews>
    <sheetView showGridLines="0" tabSelected="1" zoomScale="60" zoomScaleNormal="60" workbookViewId="0">
      <selection activeCell="F4" sqref="F4"/>
    </sheetView>
  </sheetViews>
  <sheetFormatPr baseColWidth="10" defaultColWidth="11.42578125" defaultRowHeight="16.5" x14ac:dyDescent="0.3"/>
  <cols>
    <col min="1" max="1" width="11.42578125" style="6"/>
    <col min="2" max="2" width="106" style="515" customWidth="1"/>
    <col min="3" max="3" width="39.7109375" style="506" customWidth="1"/>
    <col min="4" max="4" width="41" style="381" bestFit="1" customWidth="1"/>
    <col min="5" max="16384" width="11.42578125" style="6"/>
  </cols>
  <sheetData>
    <row r="1" spans="1:11" ht="62.25" customHeight="1" x14ac:dyDescent="0.3">
      <c r="A1" s="655"/>
      <c r="B1" s="655"/>
      <c r="C1" s="516"/>
      <c r="D1" s="505"/>
      <c r="E1" s="7"/>
    </row>
    <row r="2" spans="1:11" x14ac:dyDescent="0.3">
      <c r="A2" s="655"/>
      <c r="B2" s="655"/>
      <c r="C2" s="517"/>
      <c r="D2" s="513"/>
    </row>
    <row r="3" spans="1:11" x14ac:dyDescent="0.3">
      <c r="A3" s="8" t="s">
        <v>3</v>
      </c>
      <c r="B3" s="518" t="s">
        <v>0</v>
      </c>
      <c r="C3" s="518" t="s">
        <v>4</v>
      </c>
      <c r="D3" s="514" t="s">
        <v>1</v>
      </c>
    </row>
    <row r="4" spans="1:11" ht="54" customHeight="1" x14ac:dyDescent="0.3">
      <c r="A4" s="507">
        <v>1</v>
      </c>
      <c r="B4" s="520" t="s">
        <v>5</v>
      </c>
      <c r="C4" s="510" t="s">
        <v>6</v>
      </c>
      <c r="D4" s="507" t="s">
        <v>7</v>
      </c>
    </row>
    <row r="5" spans="1:11" ht="54" customHeight="1" x14ac:dyDescent="0.3">
      <c r="A5" s="507">
        <v>2</v>
      </c>
      <c r="B5" s="508" t="s">
        <v>8</v>
      </c>
      <c r="C5" s="510" t="s">
        <v>6</v>
      </c>
      <c r="D5" s="507" t="s">
        <v>7</v>
      </c>
    </row>
    <row r="6" spans="1:11" ht="54" customHeight="1" x14ac:dyDescent="0.3">
      <c r="A6" s="507">
        <v>3</v>
      </c>
      <c r="B6" s="520" t="s">
        <v>9</v>
      </c>
      <c r="C6" s="510" t="s">
        <v>6</v>
      </c>
      <c r="D6" s="507" t="s">
        <v>7</v>
      </c>
    </row>
    <row r="7" spans="1:11" ht="54" customHeight="1" x14ac:dyDescent="0.3">
      <c r="A7" s="507">
        <v>4</v>
      </c>
      <c r="B7" s="508" t="s">
        <v>10</v>
      </c>
      <c r="C7" s="510" t="s">
        <v>6</v>
      </c>
      <c r="D7" s="507" t="s">
        <v>7</v>
      </c>
    </row>
    <row r="8" spans="1:11" ht="54" customHeight="1" x14ac:dyDescent="0.3">
      <c r="A8" s="507">
        <v>5</v>
      </c>
      <c r="B8" s="508" t="s">
        <v>11</v>
      </c>
      <c r="C8" s="510" t="s">
        <v>6</v>
      </c>
      <c r="D8" s="507" t="s">
        <v>7</v>
      </c>
    </row>
    <row r="9" spans="1:11" ht="54" customHeight="1" x14ac:dyDescent="0.3">
      <c r="A9" s="507">
        <v>6</v>
      </c>
      <c r="B9" s="508" t="s">
        <v>12</v>
      </c>
      <c r="C9" s="510" t="s">
        <v>6</v>
      </c>
      <c r="D9" s="507" t="s">
        <v>7</v>
      </c>
    </row>
    <row r="10" spans="1:11" ht="54" customHeight="1" x14ac:dyDescent="0.3">
      <c r="A10" s="509">
        <v>7</v>
      </c>
      <c r="B10" s="511" t="s">
        <v>13</v>
      </c>
      <c r="C10" s="519" t="s">
        <v>6</v>
      </c>
      <c r="D10" s="509" t="s">
        <v>7</v>
      </c>
      <c r="E10" s="7"/>
      <c r="F10" s="7"/>
      <c r="G10" s="7"/>
      <c r="H10" s="7"/>
      <c r="I10" s="7"/>
      <c r="J10" s="7"/>
      <c r="K10" s="7"/>
    </row>
    <row r="11" spans="1:11" ht="54" customHeight="1" x14ac:dyDescent="0.3">
      <c r="A11" s="507">
        <v>8</v>
      </c>
      <c r="B11" s="508" t="s">
        <v>14</v>
      </c>
      <c r="C11" s="510" t="s">
        <v>6</v>
      </c>
      <c r="D11" s="507" t="s">
        <v>7</v>
      </c>
    </row>
    <row r="12" spans="1:11" ht="54" customHeight="1" x14ac:dyDescent="0.3">
      <c r="A12" s="509">
        <v>9</v>
      </c>
      <c r="B12" s="511" t="s">
        <v>15</v>
      </c>
      <c r="C12" s="519" t="s">
        <v>6</v>
      </c>
      <c r="D12" s="509" t="s">
        <v>7</v>
      </c>
      <c r="E12" s="7"/>
      <c r="F12" s="7"/>
      <c r="G12" s="7"/>
      <c r="H12" s="7"/>
      <c r="I12" s="7"/>
      <c r="J12" s="7"/>
      <c r="K12" s="7"/>
    </row>
    <row r="13" spans="1:11" ht="54" customHeight="1" x14ac:dyDescent="0.3">
      <c r="A13" s="507">
        <v>10</v>
      </c>
      <c r="B13" s="508" t="s">
        <v>16</v>
      </c>
      <c r="C13" s="510" t="s">
        <v>6</v>
      </c>
      <c r="D13" s="507" t="s">
        <v>7</v>
      </c>
    </row>
    <row r="14" spans="1:11" ht="54" customHeight="1" x14ac:dyDescent="0.3">
      <c r="A14" s="509">
        <v>11</v>
      </c>
      <c r="B14" s="511" t="s">
        <v>17</v>
      </c>
      <c r="C14" s="519" t="s">
        <v>6</v>
      </c>
      <c r="D14" s="509" t="s">
        <v>7</v>
      </c>
      <c r="E14" s="7"/>
      <c r="F14" s="7"/>
      <c r="G14" s="7"/>
      <c r="H14" s="7"/>
      <c r="I14" s="7"/>
      <c r="J14" s="7"/>
      <c r="K14" s="7"/>
    </row>
    <row r="15" spans="1:11" ht="54" customHeight="1" x14ac:dyDescent="0.3">
      <c r="A15" s="507">
        <v>12</v>
      </c>
      <c r="B15" s="508" t="s">
        <v>18</v>
      </c>
      <c r="C15" s="510" t="s">
        <v>6</v>
      </c>
      <c r="D15" s="507" t="s">
        <v>7</v>
      </c>
    </row>
    <row r="16" spans="1:11" ht="54" customHeight="1" x14ac:dyDescent="0.3">
      <c r="A16" s="509">
        <v>13</v>
      </c>
      <c r="B16" s="511" t="s">
        <v>19</v>
      </c>
      <c r="C16" s="519" t="s">
        <v>6</v>
      </c>
      <c r="D16" s="509" t="s">
        <v>7</v>
      </c>
      <c r="E16" s="7"/>
      <c r="F16" s="7"/>
      <c r="G16" s="7"/>
      <c r="H16" s="7"/>
      <c r="I16" s="7"/>
      <c r="J16" s="7"/>
      <c r="K16" s="7"/>
    </row>
    <row r="17" spans="1:11" ht="54" customHeight="1" x14ac:dyDescent="0.3">
      <c r="A17" s="507">
        <v>14</v>
      </c>
      <c r="B17" s="508" t="s">
        <v>20</v>
      </c>
      <c r="C17" s="510" t="s">
        <v>6</v>
      </c>
      <c r="D17" s="507" t="s">
        <v>7</v>
      </c>
    </row>
    <row r="18" spans="1:11" ht="54" customHeight="1" x14ac:dyDescent="0.3">
      <c r="A18" s="509">
        <v>15</v>
      </c>
      <c r="B18" s="511" t="s">
        <v>21</v>
      </c>
      <c r="C18" s="519" t="s">
        <v>6</v>
      </c>
      <c r="D18" s="509" t="s">
        <v>7</v>
      </c>
      <c r="E18" s="7"/>
      <c r="F18" s="7"/>
      <c r="G18" s="7"/>
      <c r="H18" s="7"/>
      <c r="I18" s="7"/>
      <c r="J18" s="7"/>
      <c r="K18" s="7"/>
    </row>
    <row r="19" spans="1:11" ht="54" customHeight="1" x14ac:dyDescent="0.3">
      <c r="A19" s="507">
        <v>16</v>
      </c>
      <c r="B19" s="508" t="s">
        <v>22</v>
      </c>
      <c r="C19" s="510" t="s">
        <v>6</v>
      </c>
      <c r="D19" s="507" t="s">
        <v>7</v>
      </c>
    </row>
    <row r="20" spans="1:11" ht="54" customHeight="1" x14ac:dyDescent="0.3">
      <c r="A20" s="509">
        <v>17</v>
      </c>
      <c r="B20" s="511" t="s">
        <v>23</v>
      </c>
      <c r="C20" s="519" t="s">
        <v>6</v>
      </c>
      <c r="D20" s="509" t="s">
        <v>7</v>
      </c>
      <c r="E20" s="7"/>
      <c r="F20" s="7"/>
      <c r="G20" s="7"/>
      <c r="H20" s="7"/>
      <c r="I20" s="7"/>
      <c r="J20" s="7"/>
      <c r="K20" s="7"/>
    </row>
    <row r="21" spans="1:11" ht="54" customHeight="1" x14ac:dyDescent="0.3">
      <c r="A21" s="507">
        <v>18</v>
      </c>
      <c r="B21" s="508" t="s">
        <v>24</v>
      </c>
      <c r="C21" s="510" t="s">
        <v>6</v>
      </c>
      <c r="D21" s="507" t="s">
        <v>7</v>
      </c>
    </row>
    <row r="22" spans="1:11" ht="54" customHeight="1" x14ac:dyDescent="0.3">
      <c r="A22" s="509">
        <v>19</v>
      </c>
      <c r="B22" s="511" t="s">
        <v>25</v>
      </c>
      <c r="C22" s="519" t="s">
        <v>6</v>
      </c>
      <c r="D22" s="509" t="s">
        <v>7</v>
      </c>
      <c r="E22" s="7"/>
      <c r="F22" s="7"/>
      <c r="G22" s="7"/>
      <c r="H22" s="7"/>
      <c r="I22" s="7"/>
      <c r="J22" s="7"/>
      <c r="K22" s="7"/>
    </row>
    <row r="23" spans="1:11" ht="54" customHeight="1" x14ac:dyDescent="0.3">
      <c r="A23" s="507">
        <v>20</v>
      </c>
      <c r="B23" s="508" t="s">
        <v>26</v>
      </c>
      <c r="C23" s="510" t="s">
        <v>6</v>
      </c>
      <c r="D23" s="507" t="s">
        <v>7</v>
      </c>
    </row>
    <row r="24" spans="1:11" ht="54" customHeight="1" x14ac:dyDescent="0.3">
      <c r="A24" s="509">
        <v>21</v>
      </c>
      <c r="B24" s="511" t="s">
        <v>27</v>
      </c>
      <c r="C24" s="519" t="s">
        <v>6</v>
      </c>
      <c r="D24" s="509" t="s">
        <v>7</v>
      </c>
      <c r="E24" s="7"/>
      <c r="F24" s="7"/>
      <c r="G24" s="7"/>
      <c r="H24" s="7"/>
      <c r="I24" s="7"/>
      <c r="J24" s="7"/>
      <c r="K24" s="7"/>
    </row>
    <row r="25" spans="1:11" ht="54" customHeight="1" x14ac:dyDescent="0.3">
      <c r="A25" s="509">
        <v>22</v>
      </c>
      <c r="B25" s="508" t="s">
        <v>199</v>
      </c>
      <c r="C25" s="510" t="s">
        <v>200</v>
      </c>
      <c r="D25" s="507" t="s">
        <v>201</v>
      </c>
    </row>
    <row r="26" spans="1:11" ht="54" customHeight="1" x14ac:dyDescent="0.3">
      <c r="A26" s="507">
        <v>23</v>
      </c>
      <c r="B26" s="508" t="s">
        <v>202</v>
      </c>
      <c r="C26" s="510" t="s">
        <v>200</v>
      </c>
      <c r="D26" s="507" t="s">
        <v>201</v>
      </c>
    </row>
    <row r="27" spans="1:11" ht="54" customHeight="1" x14ac:dyDescent="0.3">
      <c r="A27" s="509">
        <v>24</v>
      </c>
      <c r="B27" s="508" t="s">
        <v>203</v>
      </c>
      <c r="C27" s="510" t="s">
        <v>200</v>
      </c>
      <c r="D27" s="507" t="s">
        <v>201</v>
      </c>
    </row>
    <row r="28" spans="1:11" ht="54" customHeight="1" x14ac:dyDescent="0.3">
      <c r="A28" s="509">
        <v>25</v>
      </c>
      <c r="B28" s="508" t="s">
        <v>204</v>
      </c>
      <c r="C28" s="510" t="s">
        <v>200</v>
      </c>
      <c r="D28" s="507" t="s">
        <v>201</v>
      </c>
    </row>
    <row r="29" spans="1:11" ht="54" customHeight="1" x14ac:dyDescent="0.3">
      <c r="A29" s="507">
        <v>26</v>
      </c>
      <c r="B29" s="508" t="s">
        <v>205</v>
      </c>
      <c r="C29" s="510" t="s">
        <v>200</v>
      </c>
      <c r="D29" s="507" t="s">
        <v>201</v>
      </c>
    </row>
    <row r="30" spans="1:11" ht="54" customHeight="1" x14ac:dyDescent="0.3">
      <c r="A30" s="509">
        <v>27</v>
      </c>
      <c r="B30" s="508" t="s">
        <v>206</v>
      </c>
      <c r="C30" s="510" t="s">
        <v>200</v>
      </c>
      <c r="D30" s="507" t="s">
        <v>201</v>
      </c>
    </row>
    <row r="31" spans="1:11" ht="54" customHeight="1" x14ac:dyDescent="0.3">
      <c r="A31" s="509">
        <v>28</v>
      </c>
      <c r="B31" s="508" t="s">
        <v>207</v>
      </c>
      <c r="C31" s="510" t="s">
        <v>200</v>
      </c>
      <c r="D31" s="507" t="s">
        <v>201</v>
      </c>
    </row>
    <row r="32" spans="1:11" ht="54" customHeight="1" x14ac:dyDescent="0.3">
      <c r="A32" s="507">
        <v>29</v>
      </c>
      <c r="B32" s="508" t="s">
        <v>208</v>
      </c>
      <c r="C32" s="510" t="s">
        <v>200</v>
      </c>
      <c r="D32" s="507" t="s">
        <v>201</v>
      </c>
    </row>
    <row r="33" spans="1:4" ht="54" customHeight="1" x14ac:dyDescent="0.3">
      <c r="A33" s="509">
        <v>30</v>
      </c>
      <c r="B33" s="508" t="s">
        <v>209</v>
      </c>
      <c r="C33" s="510" t="s">
        <v>200</v>
      </c>
      <c r="D33" s="507" t="s">
        <v>201</v>
      </c>
    </row>
    <row r="34" spans="1:4" ht="54" customHeight="1" x14ac:dyDescent="0.3">
      <c r="A34" s="509">
        <v>31</v>
      </c>
      <c r="B34" s="508" t="s">
        <v>210</v>
      </c>
      <c r="C34" s="510" t="s">
        <v>200</v>
      </c>
      <c r="D34" s="507" t="s">
        <v>201</v>
      </c>
    </row>
    <row r="35" spans="1:4" ht="54" customHeight="1" x14ac:dyDescent="0.3">
      <c r="A35" s="507">
        <v>32</v>
      </c>
      <c r="B35" s="508" t="s">
        <v>211</v>
      </c>
      <c r="C35" s="510" t="s">
        <v>200</v>
      </c>
      <c r="D35" s="507" t="s">
        <v>201</v>
      </c>
    </row>
    <row r="36" spans="1:4" ht="54" customHeight="1" x14ac:dyDescent="0.3">
      <c r="A36" s="509">
        <v>33</v>
      </c>
      <c r="B36" s="508" t="s">
        <v>212</v>
      </c>
      <c r="C36" s="510" t="s">
        <v>200</v>
      </c>
      <c r="D36" s="507" t="s">
        <v>201</v>
      </c>
    </row>
    <row r="37" spans="1:4" ht="54" customHeight="1" x14ac:dyDescent="0.3">
      <c r="A37" s="509">
        <v>34</v>
      </c>
      <c r="B37" s="508" t="s">
        <v>213</v>
      </c>
      <c r="C37" s="510" t="s">
        <v>200</v>
      </c>
      <c r="D37" s="507" t="s">
        <v>201</v>
      </c>
    </row>
    <row r="38" spans="1:4" ht="54" customHeight="1" x14ac:dyDescent="0.3">
      <c r="A38" s="507">
        <v>35</v>
      </c>
      <c r="B38" s="508" t="s">
        <v>214</v>
      </c>
      <c r="C38" s="510" t="s">
        <v>200</v>
      </c>
      <c r="D38" s="507" t="s">
        <v>201</v>
      </c>
    </row>
    <row r="39" spans="1:4" ht="54" customHeight="1" x14ac:dyDescent="0.3">
      <c r="A39" s="509">
        <v>36</v>
      </c>
      <c r="B39" s="508" t="s">
        <v>215</v>
      </c>
      <c r="C39" s="510" t="s">
        <v>200</v>
      </c>
      <c r="D39" s="507" t="s">
        <v>201</v>
      </c>
    </row>
    <row r="40" spans="1:4" ht="54" customHeight="1" x14ac:dyDescent="0.3">
      <c r="A40" s="509">
        <v>37</v>
      </c>
      <c r="B40" s="508" t="s">
        <v>216</v>
      </c>
      <c r="C40" s="510" t="s">
        <v>200</v>
      </c>
      <c r="D40" s="507" t="s">
        <v>201</v>
      </c>
    </row>
    <row r="41" spans="1:4" ht="54" customHeight="1" x14ac:dyDescent="0.3">
      <c r="A41" s="507">
        <v>38</v>
      </c>
      <c r="B41" s="508" t="s">
        <v>217</v>
      </c>
      <c r="C41" s="510" t="s">
        <v>200</v>
      </c>
      <c r="D41" s="507" t="s">
        <v>201</v>
      </c>
    </row>
    <row r="42" spans="1:4" ht="54" customHeight="1" x14ac:dyDescent="0.3">
      <c r="A42" s="509">
        <v>39</v>
      </c>
      <c r="B42" s="508" t="s">
        <v>218</v>
      </c>
      <c r="C42" s="510" t="s">
        <v>200</v>
      </c>
      <c r="D42" s="507" t="s">
        <v>201</v>
      </c>
    </row>
    <row r="43" spans="1:4" ht="54" customHeight="1" x14ac:dyDescent="0.3">
      <c r="A43" s="509">
        <v>40</v>
      </c>
      <c r="B43" s="508" t="s">
        <v>219</v>
      </c>
      <c r="C43" s="510" t="s">
        <v>200</v>
      </c>
      <c r="D43" s="507" t="s">
        <v>201</v>
      </c>
    </row>
    <row r="44" spans="1:4" ht="54" customHeight="1" x14ac:dyDescent="0.3">
      <c r="A44" s="507">
        <v>41</v>
      </c>
      <c r="B44" s="508" t="s">
        <v>220</v>
      </c>
      <c r="C44" s="510" t="s">
        <v>200</v>
      </c>
      <c r="D44" s="507" t="s">
        <v>201</v>
      </c>
    </row>
    <row r="45" spans="1:4" ht="54" customHeight="1" x14ac:dyDescent="0.3">
      <c r="A45" s="509">
        <v>42</v>
      </c>
      <c r="B45" s="508" t="s">
        <v>221</v>
      </c>
      <c r="C45" s="510" t="s">
        <v>200</v>
      </c>
      <c r="D45" s="507" t="s">
        <v>201</v>
      </c>
    </row>
    <row r="46" spans="1:4" ht="54" customHeight="1" x14ac:dyDescent="0.3">
      <c r="A46" s="509">
        <v>43</v>
      </c>
      <c r="B46" s="508" t="s">
        <v>222</v>
      </c>
      <c r="C46" s="510" t="s">
        <v>200</v>
      </c>
      <c r="D46" s="507" t="s">
        <v>201</v>
      </c>
    </row>
    <row r="47" spans="1:4" ht="54" customHeight="1" x14ac:dyDescent="0.3">
      <c r="A47" s="507">
        <v>44</v>
      </c>
      <c r="B47" s="508" t="s">
        <v>223</v>
      </c>
      <c r="C47" s="510" t="s">
        <v>200</v>
      </c>
      <c r="D47" s="507" t="s">
        <v>201</v>
      </c>
    </row>
    <row r="48" spans="1:4" ht="54" customHeight="1" x14ac:dyDescent="0.3">
      <c r="A48" s="509">
        <v>45</v>
      </c>
      <c r="B48" s="508" t="s">
        <v>224</v>
      </c>
      <c r="C48" s="510" t="s">
        <v>200</v>
      </c>
      <c r="D48" s="507" t="s">
        <v>201</v>
      </c>
    </row>
    <row r="49" spans="1:4" ht="54" customHeight="1" x14ac:dyDescent="0.3">
      <c r="A49" s="509">
        <v>46</v>
      </c>
      <c r="B49" s="508" t="s">
        <v>225</v>
      </c>
      <c r="C49" s="510" t="s">
        <v>200</v>
      </c>
      <c r="D49" s="507" t="s">
        <v>201</v>
      </c>
    </row>
    <row r="50" spans="1:4" ht="54" customHeight="1" x14ac:dyDescent="0.3">
      <c r="A50" s="507">
        <v>47</v>
      </c>
      <c r="B50" s="508" t="s">
        <v>226</v>
      </c>
      <c r="C50" s="510" t="s">
        <v>200</v>
      </c>
      <c r="D50" s="507" t="s">
        <v>201</v>
      </c>
    </row>
    <row r="51" spans="1:4" ht="54" customHeight="1" x14ac:dyDescent="0.3">
      <c r="A51" s="509">
        <v>48</v>
      </c>
      <c r="B51" s="508" t="s">
        <v>227</v>
      </c>
      <c r="C51" s="510" t="s">
        <v>200</v>
      </c>
      <c r="D51" s="507" t="s">
        <v>201</v>
      </c>
    </row>
    <row r="52" spans="1:4" ht="54" customHeight="1" x14ac:dyDescent="0.3">
      <c r="A52" s="509">
        <v>49</v>
      </c>
      <c r="B52" s="508" t="s">
        <v>228</v>
      </c>
      <c r="C52" s="510" t="s">
        <v>200</v>
      </c>
      <c r="D52" s="507" t="s">
        <v>201</v>
      </c>
    </row>
    <row r="53" spans="1:4" ht="54" customHeight="1" x14ac:dyDescent="0.3">
      <c r="A53" s="507">
        <v>50</v>
      </c>
      <c r="B53" s="508" t="s">
        <v>229</v>
      </c>
      <c r="C53" s="510" t="s">
        <v>200</v>
      </c>
      <c r="D53" s="507" t="s">
        <v>201</v>
      </c>
    </row>
    <row r="54" spans="1:4" ht="54" customHeight="1" x14ac:dyDescent="0.3">
      <c r="A54" s="509">
        <v>51</v>
      </c>
      <c r="B54" s="508" t="s">
        <v>230</v>
      </c>
      <c r="C54" s="510" t="s">
        <v>200</v>
      </c>
      <c r="D54" s="507" t="s">
        <v>201</v>
      </c>
    </row>
    <row r="55" spans="1:4" ht="54" customHeight="1" x14ac:dyDescent="0.3">
      <c r="A55" s="509">
        <v>52</v>
      </c>
      <c r="B55" s="508" t="s">
        <v>231</v>
      </c>
      <c r="C55" s="510" t="s">
        <v>200</v>
      </c>
      <c r="D55" s="507" t="s">
        <v>201</v>
      </c>
    </row>
    <row r="56" spans="1:4" ht="54" customHeight="1" x14ac:dyDescent="0.3">
      <c r="A56" s="507">
        <v>53</v>
      </c>
      <c r="B56" s="508" t="s">
        <v>232</v>
      </c>
      <c r="C56" s="510" t="s">
        <v>200</v>
      </c>
      <c r="D56" s="507" t="s">
        <v>201</v>
      </c>
    </row>
    <row r="57" spans="1:4" ht="54" customHeight="1" x14ac:dyDescent="0.3">
      <c r="A57" s="509">
        <v>54</v>
      </c>
      <c r="B57" s="508" t="s">
        <v>233</v>
      </c>
      <c r="C57" s="510" t="s">
        <v>200</v>
      </c>
      <c r="D57" s="507" t="s">
        <v>201</v>
      </c>
    </row>
    <row r="58" spans="1:4" ht="54" customHeight="1" x14ac:dyDescent="0.3">
      <c r="A58" s="509">
        <v>55</v>
      </c>
      <c r="B58" s="512" t="s">
        <v>752</v>
      </c>
      <c r="C58" s="510" t="s">
        <v>604</v>
      </c>
      <c r="D58" s="507" t="s">
        <v>605</v>
      </c>
    </row>
    <row r="59" spans="1:4" ht="54" customHeight="1" x14ac:dyDescent="0.3">
      <c r="A59" s="507">
        <v>56</v>
      </c>
      <c r="B59" s="512" t="s">
        <v>761</v>
      </c>
      <c r="C59" s="510" t="s">
        <v>604</v>
      </c>
      <c r="D59" s="507" t="s">
        <v>605</v>
      </c>
    </row>
    <row r="60" spans="1:4" ht="54" customHeight="1" x14ac:dyDescent="0.3">
      <c r="A60" s="509">
        <v>57</v>
      </c>
      <c r="B60" s="512" t="s">
        <v>753</v>
      </c>
      <c r="C60" s="510" t="s">
        <v>604</v>
      </c>
      <c r="D60" s="507" t="s">
        <v>605</v>
      </c>
    </row>
    <row r="61" spans="1:4" ht="54" customHeight="1" x14ac:dyDescent="0.3">
      <c r="A61" s="509">
        <v>58</v>
      </c>
      <c r="B61" s="512" t="s">
        <v>754</v>
      </c>
      <c r="C61" s="510" t="s">
        <v>604</v>
      </c>
      <c r="D61" s="507" t="s">
        <v>605</v>
      </c>
    </row>
    <row r="62" spans="1:4" ht="54" customHeight="1" x14ac:dyDescent="0.3">
      <c r="A62" s="507">
        <v>59</v>
      </c>
      <c r="B62" s="512" t="s">
        <v>762</v>
      </c>
      <c r="C62" s="510" t="s">
        <v>604</v>
      </c>
      <c r="D62" s="507" t="s">
        <v>605</v>
      </c>
    </row>
    <row r="63" spans="1:4" ht="54" customHeight="1" x14ac:dyDescent="0.3">
      <c r="A63" s="509">
        <v>60</v>
      </c>
      <c r="B63" s="512" t="s">
        <v>763</v>
      </c>
      <c r="C63" s="510" t="s">
        <v>604</v>
      </c>
      <c r="D63" s="507" t="s">
        <v>605</v>
      </c>
    </row>
    <row r="64" spans="1:4" ht="54" customHeight="1" x14ac:dyDescent="0.3">
      <c r="A64" s="509">
        <v>61</v>
      </c>
      <c r="B64" s="512" t="s">
        <v>764</v>
      </c>
      <c r="C64" s="510" t="s">
        <v>604</v>
      </c>
      <c r="D64" s="507" t="s">
        <v>605</v>
      </c>
    </row>
    <row r="65" spans="1:4" ht="54" customHeight="1" x14ac:dyDescent="0.3">
      <c r="A65" s="507">
        <v>62</v>
      </c>
      <c r="B65" s="512" t="s">
        <v>755</v>
      </c>
      <c r="C65" s="510" t="s">
        <v>604</v>
      </c>
      <c r="D65" s="507" t="s">
        <v>605</v>
      </c>
    </row>
    <row r="66" spans="1:4" ht="54" customHeight="1" x14ac:dyDescent="0.3">
      <c r="A66" s="509">
        <v>63</v>
      </c>
      <c r="B66" s="512" t="s">
        <v>756</v>
      </c>
      <c r="C66" s="510" t="s">
        <v>604</v>
      </c>
      <c r="D66" s="507" t="s">
        <v>605</v>
      </c>
    </row>
    <row r="67" spans="1:4" ht="54" customHeight="1" x14ac:dyDescent="0.3">
      <c r="A67" s="509">
        <v>64</v>
      </c>
      <c r="B67" s="512" t="s">
        <v>757</v>
      </c>
      <c r="C67" s="510" t="s">
        <v>604</v>
      </c>
      <c r="D67" s="507" t="s">
        <v>605</v>
      </c>
    </row>
    <row r="68" spans="1:4" ht="54" customHeight="1" x14ac:dyDescent="0.3">
      <c r="A68" s="507">
        <v>65</v>
      </c>
      <c r="B68" s="508" t="s">
        <v>758</v>
      </c>
      <c r="C68" s="510" t="s">
        <v>624</v>
      </c>
      <c r="D68" s="507" t="s">
        <v>605</v>
      </c>
    </row>
    <row r="69" spans="1:4" ht="54" customHeight="1" x14ac:dyDescent="0.3">
      <c r="A69" s="509">
        <v>66</v>
      </c>
      <c r="B69" s="508" t="s">
        <v>765</v>
      </c>
      <c r="C69" s="510" t="s">
        <v>624</v>
      </c>
      <c r="D69" s="507" t="s">
        <v>605</v>
      </c>
    </row>
    <row r="70" spans="1:4" ht="54" customHeight="1" x14ac:dyDescent="0.3">
      <c r="A70" s="509">
        <v>67</v>
      </c>
      <c r="B70" s="508" t="s">
        <v>759</v>
      </c>
      <c r="C70" s="510" t="s">
        <v>624</v>
      </c>
      <c r="D70" s="507" t="s">
        <v>605</v>
      </c>
    </row>
    <row r="71" spans="1:4" ht="54" customHeight="1" x14ac:dyDescent="0.3">
      <c r="A71" s="507">
        <v>68</v>
      </c>
      <c r="B71" s="508" t="s">
        <v>760</v>
      </c>
      <c r="C71" s="510" t="s">
        <v>624</v>
      </c>
      <c r="D71" s="507" t="s">
        <v>605</v>
      </c>
    </row>
    <row r="72" spans="1:4" ht="54" customHeight="1" x14ac:dyDescent="0.3">
      <c r="A72" s="509">
        <v>69</v>
      </c>
      <c r="B72" s="508" t="s">
        <v>766</v>
      </c>
      <c r="C72" s="510" t="s">
        <v>624</v>
      </c>
      <c r="D72" s="507" t="s">
        <v>605</v>
      </c>
    </row>
    <row r="73" spans="1:4" ht="54" customHeight="1" x14ac:dyDescent="0.3">
      <c r="A73" s="509">
        <v>70</v>
      </c>
      <c r="B73" s="508" t="s">
        <v>767</v>
      </c>
      <c r="C73" s="510" t="s">
        <v>624</v>
      </c>
      <c r="D73" s="507" t="s">
        <v>605</v>
      </c>
    </row>
    <row r="74" spans="1:4" ht="54" customHeight="1" x14ac:dyDescent="0.3">
      <c r="A74" s="507">
        <v>71</v>
      </c>
      <c r="B74" s="508" t="s">
        <v>768</v>
      </c>
      <c r="C74" s="510" t="s">
        <v>624</v>
      </c>
      <c r="D74" s="507" t="s">
        <v>605</v>
      </c>
    </row>
    <row r="75" spans="1:4" ht="54" customHeight="1" x14ac:dyDescent="0.3">
      <c r="A75" s="509">
        <v>72</v>
      </c>
      <c r="B75" s="508" t="s">
        <v>769</v>
      </c>
      <c r="C75" s="510" t="s">
        <v>624</v>
      </c>
      <c r="D75" s="507" t="s">
        <v>605</v>
      </c>
    </row>
    <row r="76" spans="1:4" ht="54" customHeight="1" x14ac:dyDescent="0.3">
      <c r="A76" s="509">
        <v>73</v>
      </c>
      <c r="B76" s="508" t="s">
        <v>770</v>
      </c>
      <c r="C76" s="510" t="s">
        <v>624</v>
      </c>
      <c r="D76" s="507" t="s">
        <v>605</v>
      </c>
    </row>
    <row r="77" spans="1:4" ht="54" customHeight="1" x14ac:dyDescent="0.3">
      <c r="A77" s="507">
        <v>74</v>
      </c>
      <c r="B77" s="508" t="s">
        <v>771</v>
      </c>
      <c r="C77" s="510" t="s">
        <v>624</v>
      </c>
      <c r="D77" s="507" t="s">
        <v>605</v>
      </c>
    </row>
    <row r="78" spans="1:4" ht="54" customHeight="1" x14ac:dyDescent="0.3">
      <c r="A78" s="509">
        <v>75</v>
      </c>
      <c r="B78" s="508" t="s">
        <v>586</v>
      </c>
      <c r="C78" s="510" t="s">
        <v>587</v>
      </c>
      <c r="D78" s="510" t="s">
        <v>464</v>
      </c>
    </row>
    <row r="79" spans="1:4" ht="54" customHeight="1" x14ac:dyDescent="0.3">
      <c r="A79" s="509">
        <v>76</v>
      </c>
      <c r="B79" s="508" t="s">
        <v>588</v>
      </c>
      <c r="C79" s="510" t="s">
        <v>587</v>
      </c>
      <c r="D79" s="510" t="s">
        <v>464</v>
      </c>
    </row>
    <row r="80" spans="1:4" ht="54" customHeight="1" x14ac:dyDescent="0.3">
      <c r="A80" s="507">
        <v>77</v>
      </c>
      <c r="B80" s="508" t="s">
        <v>589</v>
      </c>
      <c r="C80" s="510" t="s">
        <v>587</v>
      </c>
      <c r="D80" s="510" t="s">
        <v>464</v>
      </c>
    </row>
    <row r="81" spans="1:4" ht="54" customHeight="1" x14ac:dyDescent="0.3">
      <c r="A81" s="509">
        <v>78</v>
      </c>
      <c r="B81" s="508" t="s">
        <v>590</v>
      </c>
      <c r="C81" s="510" t="s">
        <v>587</v>
      </c>
      <c r="D81" s="510" t="s">
        <v>464</v>
      </c>
    </row>
    <row r="82" spans="1:4" ht="54" customHeight="1" x14ac:dyDescent="0.3">
      <c r="A82" s="509">
        <v>79</v>
      </c>
      <c r="B82" s="508" t="s">
        <v>591</v>
      </c>
      <c r="C82" s="510" t="s">
        <v>587</v>
      </c>
      <c r="D82" s="510" t="s">
        <v>464</v>
      </c>
    </row>
    <row r="83" spans="1:4" ht="54" customHeight="1" x14ac:dyDescent="0.3">
      <c r="A83" s="507">
        <v>80</v>
      </c>
      <c r="B83" s="511" t="s">
        <v>592</v>
      </c>
      <c r="C83" s="510" t="s">
        <v>587</v>
      </c>
      <c r="D83" s="510" t="s">
        <v>464</v>
      </c>
    </row>
    <row r="84" spans="1:4" ht="54" customHeight="1" x14ac:dyDescent="0.3">
      <c r="A84" s="509">
        <v>81</v>
      </c>
      <c r="B84" s="511" t="s">
        <v>593</v>
      </c>
      <c r="C84" s="510" t="s">
        <v>587</v>
      </c>
      <c r="D84" s="510" t="s">
        <v>464</v>
      </c>
    </row>
    <row r="85" spans="1:4" ht="54" customHeight="1" x14ac:dyDescent="0.3">
      <c r="A85" s="509">
        <v>82</v>
      </c>
      <c r="B85" s="511" t="s">
        <v>594</v>
      </c>
      <c r="C85" s="510" t="s">
        <v>587</v>
      </c>
      <c r="D85" s="510" t="s">
        <v>464</v>
      </c>
    </row>
    <row r="86" spans="1:4" ht="54" customHeight="1" x14ac:dyDescent="0.3">
      <c r="A86" s="507">
        <v>83</v>
      </c>
      <c r="B86" s="511" t="s">
        <v>654</v>
      </c>
      <c r="C86" s="510" t="s">
        <v>656</v>
      </c>
      <c r="D86" s="510" t="s">
        <v>655</v>
      </c>
    </row>
    <row r="87" spans="1:4" ht="54" customHeight="1" x14ac:dyDescent="0.3">
      <c r="A87" s="509">
        <v>84</v>
      </c>
      <c r="B87" s="511" t="s">
        <v>657</v>
      </c>
      <c r="C87" s="510" t="s">
        <v>656</v>
      </c>
      <c r="D87" s="510" t="s">
        <v>655</v>
      </c>
    </row>
    <row r="88" spans="1:4" ht="54" customHeight="1" x14ac:dyDescent="0.3">
      <c r="A88" s="509">
        <v>85</v>
      </c>
      <c r="B88" s="511" t="s">
        <v>700</v>
      </c>
      <c r="C88" s="510" t="s">
        <v>702</v>
      </c>
      <c r="D88" s="510" t="s">
        <v>655</v>
      </c>
    </row>
    <row r="89" spans="1:4" ht="54" customHeight="1" x14ac:dyDescent="0.3">
      <c r="A89" s="507">
        <v>86</v>
      </c>
      <c r="B89" s="511" t="s">
        <v>701</v>
      </c>
      <c r="C89" s="510" t="s">
        <v>702</v>
      </c>
      <c r="D89" s="510" t="s">
        <v>655</v>
      </c>
    </row>
    <row r="90" spans="1:4" ht="54" customHeight="1" x14ac:dyDescent="0.3">
      <c r="A90" s="509">
        <v>87</v>
      </c>
      <c r="B90" s="511" t="s">
        <v>703</v>
      </c>
      <c r="C90" s="510" t="s">
        <v>702</v>
      </c>
      <c r="D90" s="510" t="s">
        <v>655</v>
      </c>
    </row>
    <row r="91" spans="1:4" ht="54" customHeight="1" x14ac:dyDescent="0.3">
      <c r="A91" s="509">
        <v>88</v>
      </c>
      <c r="B91" s="511" t="s">
        <v>704</v>
      </c>
      <c r="C91" s="510" t="s">
        <v>702</v>
      </c>
      <c r="D91" s="510" t="s">
        <v>655</v>
      </c>
    </row>
    <row r="92" spans="1:4" ht="54" customHeight="1" x14ac:dyDescent="0.3">
      <c r="A92" s="507">
        <v>89</v>
      </c>
      <c r="B92" s="511" t="s">
        <v>705</v>
      </c>
      <c r="C92" s="510" t="s">
        <v>702</v>
      </c>
      <c r="D92" s="510" t="s">
        <v>655</v>
      </c>
    </row>
    <row r="93" spans="1:4" ht="54" customHeight="1" x14ac:dyDescent="0.3">
      <c r="A93" s="509">
        <v>90</v>
      </c>
      <c r="B93" s="511" t="s">
        <v>706</v>
      </c>
      <c r="C93" s="510" t="s">
        <v>702</v>
      </c>
      <c r="D93" s="510" t="s">
        <v>655</v>
      </c>
    </row>
  </sheetData>
  <mergeCells count="2">
    <mergeCell ref="A2:B2"/>
    <mergeCell ref="A1:B1"/>
  </mergeCells>
  <conditionalFormatting sqref="B58">
    <cfRule type="duplicateValues" dxfId="83" priority="10"/>
  </conditionalFormatting>
  <conditionalFormatting sqref="B59">
    <cfRule type="duplicateValues" dxfId="82" priority="9"/>
  </conditionalFormatting>
  <conditionalFormatting sqref="B60">
    <cfRule type="duplicateValues" dxfId="81" priority="8"/>
  </conditionalFormatting>
  <conditionalFormatting sqref="B61">
    <cfRule type="duplicateValues" dxfId="80" priority="7"/>
  </conditionalFormatting>
  <conditionalFormatting sqref="B62">
    <cfRule type="duplicateValues" dxfId="79" priority="6"/>
  </conditionalFormatting>
  <conditionalFormatting sqref="B63">
    <cfRule type="duplicateValues" dxfId="78" priority="5"/>
  </conditionalFormatting>
  <conditionalFormatting sqref="B64">
    <cfRule type="duplicateValues" dxfId="77" priority="4"/>
  </conditionalFormatting>
  <conditionalFormatting sqref="B65">
    <cfRule type="duplicateValues" dxfId="76" priority="3"/>
  </conditionalFormatting>
  <conditionalFormatting sqref="B66">
    <cfRule type="duplicateValues" dxfId="75" priority="2"/>
  </conditionalFormatting>
  <conditionalFormatting sqref="B67">
    <cfRule type="duplicateValues" dxfId="74" priority="1"/>
  </conditionalFormatting>
  <hyperlinks>
    <hyperlink ref="B4" location="'2'!A1" display="Productos resultado de Investigación + Creación para todas las áreas de la economía naranja por tipología" xr:uid="{72554A4D-3D1D-40BD-BE35-7EE0AB3BA3A5}"/>
    <hyperlink ref="B5" location="'3'!A1" display="Productos resultado de Investigación + Creación para todas las áreas de la economía naranja por departamento" xr:uid="{838059CF-D840-4A7D-A5F1-41450FB128A4}"/>
    <hyperlink ref="B6" location="'Cuadro 3'!A1" display="Productos resultado de Investigación + Creación para el área de Artes y Patriminio por tipología" xr:uid="{04DB093C-E8AE-405B-8C6A-D38A0590F51B}"/>
    <hyperlink ref="B7" location="'Cuadro 4'!A1" display="Productos resultado de Investigación + Creación para el área de Artes y Patrimonio por departamento" xr:uid="{9A47E30B-CABB-4FDA-987A-8B311271D13F}"/>
    <hyperlink ref="B8" location="'Cuadro 5'!A1" display="Productos resultado de Investigación + Creación para el área de Artes y Patrimonio por área del conocimiento" xr:uid="{D637849F-2649-4007-8FDF-9351B8430156}"/>
    <hyperlink ref="B9" location="'Cuadro 6'!A1" display="Productos resultado de Investigación + Creación para el área de Industrias Culturales por tipología" xr:uid="{219780B5-9373-4871-9229-08DEE5A8B5A0}"/>
    <hyperlink ref="B10" location="'Cuadro 7'!A1" display="Productos resultado de Investigación + Creación para el área de Industrias Culturales por departamento" xr:uid="{9181D7A8-84DA-4FC9-A489-CD869995CBDC}"/>
    <hyperlink ref="B11" location="'Cuadro 8'!A1" display="Productos resultado de Investigación + Creación para el área de Industrias Culturales por área del conocimiento" xr:uid="{733FC6A8-AE7D-49F6-8C92-D37433D10CDE}"/>
    <hyperlink ref="B12" location="'Cuadro 9'!A1" display="Productos resultado de Investigación + Creación para el área de Creaciones Funcionales, Nuevos Medios y Software de Contenidos por tipología" xr:uid="{161C03B6-76C9-4EAE-94F0-F79F3DEBBA73}"/>
    <hyperlink ref="B13" location="'Cuadro 10'!A1" display="Productos resultado de Investigación + Creación para el área de Creaciones Funcionales, Nuevos Medios y Software de Contenidos por departamento" xr:uid="{B2500013-12DE-4DAF-A7E6-D1EC43D66555}"/>
    <hyperlink ref="B14" location="'Cuadro 11'!A1" display="Productos resultado de Investigación + Creación para el área de Creaciones Funcionales, Nuevos Medios y Software de Contenidos por área del conocimiento" xr:uid="{900AD57B-8221-4008-A1E3-8C8E2ED32417}"/>
    <hyperlink ref="B15" location="'Lista de indicadores'!A1" display="Investigadores reconocidos autores de productos resultado de procesos de Investigación + Creación para todas las áreas de la economía naranja por categorización" xr:uid="{9BF5DB2D-47CE-4355-A3FF-2A360EDCC6E7}"/>
    <hyperlink ref="B16" location="'Cuadro 13'!A1" display="Investigadores reconocidos autores de productos resultado de procesos de Investigación + Creación para todas las áreas de la economía naranja por departamento" xr:uid="{78BE1CE7-E55F-4CB9-BCCE-512BDBD83527}"/>
    <hyperlink ref="B17" location="'Cuadro 14'!A1" display="Investigadores reconocidos autores de productos resultado de procesos de Investigación + Creación para todas las áreas de la economía naranja por vinculación a tipo de institución" xr:uid="{66899A19-EEAB-497E-8890-A1F025F0E81C}"/>
    <hyperlink ref="B18" location="'Lista de indicadores'!A1" display="Investigadores reconocidos autores de productos resultado de procesos de Investigación + Creación para el área de Artes y Patrimonio por área del conocimiento" xr:uid="{10554E28-FE4C-4B8B-A45E-135746D6E1A0}"/>
    <hyperlink ref="B19" location="'Cuadro 16'!A1" display="Investigadores reconocidos autores de productos resultado de procesos de Investigación + Creación para el área de Industrias Culturales por área del conocimiento" xr:uid="{468E4880-EB39-4476-AF81-B65F1F63E8C0}"/>
    <hyperlink ref="B20" location="'Cuadro 17'!A1" display="Investigadores reconocidos autores de productos resultado de procesos de Investigación + Creación para el área de Creaciones Funcionales, Nuevos Medios y Software de Contenidos por área del conocimiento" xr:uid="{7CA224A2-DDCE-4370-B896-5C19FF4AD1BC}"/>
    <hyperlink ref="B21" location="'Cuadro 18'!A1" display="Grupos de investigación reconocidos con producción resultado de procesos de Investigación + Creación para todas las áreas de la economía naranja por categorización" xr:uid="{71D0B52C-C561-4862-9ED6-615D2B191D0D}"/>
    <hyperlink ref="B22" location="'Cuadro 19'!A1" display="Grupos de investigación reconocidos con producción resultado de procesos de Investigación + Creación para todas las áreas de la economía naranja por departamento" xr:uid="{311F36CA-6DE2-40DE-9240-949C05773031}"/>
    <hyperlink ref="B23" location="'Cuadro 20'!A1" display="Grupos de investigación reconocidos con producción resultado de procesos de Investigación + Creación para todas las áreas de la economía naranja por vinculación a tipo de institución" xr:uid="{6B304107-A5D2-4A6A-8A52-A99350D59EA6}"/>
    <hyperlink ref="B24" location="'Cuadro 21'!A1" display="Grupos de investigación reconocidos con producción resultado de procesos de Investigación + Creación para todas las áreas de la economía naranja por área del conocimiento" xr:uid="{434F02BC-AAAD-4532-A158-52716E056E99}"/>
    <hyperlink ref="B25" location="'Cuadro 22'!A1" display="Número de artesanos por departamento" xr:uid="{C504965C-0ECC-4C92-BB6F-FE5D820ADF4A}"/>
    <hyperlink ref="B26" location="'Cuadro 23'!A1" display="Distribución de artesanos por sexo" xr:uid="{7BC97814-7824-4FE5-AE1A-963E32EF545E}"/>
    <hyperlink ref="B27" location="'Cuadro 24'!A1" display="Distribución de artesanos por sexo y edad" xr:uid="{B7B09AC5-8843-4CD8-BF06-9A9287038126}"/>
    <hyperlink ref="B28" location="'Cuadro 25'!A1" display="Distribución artesanal por pertenencia étnica" xr:uid="{0EC2F6EB-DE67-4C9D-8047-476E02A762D5}"/>
    <hyperlink ref="B29" location="'Cuadro 26'!A1" display="Autorreconocimiento como población vulnerable" xr:uid="{08631B1E-376E-4FAF-8828-F5A008FA8237}"/>
    <hyperlink ref="B30" location="'Cuadro 27'!A1" display="Grupos de población vulnerable" xr:uid="{568AB843-86D1-440D-BB6B-5533AAECB353}"/>
    <hyperlink ref="B31" location="'Cuadro 28'!A1" display="Régimen de Seguridad Social en Salud" xr:uid="{656E8A5D-030E-4931-A289-8F30FE0621FB}"/>
    <hyperlink ref="B32" location="'Cuadro 29'!A1" display="Zona de residencia" xr:uid="{761CCE69-8340-4174-BC39-AC50BCC8CF92}"/>
    <hyperlink ref="B33" location="'Cuadro 30'!A1" display="Forma de aprendizaje de los oficios artesanales" xr:uid="{A3FB2B59-03D5-4604-B7F8-38C4F1DEFCC7}"/>
    <hyperlink ref="B34" location="'Cuadro 31'!A1" display="Lugar de producción artesanal" xr:uid="{78871C9F-DAB3-4E03-B3FC-A7F78648CBF3}"/>
    <hyperlink ref="B35" location="'Cuadro 32'!A1" display="Tipos de materias primas" xr:uid="{8A5CB9DA-74E5-4372-9A0E-7F3DD5D2E3D0}"/>
    <hyperlink ref="B36" location="'Cuadro 33'!A1" display="Tipos de herramientas" xr:uid="{06590398-08FC-4C6F-A635-3F0633F41EB2}"/>
    <hyperlink ref="B37" location="'Cuadro 34'!A1" display="Principales líneas de producto" xr:uid="{46046AFE-6379-4E3F-AC52-D97E0C58521B}"/>
    <hyperlink ref="B38" location="'Cuadro 35'!A1" display="Artesanía como principal fuente de ingreso al hogar" xr:uid="{A10F07D7-5CD1-4031-970C-E1C28190E58A}"/>
    <hyperlink ref="B39" location="'Cuadro 36'!A1" display="Ingreso promedio mensual del hogar por artesanías" xr:uid="{C9E4BE6B-9529-49D4-A23F-E7D7258F1EAF}"/>
    <hyperlink ref="B40" location="'Cuadro 37'!A1" display="Rol laboral en la actividad artesanal" xr:uid="{E9DE69CD-A861-4B68-B65D-9CB1B8C3B8A3}"/>
    <hyperlink ref="B41" location="'Cuadro 38'!A1" display="Formas de comercialización" xr:uid="{C69ECC9F-5E34-4CA3-9A16-369D37438C3F}"/>
    <hyperlink ref="B42" location="'Cuadro 39'!A1" display="Particpación en ferias aresanales" xr:uid="{FFE8E95C-AEA4-44E4-A4B9-D5D9BEFC5F09}"/>
    <hyperlink ref="B43" location="'Cuadro 40'!A1" display="Dificultades en la comercialización" xr:uid="{29F76BEC-D8FC-4E0B-8E11-E6C44B2EBF78}"/>
    <hyperlink ref="B44" location="'Cuadro 41'!A1" display="Tenencia de negocio o local para comercializar artesanías" xr:uid="{3818FA5E-39F4-4330-9857-CDDFE6FAA4A7}"/>
    <hyperlink ref="B45" location="'Cuadro 42'!A1" display="Rol en el negocio o local" xr:uid="{EBC2F398-21C0-49B4-8338-F04371B1B5DD}"/>
    <hyperlink ref="B46" location="'Cuadro 43'!A1" display="Salarios en el negocio o local" xr:uid="{6D4A75F8-4646-4FF0-9C3F-4D5BABCF42D3}"/>
    <hyperlink ref="B47" location="'Cuadro 44'!A1" display="Mensualmente, el ingreso o salario es" xr:uid="{EE900A76-1759-47D3-91F8-D7E819FC57C8}"/>
    <hyperlink ref="B48" location="'Cuadro 45'!A1" display="Registros de los negocios" xr:uid="{2675078A-36C9-4406-B735-60518831ADDF}"/>
    <hyperlink ref="B49" location="'Cuadro 46'!A1" display="Solicitud de créditos o préstamos para la actividad artesanal" xr:uid="{672C277E-8EBC-4D41-B938-36DBD696265A}"/>
    <hyperlink ref="B50" location="'Cuadro 47'!A1" display="Aprobación de créditos o préstamos" xr:uid="{4691A7B5-96DA-4BCC-A519-14C0A5C80DD5}"/>
    <hyperlink ref="B51" location="'Cuadro 48'!A1" display="Razones para no aprobar préstamos o créditos" xr:uid="{23BD2F32-8CED-4837-9167-53839C63C181}"/>
    <hyperlink ref="B52" location="'Cuadro 49'!A1" display="Entidades que otorgan los créditos o préstamos" xr:uid="{92559136-FB74-4DA5-8D9D-9086CA5FA88B}"/>
    <hyperlink ref="B53" location="'Cuadro 50'!A1" display="Asociatividad" xr:uid="{7633DEE2-8A46-4739-9BF7-79D761FC69C4}"/>
    <hyperlink ref="B54" location="'Cuadro 51'!A1" display="Razones para no asociarse" xr:uid="{CF00721A-26C8-455B-9416-A7A2D34BFFAA}"/>
    <hyperlink ref="B55" location="'Cuadro 52'!A1" display="Ventas totales: Expoartesanías 2016-2019" xr:uid="{E9E437FA-114C-4D33-9820-9C41D4099BBE}"/>
    <hyperlink ref="B56" location="'Cuadro 53'!A1" display="Número de visitantes: Expoartesanías 2016-2019" xr:uid="{33F018E4-F970-477E-9548-5658CA861D3B}"/>
    <hyperlink ref="B57" location="'Cuadro 54'!A1" display="Ventas por tipo de artesanías: Expoartesanías 2016-2018" xr:uid="{5A742CED-067F-4D51-9E43-E1C5AEF2135B}"/>
    <hyperlink ref="B58" location="'Cuadro 55'!A1" display="Porcentaje de programas de educación superior que forman para la subcategoría de artes visuales en los departamentos que cuentan con oferta educativa para el sector" xr:uid="{FC602F3F-A80C-4098-9432-26DCDB4BB9D1}"/>
    <hyperlink ref="B59" location="'Cuadro 56'!A1" display="Porcentaje de programas de educción superior que forman para la subcategoría de las artes escénicas en los departamentos que cuentan con oferta educativa para el sector" xr:uid="{64DC91C7-5705-4730-9BD5-1E75B0248725}"/>
    <hyperlink ref="B60" location="'Cuadro 57'!A1" display="Porcentaje de programas de educción superior que forman para la subcategoría de tursimo y patrimonio en los departamentos que cuentan con oferta educativa para el sector" xr:uid="{0A58BFDA-2181-4B7F-B7BE-7128086D6F08}"/>
    <hyperlink ref="B61" location="'Cuadro 58'!A1" display="Porcentaje de programas de educción superior que forman para la subcategoría de educación en arte y cultura en los departamentos que cuentan con oferta educativa para el sector" xr:uid="{0EAC7FA0-C1FD-487C-8AF9-91969C1D1C46}"/>
    <hyperlink ref="B62" location="'Cuadro 59'!A1" display="Porcentaje de programas de educación superior que forman para la subcategoría de la industria editorial en los departamentos que cuentan con oferta educativa para el sector" xr:uid="{7563CF29-6D57-46DC-BB74-9FACE4B4066C}"/>
    <hyperlink ref="B63" location="'Cuadro 60'!A1" display="Porcentaje de programas de educción superior que forman para la subcategoría de la industria fonográfica en los departamentos que cuentan con oferta educativa para el sector" xr:uid="{985324B7-84AC-47BB-9011-B749D62F4A81}"/>
    <hyperlink ref="B64" location="'Cuadro 61'!A1" display="Porcentaje de programas de educción superior que forman para la subcategoría de la industría audiovisual en los departamentos que cuentan con oferta educativa para el sector" xr:uid="{8A8C9B2A-38F3-4A06-AE9E-FA19DA21EC01}"/>
    <hyperlink ref="B65" location="'Cuadro 62'!A1" display="Porcentaje de programas de educación superior que forman para la subcategoría de medios digitales y software en los departamentos que cuentan con oferta educativa para el sector" xr:uid="{8E6F512C-9E52-45BE-B85B-AC951ED54207}"/>
    <hyperlink ref="B66" location="'Cuadro 63'!A1" display="Porcentaje de programas de educación superior que forman para la subcategoría de diseño en los departamentos que cuentan con oferta educativa para el sector" xr:uid="{433FC550-AC9B-47BD-A888-618A64C1C727}"/>
    <hyperlink ref="B67" location="'Cuadro 64'!A1" display="Porcentaje de programas de educación superior que forman para la subcategoría de publicidad en los departamentos que cuentan con oferta educativa para el sector" xr:uid="{C61D81C7-C045-470C-8AE2-838875952119}"/>
    <hyperlink ref="B68" location="'Cuadro 65'!A1" display="Porcentaje de programas de educación para el trabajo y desarrollo humano-ETDH que forman para la subcategoría de artes visuales en los departamentos que cuentan con oferta educativa para el sector" xr:uid="{C1BCD390-FF17-47C7-871D-695B873A0ED1}"/>
    <hyperlink ref="B69" location="'Cuadro 66'!A1" display="Porcentaje de programas de educación para el trabajo y desarrollo humano-ETDH que forman para la subcategoría de las artes escénicas en los departamentos que cuentan con oferta educativa para el sector" xr:uid="{B7C42049-4B8E-4835-9DC5-491061F3876C}"/>
    <hyperlink ref="B70" location="'Cuadro 67'!A1" display="Porcentaje de programas de educación para el trabajo y desarrollo humano-ETDH que forman para la subcategoría de tursimo y patrimonio en los departamentos que cuentan con oferta educativa para el sector" xr:uid="{6235C2AC-0A4A-49A2-9AA0-5382E1073691}"/>
    <hyperlink ref="B71" location="'Cuadro 68'!A1" display="Porcentaje de programas de educación para el trabajo y desarrollo humano-ETDH que forman para la subcategoría de educación en arte y cultura en los departamentos que cuentan con oferta educativa para el sector" xr:uid="{4ABE5949-9D0A-4D34-BDF7-C946511418B4}"/>
    <hyperlink ref="B72" location="'Cuadro 69'!A1" display="Porcentaje de programas de educación para el trabajo y desarrollo humano-ETDH que forman para la subcategoría de la industria editorial en los departamentos que cuentan con oferta educativa para el sector" xr:uid="{4AFA2F10-6F64-4FC8-B196-C53F871FCAB7}"/>
    <hyperlink ref="B73" location="'Cuadro 70'!A1" display="Porcentaje de programas de educación para el trabajo y desarrollo humano-ETDH que forman para la subcategoría de la industria fonográfica en los departamentos que cuentan con oferta educativa para el sector" xr:uid="{5B83BBA5-36DB-43F2-9E8B-40998CF21C79}"/>
    <hyperlink ref="B74" location="'Cuadro 71'!A1" display="Porcentaje de programas de educción para el trabajo y desarrollo humano-ETDH que forman para la subcategoría de la industria audiovisual en los departamentos que cuentan con oferta educativa para el sector" xr:uid="{374173FB-69C9-467A-B5DA-B5A84F05301F}"/>
    <hyperlink ref="B75" location="'Cuadro 72'!A1" display="Porcentaje de programas de educación para el trabajo y desarrollo humano-ETDH que forman para la subcategoria de medios digitales y software en los departamentos que cuentan con oferta educativa para el sector" xr:uid="{6ED466D9-0221-4CBC-914B-46C2ADED6DD3}"/>
    <hyperlink ref="B76" location="'Cuadro 73'!A1" display="Porcentaje de programas de educación para el trabajo y desarrollo humano-ETDH que forman para la subcategoria de Diseño en los departamentos que cuentan con oferta educativa para el sector" xr:uid="{9295598D-FDBC-4260-B58F-4BC4D8376B63}"/>
    <hyperlink ref="B77" location="'Cuadro 74'!A1" display="Porcentaje de programas de educación  para el trabajo y desarrollo humano-ETDH que forman para la subcategoria de publicidad en los departamentos que cuentan con oferta educativa para el sector" xr:uid="{84EDE783-1806-4C85-B2A7-A2E9EE57AE59}"/>
    <hyperlink ref="B78" location="'Cuadro 75'!A1" display="Solicitudes de registro de obras actos y contratos" xr:uid="{CB183F75-76F9-4812-97C2-EBF6152F23D4}"/>
    <hyperlink ref="B79" location="'Cuadro 76'!A1" display="Registros de obras actos y contratos reaizados" xr:uid="{CD5ACF46-5DC3-47EC-851C-304F19548989}"/>
    <hyperlink ref="B80" location="'Cuadro 77'!A1" display="Medios de registro de obras actos y contratos" xr:uid="{343DD7B6-6BD0-4795-A8B4-94C7EEA16BD7}"/>
    <hyperlink ref="B81" location="'Cuadro 78'!A1" display="Participación por categoria de registros de obras actos y contratos" xr:uid="{EB7843B3-19EF-4646-82AB-D0C523B4B621}"/>
    <hyperlink ref="B82" location="'Cuadro 79'!A1" display="Distribución de registro de obras actos y contratos mensual" xr:uid="{5F6F187D-412A-4148-BA9D-9D7172E1F3D2}"/>
    <hyperlink ref="B83" location="'Cuadro 80'!A1" display="Distribución de registro de obras actos y contratos  por Departamentos de Colombia " xr:uid="{C1B0D43F-C806-4178-85B7-360D5B179E4D}"/>
    <hyperlink ref="B84" location="'Cuadro 81'!A1" display="Distribución del registro de obras actos y contratos por  categorías por Departamentos de Colombia " xr:uid="{7E051F06-0DF3-4165-833E-DD62527A9456}"/>
    <hyperlink ref="B85" location="'Cuadro 83'!A1" display="Distribución del registro de obras actos y contratos realizados  por Colombianos residentes en el exterior" xr:uid="{3B3A9001-DA96-4EA9-A966-821DFBAE3D59}"/>
    <hyperlink ref="B86" location="'Cuadro 84'!A1" display="Exportaciones de Colombia, de las actividades relacionadas con la Economía Naranja. Según departamento de origen" xr:uid="{FC498BDD-0F2C-42E7-BA04-DACAD584D513}"/>
    <hyperlink ref="B87" location="'Cuadro 85'!A1" display="Exportaciones de Colombia, de las actividades relacionadas con la Economía Naranja. Según país de destino" xr:uid="{9D368344-1587-4E89-8203-A0D465286ABA}"/>
    <hyperlink ref="B88" location="'Cuadro 86'!A1" display="Actividades de uso de internet para personas de 5 años y más. Total nacional y área" xr:uid="{9AB71984-A570-425E-966F-6C7615B72050}"/>
    <hyperlink ref="B89" location="'Cuadro 87'!A1" display="Hogares de Economía Naranja por tipo de tenencia de la vivienda que habitan" xr:uid="{82BFE165-2856-411E-8B1A-671402AAD5CE}"/>
    <hyperlink ref="B90" location="'Cuadro 88'!A1" display="Hogares de economía naranja por opinión del jefe(a) o cónyuge sobre los ingresos de su hogar" xr:uid="{4DFF5DBE-8A9C-4E50-A99D-3D5449E4BC1C}"/>
    <hyperlink ref="B91" location="'Cuadro 89'!A1" display="Hogares de Economía Naranja por número de personas que los componen" xr:uid="{4422155F-589A-483C-966C-AE172EA188A3}"/>
    <hyperlink ref="B92" location="'Cuadro 90'!A1" display="Hogares de Economía Naranja con conexión a internet" xr:uid="{326BC7FB-0E5F-4674-AABC-165735D1F1F0}"/>
    <hyperlink ref="B93" location="'Cuadro 91'!A1" display="Años promedio de educación de las personas de 15 a 24 años que pertenecen a un hogar de Economía Naranja" xr:uid="{664D71F9-5025-45B2-A32C-6057E6310078}"/>
  </hyperlinks>
  <pageMargins left="0.7" right="0.7" top="0.75" bottom="0.75" header="0.3" footer="0.3"/>
  <pageSetup orientation="portrait" horizontalDpi="360" verticalDpi="360" r:id="rId1"/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A5C41-B9D6-4EE6-80CB-BAFDA268BEEC}">
  <sheetPr codeName="Hoja14">
    <tabColor rgb="FF7030A0"/>
  </sheetPr>
  <dimension ref="A1:G993"/>
  <sheetViews>
    <sheetView showGridLines="0" showRowColHeaders="0" topLeftCell="A12" workbookViewId="0">
      <selection activeCell="B24" sqref="B24:F24"/>
    </sheetView>
  </sheetViews>
  <sheetFormatPr baseColWidth="10" defaultColWidth="14.42578125" defaultRowHeight="15" customHeight="1" x14ac:dyDescent="0.25"/>
  <cols>
    <col min="1" max="1" width="15.7109375" style="10" customWidth="1"/>
    <col min="2" max="2" width="50.7109375" style="10" customWidth="1"/>
    <col min="3" max="3" width="14.7109375" style="29" customWidth="1"/>
    <col min="4" max="4" width="11.7109375" style="30" customWidth="1"/>
    <col min="5" max="5" width="11.7109375" style="34" customWidth="1"/>
    <col min="6" max="6" width="11.7109375" style="32" customWidth="1"/>
    <col min="7" max="7" width="11.7109375" style="10" customWidth="1"/>
    <col min="8" max="8" width="5" style="10" bestFit="1" customWidth="1"/>
    <col min="9" max="17" width="10.7109375" style="10" customWidth="1"/>
    <col min="18" max="16384" width="14.42578125" style="10"/>
  </cols>
  <sheetData>
    <row r="1" spans="1:6" s="9" customFormat="1" ht="15" customHeight="1" x14ac:dyDescent="0.25"/>
    <row r="2" spans="1:6" s="9" customFormat="1" ht="15" customHeight="1" x14ac:dyDescent="0.25"/>
    <row r="3" spans="1:6" s="9" customFormat="1" ht="15" customHeight="1" x14ac:dyDescent="0.25"/>
    <row r="4" spans="1:6" s="9" customFormat="1" ht="3.75" customHeight="1" x14ac:dyDescent="0.25"/>
    <row r="5" spans="1:6" s="9" customFormat="1" ht="15" customHeight="1" x14ac:dyDescent="0.25">
      <c r="A5" s="672" t="s">
        <v>2</v>
      </c>
      <c r="B5" s="672"/>
      <c r="C5" s="672"/>
      <c r="D5" s="672"/>
      <c r="E5" s="672"/>
      <c r="F5" s="672"/>
    </row>
    <row r="6" spans="1:6" s="9" customFormat="1" ht="15" customHeight="1" x14ac:dyDescent="0.25">
      <c r="A6" s="672"/>
      <c r="B6" s="672"/>
      <c r="C6" s="672"/>
      <c r="D6" s="672"/>
      <c r="E6" s="672"/>
      <c r="F6" s="672"/>
    </row>
    <row r="7" spans="1:6" s="35" customFormat="1" ht="28.5" customHeight="1" x14ac:dyDescent="0.25">
      <c r="A7" s="685" t="s">
        <v>634</v>
      </c>
      <c r="B7" s="685"/>
      <c r="C7" s="685"/>
      <c r="D7" s="685"/>
      <c r="E7" s="685"/>
      <c r="F7" s="685"/>
    </row>
    <row r="8" spans="1:6" ht="17.25" customHeight="1" x14ac:dyDescent="0.25">
      <c r="B8" s="128"/>
    </row>
    <row r="9" spans="1:6" ht="15" customHeight="1" x14ac:dyDescent="0.25">
      <c r="C9" s="705" t="s">
        <v>28</v>
      </c>
      <c r="D9" s="705"/>
      <c r="E9" s="705"/>
      <c r="F9" s="705"/>
    </row>
    <row r="10" spans="1:6" ht="11.25" customHeight="1" x14ac:dyDescent="0.25">
      <c r="B10" s="706" t="s">
        <v>29</v>
      </c>
      <c r="C10" s="705" t="s">
        <v>30</v>
      </c>
      <c r="D10" s="705"/>
      <c r="E10" s="705" t="s">
        <v>31</v>
      </c>
      <c r="F10" s="705"/>
    </row>
    <row r="11" spans="1:6" x14ac:dyDescent="0.25">
      <c r="B11" s="706"/>
      <c r="C11" s="11" t="s">
        <v>32</v>
      </c>
      <c r="D11" s="11" t="s">
        <v>33</v>
      </c>
      <c r="E11" s="12" t="s">
        <v>33</v>
      </c>
      <c r="F11" s="12" t="s">
        <v>35</v>
      </c>
    </row>
    <row r="12" spans="1:6" ht="12.95" customHeight="1" x14ac:dyDescent="0.25">
      <c r="B12" s="129" t="s">
        <v>36</v>
      </c>
      <c r="C12" s="130" t="s">
        <v>89</v>
      </c>
      <c r="D12" s="131">
        <v>68</v>
      </c>
      <c r="E12" s="132">
        <f>+D12</f>
        <v>68</v>
      </c>
      <c r="F12" s="133">
        <f>+E12/E19</f>
        <v>6.647116324535679E-2</v>
      </c>
    </row>
    <row r="13" spans="1:6" ht="12.95" customHeight="1" x14ac:dyDescent="0.25">
      <c r="B13" s="661" t="s">
        <v>37</v>
      </c>
      <c r="C13" s="134" t="s">
        <v>38</v>
      </c>
      <c r="D13" s="135">
        <v>4</v>
      </c>
      <c r="E13" s="664">
        <f>+D13+D14</f>
        <v>20</v>
      </c>
      <c r="F13" s="667">
        <f>+E13/E19</f>
        <v>1.9550342130987292E-2</v>
      </c>
    </row>
    <row r="14" spans="1:6" ht="12.95" customHeight="1" x14ac:dyDescent="0.25">
      <c r="B14" s="663"/>
      <c r="C14" s="130" t="s">
        <v>39</v>
      </c>
      <c r="D14" s="136">
        <v>16</v>
      </c>
      <c r="E14" s="666"/>
      <c r="F14" s="666"/>
    </row>
    <row r="15" spans="1:6" ht="12.95" customHeight="1" x14ac:dyDescent="0.25">
      <c r="B15" s="661" t="s">
        <v>42</v>
      </c>
      <c r="C15" s="134" t="s">
        <v>43</v>
      </c>
      <c r="D15" s="135">
        <v>9</v>
      </c>
      <c r="E15" s="664">
        <f>SUM(D15:D18)</f>
        <v>935</v>
      </c>
      <c r="F15" s="667">
        <f>+E15/E19</f>
        <v>0.91397849462365588</v>
      </c>
    </row>
    <row r="16" spans="1:6" ht="12.95" customHeight="1" x14ac:dyDescent="0.25">
      <c r="B16" s="662"/>
      <c r="C16" s="134" t="s">
        <v>38</v>
      </c>
      <c r="D16" s="135">
        <v>70</v>
      </c>
      <c r="E16" s="665"/>
      <c r="F16" s="665"/>
    </row>
    <row r="17" spans="1:7" ht="12.95" customHeight="1" x14ac:dyDescent="0.25">
      <c r="B17" s="662"/>
      <c r="C17" s="134" t="s">
        <v>39</v>
      </c>
      <c r="D17" s="135">
        <v>109</v>
      </c>
      <c r="E17" s="665"/>
      <c r="F17" s="665"/>
    </row>
    <row r="18" spans="1:7" ht="12.95" customHeight="1" x14ac:dyDescent="0.25">
      <c r="B18" s="663"/>
      <c r="C18" s="130" t="s">
        <v>44</v>
      </c>
      <c r="D18" s="136">
        <v>747</v>
      </c>
      <c r="E18" s="666"/>
      <c r="F18" s="666"/>
    </row>
    <row r="19" spans="1:7" ht="12.95" customHeight="1" x14ac:dyDescent="0.25">
      <c r="C19" s="103" t="s">
        <v>49</v>
      </c>
      <c r="D19" s="64">
        <f>SUM(D12:D18)</f>
        <v>1023</v>
      </c>
      <c r="E19" s="64">
        <f>SUM(E12:E18)</f>
        <v>1023</v>
      </c>
      <c r="F19" s="65">
        <f>SUM(F12:F18)</f>
        <v>1</v>
      </c>
    </row>
    <row r="20" spans="1:7" s="32" customFormat="1" ht="15" customHeight="1" x14ac:dyDescent="0.25">
      <c r="A20" s="10"/>
      <c r="B20" s="10"/>
      <c r="C20" s="29"/>
      <c r="D20" s="30"/>
      <c r="E20" s="31"/>
      <c r="G20" s="10"/>
    </row>
    <row r="21" spans="1:7" s="32" customFormat="1" ht="15" customHeight="1" x14ac:dyDescent="0.25">
      <c r="A21" s="10"/>
      <c r="B21" s="10"/>
      <c r="C21" s="29"/>
      <c r="D21" s="30"/>
      <c r="E21" s="31"/>
      <c r="G21" s="10"/>
    </row>
    <row r="22" spans="1:7" s="32" customFormat="1" ht="15" customHeight="1" x14ac:dyDescent="0.25">
      <c r="A22" s="33" t="s">
        <v>4</v>
      </c>
      <c r="B22" s="734" t="s">
        <v>51</v>
      </c>
      <c r="C22" s="735"/>
      <c r="D22" s="735"/>
      <c r="E22" s="735"/>
      <c r="F22" s="736"/>
      <c r="G22" s="10"/>
    </row>
    <row r="23" spans="1:7" s="32" customFormat="1" ht="15" customHeight="1" x14ac:dyDescent="0.25">
      <c r="A23" s="137" t="s">
        <v>52</v>
      </c>
      <c r="B23" s="734" t="s">
        <v>112</v>
      </c>
      <c r="C23" s="735"/>
      <c r="D23" s="735"/>
      <c r="E23" s="735"/>
      <c r="F23" s="736"/>
      <c r="G23" s="10"/>
    </row>
    <row r="24" spans="1:7" s="32" customFormat="1" ht="105" customHeight="1" x14ac:dyDescent="0.25">
      <c r="A24" s="137" t="s">
        <v>54</v>
      </c>
      <c r="B24" s="737" t="s">
        <v>55</v>
      </c>
      <c r="C24" s="738"/>
      <c r="D24" s="738"/>
      <c r="E24" s="738"/>
      <c r="F24" s="739"/>
      <c r="G24" s="10"/>
    </row>
    <row r="30" spans="1:7" s="32" customFormat="1" ht="15.75" customHeight="1" x14ac:dyDescent="0.25">
      <c r="A30" s="10"/>
      <c r="B30" s="10"/>
      <c r="C30" s="29"/>
      <c r="D30" s="30"/>
      <c r="E30" s="34"/>
      <c r="G30" s="10"/>
    </row>
    <row r="31" spans="1:7" s="32" customFormat="1" ht="15.75" customHeight="1" x14ac:dyDescent="0.25">
      <c r="A31" s="10"/>
      <c r="B31" s="10"/>
      <c r="C31" s="29"/>
      <c r="D31" s="30"/>
      <c r="E31" s="34"/>
      <c r="G31" s="10"/>
    </row>
    <row r="32" spans="1:7" s="32" customFormat="1" ht="15.75" customHeight="1" x14ac:dyDescent="0.25">
      <c r="A32" s="10"/>
      <c r="B32" s="10"/>
      <c r="C32" s="29"/>
      <c r="D32" s="30"/>
      <c r="E32" s="34"/>
      <c r="G32" s="10"/>
    </row>
    <row r="33" spans="1:7" s="32" customFormat="1" ht="15.75" customHeight="1" x14ac:dyDescent="0.25">
      <c r="A33" s="10"/>
      <c r="B33" s="10"/>
      <c r="C33" s="29"/>
      <c r="D33" s="30"/>
      <c r="E33" s="34"/>
      <c r="G33" s="10"/>
    </row>
    <row r="34" spans="1:7" s="32" customFormat="1" ht="15.75" customHeight="1" x14ac:dyDescent="0.25">
      <c r="A34" s="10"/>
      <c r="B34" s="10"/>
      <c r="C34" s="29"/>
      <c r="D34" s="30"/>
      <c r="E34" s="34"/>
      <c r="G34" s="10"/>
    </row>
    <row r="35" spans="1:7" ht="15.75" customHeight="1" x14ac:dyDescent="0.25"/>
    <row r="36" spans="1:7" ht="15.75" customHeight="1" x14ac:dyDescent="0.25"/>
    <row r="37" spans="1:7" ht="15.75" customHeight="1" x14ac:dyDescent="0.25"/>
    <row r="38" spans="1:7" ht="15.75" customHeight="1" x14ac:dyDescent="0.25"/>
    <row r="39" spans="1:7" ht="15.75" customHeight="1" x14ac:dyDescent="0.25"/>
    <row r="40" spans="1:7" ht="15.75" customHeight="1" x14ac:dyDescent="0.25"/>
    <row r="41" spans="1:7" ht="15.75" customHeight="1" x14ac:dyDescent="0.25"/>
    <row r="42" spans="1:7" ht="15.75" customHeight="1" x14ac:dyDescent="0.25"/>
    <row r="43" spans="1:7" ht="15.75" customHeight="1" x14ac:dyDescent="0.25"/>
    <row r="44" spans="1:7" ht="15.75" customHeight="1" x14ac:dyDescent="0.25"/>
    <row r="45" spans="1:7" ht="15.75" customHeight="1" x14ac:dyDescent="0.25"/>
    <row r="46" spans="1:7" ht="15.75" customHeight="1" x14ac:dyDescent="0.25"/>
    <row r="47" spans="1:7" ht="15.75" customHeight="1" x14ac:dyDescent="0.25"/>
    <row r="48" spans="1:7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</sheetData>
  <mergeCells count="15">
    <mergeCell ref="A5:F6"/>
    <mergeCell ref="A7:F7"/>
    <mergeCell ref="C9:F9"/>
    <mergeCell ref="B10:B11"/>
    <mergeCell ref="C10:D10"/>
    <mergeCell ref="E10:F10"/>
    <mergeCell ref="B22:F22"/>
    <mergeCell ref="B23:F23"/>
    <mergeCell ref="B24:F24"/>
    <mergeCell ref="B13:B14"/>
    <mergeCell ref="E13:E14"/>
    <mergeCell ref="F13:F14"/>
    <mergeCell ref="B15:B18"/>
    <mergeCell ref="E15:E18"/>
    <mergeCell ref="F15:F18"/>
  </mergeCells>
  <pageMargins left="0.7" right="0.7" top="0.75" bottom="0.75" header="0" footer="0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649E2-CFD6-4C12-87C7-28DC90A89C8B}">
  <sheetPr codeName="Hoja15">
    <tabColor rgb="FF7030A0"/>
  </sheetPr>
  <dimension ref="A1:L1008"/>
  <sheetViews>
    <sheetView showGridLines="0" showRowColHeaders="0" topLeftCell="A28" workbookViewId="0">
      <selection activeCell="C37" sqref="C37:E37"/>
    </sheetView>
  </sheetViews>
  <sheetFormatPr baseColWidth="10" defaultColWidth="14.42578125" defaultRowHeight="15" customHeight="1" x14ac:dyDescent="0.25"/>
  <cols>
    <col min="1" max="1" width="14.42578125" style="35"/>
    <col min="2" max="2" width="5.7109375" style="35" customWidth="1"/>
    <col min="3" max="3" width="22.7109375" style="35" customWidth="1"/>
    <col min="4" max="5" width="12.7109375" style="35" customWidth="1"/>
    <col min="6" max="6" width="5.5703125" style="35" customWidth="1"/>
    <col min="7" max="7" width="10.7109375" style="35" customWidth="1"/>
    <col min="8" max="8" width="36.140625" style="35" customWidth="1"/>
    <col min="9" max="9" width="4" style="35" customWidth="1"/>
    <col min="10" max="10" width="58.5703125" style="35" customWidth="1"/>
    <col min="11" max="11" width="3" style="35" customWidth="1"/>
    <col min="12" max="12" width="44.140625" style="35" customWidth="1"/>
    <col min="13" max="27" width="10.7109375" style="35" customWidth="1"/>
    <col min="28" max="16384" width="14.42578125" style="35"/>
  </cols>
  <sheetData>
    <row r="1" spans="1:10" s="9" customFormat="1" ht="15" customHeight="1" x14ac:dyDescent="0.25"/>
    <row r="2" spans="1:10" s="9" customFormat="1" ht="15" customHeight="1" x14ac:dyDescent="0.25"/>
    <row r="3" spans="1:10" s="9" customFormat="1" ht="15" customHeight="1" x14ac:dyDescent="0.25"/>
    <row r="4" spans="1:10" s="9" customFormat="1" ht="3.75" customHeight="1" x14ac:dyDescent="0.25"/>
    <row r="5" spans="1:10" s="9" customFormat="1" ht="15" customHeight="1" x14ac:dyDescent="0.25">
      <c r="A5" s="672" t="s">
        <v>2</v>
      </c>
      <c r="B5" s="672"/>
      <c r="C5" s="672"/>
      <c r="D5" s="672"/>
      <c r="E5" s="672"/>
      <c r="F5" s="672"/>
    </row>
    <row r="6" spans="1:10" s="9" customFormat="1" ht="15" customHeight="1" x14ac:dyDescent="0.25">
      <c r="A6" s="672"/>
      <c r="B6" s="672"/>
      <c r="C6" s="672"/>
      <c r="D6" s="672"/>
      <c r="E6" s="672"/>
      <c r="F6" s="672"/>
    </row>
    <row r="7" spans="1:10" ht="28.5" customHeight="1" x14ac:dyDescent="0.25">
      <c r="A7" s="685" t="s">
        <v>635</v>
      </c>
      <c r="B7" s="685"/>
      <c r="C7" s="685"/>
      <c r="D7" s="685"/>
      <c r="E7" s="685"/>
      <c r="F7" s="685"/>
    </row>
    <row r="8" spans="1:10" x14ac:dyDescent="0.25">
      <c r="B8" s="54"/>
      <c r="C8" s="54"/>
      <c r="H8" s="9"/>
      <c r="I8" s="9"/>
      <c r="J8" s="9"/>
    </row>
    <row r="9" spans="1:10" ht="15" customHeight="1" x14ac:dyDescent="0.25">
      <c r="B9" s="36"/>
      <c r="C9" s="106" t="s">
        <v>56</v>
      </c>
      <c r="D9" s="107" t="s">
        <v>33</v>
      </c>
      <c r="E9" s="107" t="s">
        <v>35</v>
      </c>
      <c r="H9" s="9"/>
      <c r="I9" s="9"/>
      <c r="J9" s="9"/>
    </row>
    <row r="10" spans="1:10" x14ac:dyDescent="0.25">
      <c r="B10" s="36"/>
      <c r="C10" s="108" t="s">
        <v>59</v>
      </c>
      <c r="D10" s="41">
        <v>253</v>
      </c>
      <c r="E10" s="69">
        <f t="shared" ref="E10:E31" si="0">+D10/$D$32</f>
        <v>0.24731182795698925</v>
      </c>
      <c r="H10" s="9"/>
      <c r="I10" s="9"/>
      <c r="J10" s="9"/>
    </row>
    <row r="11" spans="1:10" x14ac:dyDescent="0.25">
      <c r="B11" s="36"/>
      <c r="C11" s="138" t="s">
        <v>57</v>
      </c>
      <c r="D11" s="44">
        <v>204</v>
      </c>
      <c r="E11" s="69">
        <f t="shared" si="0"/>
        <v>0.19941348973607037</v>
      </c>
      <c r="H11" s="9"/>
      <c r="I11" s="9"/>
      <c r="J11" s="9"/>
    </row>
    <row r="12" spans="1:10" x14ac:dyDescent="0.25">
      <c r="B12" s="36"/>
      <c r="C12" s="138" t="s">
        <v>60</v>
      </c>
      <c r="D12" s="44">
        <v>120</v>
      </c>
      <c r="E12" s="69">
        <f t="shared" si="0"/>
        <v>0.11730205278592376</v>
      </c>
      <c r="H12" s="9"/>
      <c r="I12" s="9"/>
      <c r="J12" s="9"/>
    </row>
    <row r="13" spans="1:10" x14ac:dyDescent="0.25">
      <c r="B13" s="36"/>
      <c r="C13" s="138" t="s">
        <v>58</v>
      </c>
      <c r="D13" s="44">
        <v>64</v>
      </c>
      <c r="E13" s="69">
        <f t="shared" si="0"/>
        <v>6.2561094819159335E-2</v>
      </c>
      <c r="H13" s="9"/>
      <c r="I13" s="9"/>
      <c r="J13" s="9"/>
    </row>
    <row r="14" spans="1:10" x14ac:dyDescent="0.25">
      <c r="B14" s="36"/>
      <c r="C14" s="138" t="s">
        <v>73</v>
      </c>
      <c r="D14" s="44">
        <v>58</v>
      </c>
      <c r="E14" s="69">
        <f t="shared" si="0"/>
        <v>5.6695992179863146E-2</v>
      </c>
      <c r="H14" s="9"/>
      <c r="I14" s="9"/>
      <c r="J14" s="9"/>
    </row>
    <row r="15" spans="1:10" x14ac:dyDescent="0.25">
      <c r="B15" s="36"/>
      <c r="C15" s="138" t="s">
        <v>71</v>
      </c>
      <c r="D15" s="44">
        <v>48</v>
      </c>
      <c r="E15" s="69">
        <f t="shared" si="0"/>
        <v>4.6920821114369501E-2</v>
      </c>
      <c r="H15" s="9"/>
      <c r="I15" s="9"/>
      <c r="J15" s="9"/>
    </row>
    <row r="16" spans="1:10" x14ac:dyDescent="0.25">
      <c r="B16" s="36"/>
      <c r="C16" s="138" t="s">
        <v>64</v>
      </c>
      <c r="D16" s="44">
        <v>44</v>
      </c>
      <c r="E16" s="69">
        <f t="shared" si="0"/>
        <v>4.3010752688172046E-2</v>
      </c>
      <c r="H16" s="9"/>
      <c r="I16" s="9"/>
      <c r="J16" s="9"/>
    </row>
    <row r="17" spans="2:12" x14ac:dyDescent="0.25">
      <c r="B17" s="36"/>
      <c r="C17" s="138" t="s">
        <v>61</v>
      </c>
      <c r="D17" s="44">
        <v>42</v>
      </c>
      <c r="E17" s="69">
        <f t="shared" si="0"/>
        <v>4.1055718475073312E-2</v>
      </c>
      <c r="H17" s="9"/>
      <c r="I17" s="9"/>
      <c r="J17" s="9"/>
    </row>
    <row r="18" spans="2:12" x14ac:dyDescent="0.25">
      <c r="B18" s="36"/>
      <c r="C18" s="138" t="s">
        <v>66</v>
      </c>
      <c r="D18" s="44">
        <v>36</v>
      </c>
      <c r="E18" s="69">
        <f t="shared" si="0"/>
        <v>3.519061583577713E-2</v>
      </c>
      <c r="H18" s="9"/>
      <c r="I18" s="9"/>
      <c r="J18" s="9"/>
    </row>
    <row r="19" spans="2:12" x14ac:dyDescent="0.25">
      <c r="B19" s="36"/>
      <c r="C19" s="138" t="s">
        <v>65</v>
      </c>
      <c r="D19" s="44">
        <v>30</v>
      </c>
      <c r="E19" s="69">
        <f t="shared" si="0"/>
        <v>2.932551319648094E-2</v>
      </c>
      <c r="H19" s="9"/>
      <c r="I19" s="9"/>
      <c r="J19" s="9"/>
    </row>
    <row r="20" spans="2:12" x14ac:dyDescent="0.25">
      <c r="B20" s="36"/>
      <c r="C20" s="138" t="s">
        <v>68</v>
      </c>
      <c r="D20" s="44">
        <v>26</v>
      </c>
      <c r="E20" s="69">
        <f t="shared" si="0"/>
        <v>2.5415444770283482E-2</v>
      </c>
      <c r="H20" s="9"/>
      <c r="I20" s="9"/>
      <c r="J20" s="9"/>
    </row>
    <row r="21" spans="2:12" x14ac:dyDescent="0.25">
      <c r="B21" s="36"/>
      <c r="C21" s="138" t="s">
        <v>62</v>
      </c>
      <c r="D21" s="44">
        <v>19</v>
      </c>
      <c r="E21" s="69">
        <f t="shared" si="0"/>
        <v>1.8572825024437929E-2</v>
      </c>
      <c r="H21" s="9"/>
      <c r="I21" s="9"/>
      <c r="J21" s="9"/>
    </row>
    <row r="22" spans="2:12" x14ac:dyDescent="0.25">
      <c r="B22" s="36"/>
      <c r="C22" s="138" t="s">
        <v>74</v>
      </c>
      <c r="D22" s="44">
        <v>18</v>
      </c>
      <c r="E22" s="69">
        <f t="shared" si="0"/>
        <v>1.7595307917888565E-2</v>
      </c>
      <c r="H22" s="9"/>
      <c r="I22" s="9"/>
      <c r="J22" s="9"/>
    </row>
    <row r="23" spans="2:12" x14ac:dyDescent="0.25">
      <c r="B23" s="36"/>
      <c r="C23" s="138" t="s">
        <v>67</v>
      </c>
      <c r="D23" s="44">
        <v>18</v>
      </c>
      <c r="E23" s="69">
        <f t="shared" si="0"/>
        <v>1.7595307917888565E-2</v>
      </c>
      <c r="H23" s="9"/>
      <c r="I23" s="9"/>
      <c r="J23" s="9"/>
    </row>
    <row r="24" spans="2:12" x14ac:dyDescent="0.25">
      <c r="B24" s="36"/>
      <c r="C24" s="138" t="s">
        <v>63</v>
      </c>
      <c r="D24" s="44">
        <v>10</v>
      </c>
      <c r="E24" s="69">
        <f t="shared" si="0"/>
        <v>9.7751710654936461E-3</v>
      </c>
      <c r="H24" s="9"/>
      <c r="I24" s="9"/>
      <c r="J24" s="9"/>
    </row>
    <row r="25" spans="2:12" x14ac:dyDescent="0.25">
      <c r="B25" s="36"/>
      <c r="C25" s="138" t="s">
        <v>72</v>
      </c>
      <c r="D25" s="44">
        <v>7</v>
      </c>
      <c r="E25" s="69">
        <f t="shared" si="0"/>
        <v>6.8426197458455523E-3</v>
      </c>
      <c r="H25" s="9"/>
      <c r="I25" s="9"/>
      <c r="J25" s="9"/>
      <c r="L25" s="70"/>
    </row>
    <row r="26" spans="2:12" x14ac:dyDescent="0.25">
      <c r="B26" s="36"/>
      <c r="C26" s="138" t="s">
        <v>77</v>
      </c>
      <c r="D26" s="44">
        <v>6</v>
      </c>
      <c r="E26" s="69">
        <f t="shared" si="0"/>
        <v>5.8651026392961877E-3</v>
      </c>
      <c r="H26" s="9"/>
      <c r="I26" s="9"/>
      <c r="J26" s="9"/>
      <c r="L26" s="70"/>
    </row>
    <row r="27" spans="2:12" x14ac:dyDescent="0.25">
      <c r="B27" s="36"/>
      <c r="C27" s="138" t="s">
        <v>69</v>
      </c>
      <c r="D27" s="44">
        <v>4</v>
      </c>
      <c r="E27" s="69">
        <f t="shared" si="0"/>
        <v>3.9100684261974585E-3</v>
      </c>
      <c r="H27" s="9"/>
      <c r="I27" s="9"/>
      <c r="J27" s="9"/>
      <c r="L27" s="70"/>
    </row>
    <row r="28" spans="2:12" x14ac:dyDescent="0.25">
      <c r="B28" s="36"/>
      <c r="C28" s="138" t="s">
        <v>80</v>
      </c>
      <c r="D28" s="44">
        <v>2</v>
      </c>
      <c r="E28" s="69">
        <f t="shared" si="0"/>
        <v>1.9550342130987292E-3</v>
      </c>
      <c r="H28" s="9"/>
      <c r="I28" s="9"/>
      <c r="J28" s="9"/>
      <c r="L28" s="70"/>
    </row>
    <row r="29" spans="2:12" x14ac:dyDescent="0.25">
      <c r="B29" s="36"/>
      <c r="C29" s="138" t="s">
        <v>75</v>
      </c>
      <c r="D29" s="44">
        <v>2</v>
      </c>
      <c r="E29" s="69">
        <f t="shared" si="0"/>
        <v>1.9550342130987292E-3</v>
      </c>
      <c r="H29" s="9"/>
      <c r="I29" s="9"/>
      <c r="J29" s="9"/>
      <c r="L29" s="70"/>
    </row>
    <row r="30" spans="2:12" x14ac:dyDescent="0.25">
      <c r="B30" s="36"/>
      <c r="C30" s="138" t="s">
        <v>78</v>
      </c>
      <c r="D30" s="44">
        <v>2</v>
      </c>
      <c r="E30" s="69">
        <f t="shared" si="0"/>
        <v>1.9550342130987292E-3</v>
      </c>
      <c r="H30" s="9"/>
      <c r="I30" s="9"/>
      <c r="J30" s="9"/>
      <c r="L30" s="70"/>
    </row>
    <row r="31" spans="2:12" x14ac:dyDescent="0.25">
      <c r="B31" s="36"/>
      <c r="C31" s="109" t="s">
        <v>86</v>
      </c>
      <c r="D31" s="72">
        <v>10</v>
      </c>
      <c r="E31" s="139">
        <f t="shared" si="0"/>
        <v>9.7751710654936461E-3</v>
      </c>
      <c r="H31" s="9"/>
      <c r="I31" s="9"/>
      <c r="J31" s="9"/>
      <c r="L31" s="70"/>
    </row>
    <row r="32" spans="2:12" ht="15.75" customHeight="1" x14ac:dyDescent="0.25">
      <c r="C32" s="140" t="s">
        <v>87</v>
      </c>
      <c r="D32" s="141">
        <f>SUM(D10:D31)</f>
        <v>1023</v>
      </c>
      <c r="E32" s="73">
        <f>SUM(E10:E31)</f>
        <v>0.99999999999999956</v>
      </c>
      <c r="H32" s="9"/>
      <c r="I32" s="9"/>
      <c r="J32" s="9"/>
    </row>
    <row r="33" spans="1:10" ht="15.75" customHeight="1" x14ac:dyDescent="0.25">
      <c r="H33" s="9"/>
      <c r="I33" s="9"/>
      <c r="J33" s="9"/>
    </row>
    <row r="34" spans="1:10" ht="15.75" customHeight="1" x14ac:dyDescent="0.25"/>
    <row r="35" spans="1:10" ht="30" customHeight="1" x14ac:dyDescent="0.25">
      <c r="A35" s="712" t="s">
        <v>4</v>
      </c>
      <c r="B35" s="712"/>
      <c r="C35" s="687" t="s">
        <v>51</v>
      </c>
      <c r="D35" s="683"/>
      <c r="E35" s="684"/>
    </row>
    <row r="36" spans="1:10" ht="15.75" customHeight="1" x14ac:dyDescent="0.25">
      <c r="A36" s="712" t="s">
        <v>52</v>
      </c>
      <c r="B36" s="712"/>
      <c r="C36" s="690" t="s">
        <v>112</v>
      </c>
      <c r="D36" s="683"/>
      <c r="E36" s="684"/>
    </row>
    <row r="37" spans="1:10" ht="135.75" customHeight="1" x14ac:dyDescent="0.25">
      <c r="A37" s="712" t="s">
        <v>54</v>
      </c>
      <c r="B37" s="712"/>
      <c r="C37" s="682" t="s">
        <v>55</v>
      </c>
      <c r="D37" s="683"/>
      <c r="E37" s="684"/>
    </row>
    <row r="38" spans="1:10" ht="15.75" customHeight="1" x14ac:dyDescent="0.25"/>
    <row r="39" spans="1:10" ht="15.75" customHeight="1" x14ac:dyDescent="0.25"/>
    <row r="40" spans="1:10" ht="15.75" customHeight="1" x14ac:dyDescent="0.25"/>
    <row r="41" spans="1:10" ht="15.75" customHeight="1" x14ac:dyDescent="0.25"/>
    <row r="42" spans="1:10" ht="15.75" customHeight="1" x14ac:dyDescent="0.25"/>
    <row r="43" spans="1:10" ht="15.75" customHeight="1" x14ac:dyDescent="0.25"/>
    <row r="44" spans="1:10" ht="15.75" customHeight="1" x14ac:dyDescent="0.25"/>
    <row r="45" spans="1:10" ht="15.75" customHeight="1" x14ac:dyDescent="0.25"/>
    <row r="46" spans="1:10" ht="15.75" customHeight="1" x14ac:dyDescent="0.25"/>
    <row r="47" spans="1:10" ht="15.75" customHeight="1" x14ac:dyDescent="0.25"/>
    <row r="48" spans="1:10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  <row r="1004" ht="15.75" customHeight="1" x14ac:dyDescent="0.25"/>
    <row r="1005" ht="15.75" customHeight="1" x14ac:dyDescent="0.25"/>
    <row r="1006" ht="15.75" customHeight="1" x14ac:dyDescent="0.25"/>
    <row r="1007" ht="15.75" customHeight="1" x14ac:dyDescent="0.25"/>
    <row r="1008" ht="15.75" customHeight="1" x14ac:dyDescent="0.25"/>
  </sheetData>
  <mergeCells count="8">
    <mergeCell ref="A37:B37"/>
    <mergeCell ref="C37:E37"/>
    <mergeCell ref="A5:F6"/>
    <mergeCell ref="A7:F7"/>
    <mergeCell ref="A35:B35"/>
    <mergeCell ref="C35:E35"/>
    <mergeCell ref="A36:B36"/>
    <mergeCell ref="C36:E36"/>
  </mergeCells>
  <pageMargins left="0.7" right="0.7" top="0.75" bottom="0.75" header="0" footer="0"/>
  <pageSetup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5E838B-76DE-4F7E-85DC-4EEF59869825}">
  <sheetPr codeName="Hoja16">
    <tabColor rgb="FF7030A0"/>
  </sheetPr>
  <dimension ref="A1:F1008"/>
  <sheetViews>
    <sheetView showGridLines="0" showRowColHeaders="0" topLeftCell="A18" workbookViewId="0">
      <selection activeCell="I29" sqref="I29"/>
    </sheetView>
  </sheetViews>
  <sheetFormatPr baseColWidth="10" defaultColWidth="14.42578125" defaultRowHeight="15" customHeight="1" x14ac:dyDescent="0.25"/>
  <cols>
    <col min="1" max="1" width="25" style="35" customWidth="1"/>
    <col min="2" max="2" width="45" style="35" customWidth="1"/>
    <col min="3" max="7" width="12.7109375" style="35" customWidth="1"/>
    <col min="8" max="8" width="5" style="35" customWidth="1"/>
    <col min="9" max="9" width="41" style="35" customWidth="1"/>
    <col min="10" max="10" width="4" style="35" customWidth="1"/>
    <col min="11" max="11" width="44.140625" style="35" customWidth="1"/>
    <col min="12" max="27" width="10.7109375" style="35" customWidth="1"/>
    <col min="28" max="16384" width="14.42578125" style="35"/>
  </cols>
  <sheetData>
    <row r="1" spans="1:6" s="9" customFormat="1" ht="15" customHeight="1" x14ac:dyDescent="0.25"/>
    <row r="2" spans="1:6" s="9" customFormat="1" ht="15" customHeight="1" x14ac:dyDescent="0.25"/>
    <row r="3" spans="1:6" s="9" customFormat="1" ht="15" customHeight="1" x14ac:dyDescent="0.25"/>
    <row r="4" spans="1:6" s="9" customFormat="1" ht="3.75" customHeight="1" x14ac:dyDescent="0.25"/>
    <row r="5" spans="1:6" s="9" customFormat="1" ht="15" customHeight="1" x14ac:dyDescent="0.25">
      <c r="A5" s="672" t="s">
        <v>2</v>
      </c>
      <c r="B5" s="672"/>
      <c r="C5" s="672"/>
      <c r="D5" s="672"/>
      <c r="E5" s="672"/>
      <c r="F5" s="672"/>
    </row>
    <row r="6" spans="1:6" s="9" customFormat="1" ht="15" customHeight="1" x14ac:dyDescent="0.25">
      <c r="A6" s="672"/>
      <c r="B6" s="672"/>
      <c r="C6" s="672"/>
      <c r="D6" s="672"/>
      <c r="E6" s="672"/>
      <c r="F6" s="672"/>
    </row>
    <row r="7" spans="1:6" ht="28.5" customHeight="1" x14ac:dyDescent="0.25">
      <c r="A7" s="685" t="s">
        <v>636</v>
      </c>
      <c r="B7" s="685"/>
      <c r="C7" s="685"/>
      <c r="D7" s="685"/>
      <c r="E7" s="685"/>
      <c r="F7" s="685"/>
    </row>
    <row r="8" spans="1:6" x14ac:dyDescent="0.25">
      <c r="A8" s="54"/>
      <c r="B8" s="54"/>
    </row>
    <row r="9" spans="1:6" x14ac:dyDescent="0.25">
      <c r="A9" s="54"/>
      <c r="B9" s="54"/>
    </row>
    <row r="10" spans="1:6" x14ac:dyDescent="0.25">
      <c r="A10" s="732" t="s">
        <v>92</v>
      </c>
      <c r="B10" s="732" t="s">
        <v>93</v>
      </c>
      <c r="C10" s="675" t="s">
        <v>94</v>
      </c>
      <c r="D10" s="677"/>
      <c r="E10" s="675" t="s">
        <v>95</v>
      </c>
      <c r="F10" s="677"/>
    </row>
    <row r="11" spans="1:6" x14ac:dyDescent="0.25">
      <c r="A11" s="733"/>
      <c r="B11" s="733"/>
      <c r="C11" s="11" t="s">
        <v>96</v>
      </c>
      <c r="D11" s="77" t="s">
        <v>97</v>
      </c>
      <c r="E11" s="12" t="s">
        <v>33</v>
      </c>
      <c r="F11" s="78" t="s">
        <v>35</v>
      </c>
    </row>
    <row r="12" spans="1:6" x14ac:dyDescent="0.25">
      <c r="A12" s="693" t="s">
        <v>98</v>
      </c>
      <c r="B12" s="79" t="s">
        <v>116</v>
      </c>
      <c r="C12" s="80">
        <f>SUM(D13:D14)</f>
        <v>6</v>
      </c>
      <c r="D12" s="81"/>
      <c r="E12" s="142">
        <f>+C12</f>
        <v>6</v>
      </c>
      <c r="F12" s="143">
        <f>+E12/E24</f>
        <v>5.8651026392961877E-3</v>
      </c>
    </row>
    <row r="13" spans="1:6" x14ac:dyDescent="0.25">
      <c r="A13" s="694"/>
      <c r="B13" s="82" t="s">
        <v>117</v>
      </c>
      <c r="C13" s="83"/>
      <c r="D13" s="83">
        <v>5</v>
      </c>
      <c r="E13" s="144"/>
      <c r="F13" s="145"/>
    </row>
    <row r="14" spans="1:6" x14ac:dyDescent="0.25">
      <c r="A14" s="695"/>
      <c r="B14" s="87" t="s">
        <v>118</v>
      </c>
      <c r="C14" s="88"/>
      <c r="D14" s="88">
        <v>1</v>
      </c>
      <c r="E14" s="146"/>
      <c r="F14" s="147"/>
    </row>
    <row r="15" spans="1:6" x14ac:dyDescent="0.25">
      <c r="A15" s="693" t="s">
        <v>103</v>
      </c>
      <c r="B15" s="114" t="s">
        <v>104</v>
      </c>
      <c r="C15" s="115">
        <f>SUM(D16:D17)</f>
        <v>1000</v>
      </c>
      <c r="D15" s="116"/>
      <c r="E15" s="142">
        <f>+C15</f>
        <v>1000</v>
      </c>
      <c r="F15" s="143">
        <f>+E15/E24</f>
        <v>0.97751710654936463</v>
      </c>
    </row>
    <row r="16" spans="1:6" x14ac:dyDescent="0.25">
      <c r="A16" s="694"/>
      <c r="B16" s="92" t="s">
        <v>119</v>
      </c>
      <c r="C16" s="44"/>
      <c r="D16" s="44">
        <v>406</v>
      </c>
      <c r="E16" s="144"/>
      <c r="F16" s="145"/>
    </row>
    <row r="17" spans="1:6" x14ac:dyDescent="0.25">
      <c r="A17" s="695"/>
      <c r="B17" s="87" t="s">
        <v>120</v>
      </c>
      <c r="C17" s="88"/>
      <c r="D17" s="88">
        <v>594</v>
      </c>
      <c r="E17" s="146"/>
      <c r="F17" s="147"/>
    </row>
    <row r="18" spans="1:6" x14ac:dyDescent="0.25">
      <c r="A18" s="693" t="s">
        <v>121</v>
      </c>
      <c r="B18" s="79" t="s">
        <v>122</v>
      </c>
      <c r="C18" s="80">
        <f>+D19</f>
        <v>2</v>
      </c>
      <c r="D18" s="41"/>
      <c r="E18" s="144">
        <f>+C18+C20</f>
        <v>17</v>
      </c>
      <c r="F18" s="145">
        <f>+E18/E24</f>
        <v>1.6617790811339198E-2</v>
      </c>
    </row>
    <row r="19" spans="1:6" x14ac:dyDescent="0.25">
      <c r="A19" s="694"/>
      <c r="B19" s="82" t="s">
        <v>123</v>
      </c>
      <c r="C19" s="83"/>
      <c r="D19" s="44">
        <v>2</v>
      </c>
      <c r="E19" s="144"/>
      <c r="F19" s="145"/>
    </row>
    <row r="20" spans="1:6" x14ac:dyDescent="0.25">
      <c r="A20" s="694"/>
      <c r="B20" s="85" t="s">
        <v>124</v>
      </c>
      <c r="C20" s="86">
        <f>SUM(D21:D23)</f>
        <v>15</v>
      </c>
      <c r="D20" s="44"/>
      <c r="E20" s="144"/>
      <c r="F20" s="145"/>
    </row>
    <row r="21" spans="1:6" x14ac:dyDescent="0.25">
      <c r="A21" s="694"/>
      <c r="B21" s="92" t="s">
        <v>125</v>
      </c>
      <c r="C21" s="44"/>
      <c r="D21" s="44">
        <v>4</v>
      </c>
      <c r="E21" s="144"/>
      <c r="F21" s="145"/>
    </row>
    <row r="22" spans="1:6" x14ac:dyDescent="0.25">
      <c r="A22" s="694"/>
      <c r="B22" s="92" t="s">
        <v>126</v>
      </c>
      <c r="C22" s="44"/>
      <c r="D22" s="44">
        <v>5</v>
      </c>
      <c r="E22" s="144"/>
      <c r="F22" s="145"/>
    </row>
    <row r="23" spans="1:6" x14ac:dyDescent="0.25">
      <c r="A23" s="695"/>
      <c r="B23" s="87" t="s">
        <v>127</v>
      </c>
      <c r="C23" s="88"/>
      <c r="D23" s="88">
        <v>6</v>
      </c>
      <c r="E23" s="146"/>
      <c r="F23" s="147"/>
    </row>
    <row r="24" spans="1:6" x14ac:dyDescent="0.25">
      <c r="C24" s="94" t="s">
        <v>49</v>
      </c>
      <c r="D24" s="95"/>
      <c r="E24" s="112">
        <f>SUM(E12:E23)</f>
        <v>1023</v>
      </c>
      <c r="F24" s="127">
        <f>SUM(F12:F17)</f>
        <v>0.98338220918866082</v>
      </c>
    </row>
    <row r="25" spans="1:6" x14ac:dyDescent="0.25">
      <c r="A25" s="731" t="s">
        <v>111</v>
      </c>
      <c r="B25" s="731"/>
      <c r="C25" s="731"/>
      <c r="D25" s="731"/>
    </row>
    <row r="27" spans="1:6" ht="15" customHeight="1" x14ac:dyDescent="0.25">
      <c r="A27" s="67" t="s">
        <v>4</v>
      </c>
      <c r="B27" s="702" t="s">
        <v>51</v>
      </c>
      <c r="C27" s="702"/>
      <c r="D27" s="702"/>
      <c r="E27" s="702"/>
      <c r="F27" s="702"/>
    </row>
    <row r="28" spans="1:6" x14ac:dyDescent="0.25">
      <c r="A28" s="99" t="s">
        <v>52</v>
      </c>
      <c r="B28" s="702" t="s">
        <v>112</v>
      </c>
      <c r="C28" s="702"/>
      <c r="D28" s="702"/>
      <c r="E28" s="702"/>
      <c r="F28" s="702"/>
    </row>
    <row r="29" spans="1:6" ht="92.25" customHeight="1" x14ac:dyDescent="0.25">
      <c r="A29" s="99" t="s">
        <v>54</v>
      </c>
      <c r="B29" s="692" t="s">
        <v>55</v>
      </c>
      <c r="C29" s="692"/>
      <c r="D29" s="692"/>
      <c r="E29" s="692"/>
      <c r="F29" s="692"/>
    </row>
    <row r="30" spans="1:6" ht="15.75" customHeight="1" x14ac:dyDescent="0.25"/>
    <row r="31" spans="1:6" ht="15.75" customHeight="1" x14ac:dyDescent="0.25"/>
    <row r="32" spans="1:6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  <row r="1004" ht="15.75" customHeight="1" x14ac:dyDescent="0.25"/>
    <row r="1005" ht="15.75" customHeight="1" x14ac:dyDescent="0.25"/>
    <row r="1006" ht="15.75" customHeight="1" x14ac:dyDescent="0.25"/>
    <row r="1007" ht="15.75" customHeight="1" x14ac:dyDescent="0.25"/>
    <row r="1008" ht="15.75" customHeight="1" x14ac:dyDescent="0.25"/>
  </sheetData>
  <mergeCells count="13">
    <mergeCell ref="A5:F6"/>
    <mergeCell ref="A7:F7"/>
    <mergeCell ref="A10:A11"/>
    <mergeCell ref="B10:B11"/>
    <mergeCell ref="C10:D10"/>
    <mergeCell ref="E10:F10"/>
    <mergeCell ref="B29:F29"/>
    <mergeCell ref="A12:A14"/>
    <mergeCell ref="A15:A17"/>
    <mergeCell ref="A18:A23"/>
    <mergeCell ref="A25:D25"/>
    <mergeCell ref="B27:F27"/>
    <mergeCell ref="B28:F28"/>
  </mergeCells>
  <pageMargins left="0.7" right="0.7" top="0.75" bottom="0.75" header="0" footer="0"/>
  <pageSetup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51C55-3A38-414C-983F-610DF16739D6}">
  <sheetPr codeName="Hoja17">
    <tabColor rgb="FF7030A0"/>
  </sheetPr>
  <dimension ref="A1:H1007"/>
  <sheetViews>
    <sheetView showGridLines="0" showRowColHeaders="0" topLeftCell="A10" workbookViewId="0">
      <selection activeCell="B19" sqref="B19:D19"/>
    </sheetView>
  </sheetViews>
  <sheetFormatPr baseColWidth="10" defaultColWidth="14.42578125" defaultRowHeight="15" customHeight="1" x14ac:dyDescent="0.25"/>
  <cols>
    <col min="1" max="1" width="15.28515625" style="35" customWidth="1"/>
    <col min="2" max="2" width="30.7109375" style="35" customWidth="1"/>
    <col min="3" max="4" width="13.7109375" style="35" customWidth="1"/>
    <col min="5" max="5" width="5.5703125" style="35" customWidth="1"/>
    <col min="6" max="6" width="3.140625" style="35" customWidth="1"/>
    <col min="7" max="7" width="43.7109375" style="35" customWidth="1"/>
    <col min="8" max="8" width="19.7109375" style="35" customWidth="1"/>
    <col min="9" max="10" width="5.140625" style="35" customWidth="1"/>
    <col min="11" max="27" width="10.7109375" style="35" customWidth="1"/>
    <col min="28" max="16384" width="14.42578125" style="35"/>
  </cols>
  <sheetData>
    <row r="1" spans="1:8" s="9" customFormat="1" ht="15" customHeight="1" x14ac:dyDescent="0.25"/>
    <row r="2" spans="1:8" s="9" customFormat="1" ht="15" customHeight="1" x14ac:dyDescent="0.25"/>
    <row r="3" spans="1:8" s="9" customFormat="1" ht="15" customHeight="1" x14ac:dyDescent="0.25"/>
    <row r="4" spans="1:8" s="9" customFormat="1" ht="3.75" customHeight="1" x14ac:dyDescent="0.25"/>
    <row r="5" spans="1:8" s="9" customFormat="1" ht="15" customHeight="1" x14ac:dyDescent="0.25">
      <c r="A5" s="672" t="s">
        <v>2</v>
      </c>
      <c r="B5" s="672"/>
      <c r="C5" s="672"/>
      <c r="D5" s="672"/>
      <c r="E5" s="672"/>
      <c r="F5" s="672"/>
    </row>
    <row r="6" spans="1:8" s="9" customFormat="1" ht="15" customHeight="1" x14ac:dyDescent="0.25">
      <c r="A6" s="672"/>
      <c r="B6" s="672"/>
      <c r="C6" s="672"/>
      <c r="D6" s="672"/>
      <c r="E6" s="672"/>
      <c r="F6" s="672"/>
    </row>
    <row r="7" spans="1:8" s="9" customFormat="1" ht="30" customHeight="1" x14ac:dyDescent="0.25">
      <c r="A7" s="685" t="s">
        <v>18</v>
      </c>
      <c r="B7" s="685"/>
      <c r="C7" s="685"/>
      <c r="D7" s="685"/>
      <c r="E7" s="685"/>
      <c r="F7" s="685"/>
    </row>
    <row r="8" spans="1:8" x14ac:dyDescent="0.25">
      <c r="A8" s="54"/>
      <c r="G8" s="9"/>
      <c r="H8" s="9"/>
    </row>
    <row r="9" spans="1:8" ht="20.25" customHeight="1" x14ac:dyDescent="0.25">
      <c r="A9" s="54"/>
      <c r="B9" s="37" t="s">
        <v>30</v>
      </c>
      <c r="C9" s="38" t="s">
        <v>33</v>
      </c>
      <c r="D9" s="38" t="s">
        <v>35</v>
      </c>
      <c r="G9" s="9"/>
      <c r="H9" s="9"/>
    </row>
    <row r="10" spans="1:8" x14ac:dyDescent="0.25">
      <c r="B10" s="148" t="s">
        <v>128</v>
      </c>
      <c r="C10" s="149">
        <v>341</v>
      </c>
      <c r="D10" s="150">
        <f>+C10/$C$14</f>
        <v>0.59824561403508769</v>
      </c>
      <c r="G10" s="9"/>
      <c r="H10" s="9"/>
    </row>
    <row r="11" spans="1:8" x14ac:dyDescent="0.25">
      <c r="B11" s="151" t="s">
        <v>129</v>
      </c>
      <c r="C11" s="152">
        <v>200</v>
      </c>
      <c r="D11" s="150">
        <f>+C11/$C$14</f>
        <v>0.35087719298245612</v>
      </c>
      <c r="G11" s="9"/>
      <c r="H11" s="9"/>
    </row>
    <row r="12" spans="1:8" x14ac:dyDescent="0.25">
      <c r="B12" s="151" t="s">
        <v>130</v>
      </c>
      <c r="C12" s="152">
        <v>28</v>
      </c>
      <c r="D12" s="150">
        <f>+C12/$C$14</f>
        <v>4.912280701754386E-2</v>
      </c>
      <c r="G12" s="9"/>
      <c r="H12" s="9"/>
    </row>
    <row r="13" spans="1:8" x14ac:dyDescent="0.25">
      <c r="B13" s="153" t="s">
        <v>131</v>
      </c>
      <c r="C13" s="154">
        <v>1</v>
      </c>
      <c r="D13" s="150">
        <f>+C13/$C$14</f>
        <v>1.7543859649122807E-3</v>
      </c>
      <c r="G13" s="9"/>
      <c r="H13" s="9"/>
    </row>
    <row r="14" spans="1:8" x14ac:dyDescent="0.25">
      <c r="B14" s="47" t="s">
        <v>87</v>
      </c>
      <c r="C14" s="155">
        <f t="shared" ref="C14:D14" si="0">SUM(C10:C13)</f>
        <v>570</v>
      </c>
      <c r="D14" s="156">
        <f t="shared" si="0"/>
        <v>1</v>
      </c>
      <c r="G14" s="9"/>
      <c r="H14" s="9"/>
    </row>
    <row r="15" spans="1:8" x14ac:dyDescent="0.25">
      <c r="C15" s="157"/>
      <c r="D15" s="158"/>
      <c r="G15" s="9"/>
      <c r="H15" s="9"/>
    </row>
    <row r="16" spans="1:8" x14ac:dyDescent="0.25">
      <c r="C16" s="157"/>
      <c r="D16" s="158"/>
    </row>
    <row r="17" spans="1:4" ht="30" customHeight="1" x14ac:dyDescent="0.25">
      <c r="A17" s="99" t="s">
        <v>4</v>
      </c>
      <c r="B17" s="723" t="s">
        <v>51</v>
      </c>
      <c r="C17" s="683"/>
      <c r="D17" s="684"/>
    </row>
    <row r="18" spans="1:4" x14ac:dyDescent="0.25">
      <c r="A18" s="99" t="s">
        <v>52</v>
      </c>
      <c r="B18" s="723" t="s">
        <v>112</v>
      </c>
      <c r="C18" s="683"/>
      <c r="D18" s="684"/>
    </row>
    <row r="19" spans="1:4" ht="118.5" customHeight="1" x14ac:dyDescent="0.25">
      <c r="A19" s="99" t="s">
        <v>54</v>
      </c>
      <c r="B19" s="713" t="s">
        <v>55</v>
      </c>
      <c r="C19" s="683"/>
      <c r="D19" s="684"/>
    </row>
    <row r="28" spans="1:4" ht="15.75" customHeight="1" x14ac:dyDescent="0.25"/>
    <row r="29" spans="1:4" ht="15.75" customHeight="1" x14ac:dyDescent="0.25"/>
    <row r="30" spans="1:4" ht="15.75" customHeight="1" x14ac:dyDescent="0.25"/>
    <row r="31" spans="1:4" ht="15.75" customHeight="1" x14ac:dyDescent="0.25"/>
    <row r="32" spans="1:4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  <row r="1004" ht="15.75" customHeight="1" x14ac:dyDescent="0.25"/>
    <row r="1005" ht="15.75" customHeight="1" x14ac:dyDescent="0.25"/>
    <row r="1006" ht="15.75" customHeight="1" x14ac:dyDescent="0.25"/>
    <row r="1007" ht="15.75" customHeight="1" x14ac:dyDescent="0.25"/>
  </sheetData>
  <mergeCells count="5">
    <mergeCell ref="A5:F6"/>
    <mergeCell ref="A7:F7"/>
    <mergeCell ref="B17:D17"/>
    <mergeCell ref="B18:D18"/>
    <mergeCell ref="B19:D19"/>
  </mergeCells>
  <pageMargins left="0.7" right="0.7" top="0.75" bottom="0.75" header="0" footer="0"/>
  <pageSetup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18742D-218D-4E35-9D0C-3D6E1EDF7A57}">
  <sheetPr codeName="Hoja18">
    <tabColor rgb="FF7030A0"/>
  </sheetPr>
  <dimension ref="A1:L1009"/>
  <sheetViews>
    <sheetView showGridLines="0" showRowColHeaders="0" topLeftCell="A29" workbookViewId="0">
      <selection activeCell="C38" sqref="C38:G38"/>
    </sheetView>
  </sheetViews>
  <sheetFormatPr baseColWidth="10" defaultColWidth="14.42578125" defaultRowHeight="15" customHeight="1" x14ac:dyDescent="0.25"/>
  <cols>
    <col min="1" max="1" width="5" style="35" customWidth="1"/>
    <col min="2" max="2" width="11.28515625" style="35" customWidth="1"/>
    <col min="3" max="3" width="22.7109375" style="35" customWidth="1"/>
    <col min="4" max="5" width="12.7109375" style="35" customWidth="1"/>
    <col min="6" max="6" width="5.5703125" style="35" customWidth="1"/>
    <col min="7" max="7" width="10.7109375" style="35" customWidth="1"/>
    <col min="8" max="8" width="36.140625" style="35" customWidth="1"/>
    <col min="9" max="9" width="4" style="35" customWidth="1"/>
    <col min="10" max="10" width="58.5703125" style="35" customWidth="1"/>
    <col min="11" max="11" width="3" style="35" customWidth="1"/>
    <col min="12" max="12" width="44.140625" style="35" customWidth="1"/>
    <col min="13" max="27" width="10.7109375" style="35" customWidth="1"/>
    <col min="28" max="16384" width="14.42578125" style="35"/>
  </cols>
  <sheetData>
    <row r="1" spans="1:10" s="9" customFormat="1" ht="15" customHeight="1" x14ac:dyDescent="0.25"/>
    <row r="2" spans="1:10" s="9" customFormat="1" ht="15" customHeight="1" x14ac:dyDescent="0.25"/>
    <row r="3" spans="1:10" s="9" customFormat="1" ht="15" customHeight="1" x14ac:dyDescent="0.25"/>
    <row r="4" spans="1:10" s="9" customFormat="1" ht="3.75" customHeight="1" x14ac:dyDescent="0.25"/>
    <row r="5" spans="1:10" s="9" customFormat="1" ht="15" customHeight="1" x14ac:dyDescent="0.25">
      <c r="A5" s="672" t="s">
        <v>2</v>
      </c>
      <c r="B5" s="672"/>
      <c r="C5" s="672"/>
      <c r="D5" s="672"/>
      <c r="E5" s="672"/>
      <c r="F5" s="672"/>
      <c r="G5" s="672"/>
    </row>
    <row r="6" spans="1:10" s="9" customFormat="1" ht="15" customHeight="1" x14ac:dyDescent="0.25">
      <c r="A6" s="672"/>
      <c r="B6" s="672"/>
      <c r="C6" s="672"/>
      <c r="D6" s="672"/>
      <c r="E6" s="672"/>
      <c r="F6" s="672"/>
      <c r="G6" s="672"/>
    </row>
    <row r="7" spans="1:10" s="9" customFormat="1" ht="30" customHeight="1" x14ac:dyDescent="0.25">
      <c r="A7" s="741" t="s">
        <v>19</v>
      </c>
      <c r="B7" s="741"/>
      <c r="C7" s="741"/>
      <c r="D7" s="741"/>
      <c r="E7" s="741"/>
      <c r="F7" s="741"/>
      <c r="G7" s="741"/>
    </row>
    <row r="9" spans="1:10" ht="15" customHeight="1" x14ac:dyDescent="0.25">
      <c r="B9" s="36"/>
      <c r="C9" s="106" t="s">
        <v>56</v>
      </c>
      <c r="D9" s="107" t="s">
        <v>33</v>
      </c>
      <c r="E9" s="107" t="s">
        <v>35</v>
      </c>
      <c r="H9" s="9"/>
      <c r="I9" s="9"/>
      <c r="J9" s="9"/>
    </row>
    <row r="10" spans="1:10" x14ac:dyDescent="0.25">
      <c r="B10" s="36"/>
      <c r="C10" s="108" t="s">
        <v>57</v>
      </c>
      <c r="D10" s="41">
        <v>207</v>
      </c>
      <c r="E10" s="69">
        <f t="shared" ref="E10:E32" si="0">+D10/$D$33</f>
        <v>0.36315789473684212</v>
      </c>
      <c r="G10" s="9"/>
      <c r="H10" s="9"/>
      <c r="I10" s="9"/>
      <c r="J10" s="9"/>
    </row>
    <row r="11" spans="1:10" x14ac:dyDescent="0.25">
      <c r="B11" s="36"/>
      <c r="C11" s="138" t="s">
        <v>59</v>
      </c>
      <c r="D11" s="44">
        <v>83</v>
      </c>
      <c r="E11" s="69">
        <f t="shared" si="0"/>
        <v>0.14561403508771931</v>
      </c>
      <c r="G11" s="9"/>
      <c r="H11" s="9"/>
      <c r="I11" s="9"/>
      <c r="J11" s="9"/>
    </row>
    <row r="12" spans="1:10" x14ac:dyDescent="0.25">
      <c r="B12" s="36"/>
      <c r="C12" s="138" t="s">
        <v>58</v>
      </c>
      <c r="D12" s="44">
        <v>69</v>
      </c>
      <c r="E12" s="69">
        <f t="shared" si="0"/>
        <v>0.12105263157894737</v>
      </c>
      <c r="G12" s="9"/>
      <c r="H12" s="9"/>
      <c r="I12" s="9"/>
      <c r="J12" s="9"/>
    </row>
    <row r="13" spans="1:10" x14ac:dyDescent="0.25">
      <c r="B13" s="36"/>
      <c r="C13" s="138" t="s">
        <v>60</v>
      </c>
      <c r="D13" s="44">
        <v>39</v>
      </c>
      <c r="E13" s="69">
        <f t="shared" si="0"/>
        <v>6.8421052631578952E-2</v>
      </c>
      <c r="G13" s="9"/>
      <c r="H13" s="9"/>
      <c r="I13" s="9"/>
      <c r="J13" s="9"/>
    </row>
    <row r="14" spans="1:10" x14ac:dyDescent="0.25">
      <c r="B14" s="36"/>
      <c r="C14" s="138" t="s">
        <v>61</v>
      </c>
      <c r="D14" s="44">
        <v>37</v>
      </c>
      <c r="E14" s="69">
        <f t="shared" si="0"/>
        <v>6.491228070175438E-2</v>
      </c>
      <c r="G14" s="9"/>
      <c r="H14" s="9"/>
      <c r="I14" s="9"/>
      <c r="J14" s="9"/>
    </row>
    <row r="15" spans="1:10" x14ac:dyDescent="0.25">
      <c r="B15" s="36"/>
      <c r="C15" s="138" t="s">
        <v>65</v>
      </c>
      <c r="D15" s="44">
        <v>20</v>
      </c>
      <c r="E15" s="69">
        <f t="shared" si="0"/>
        <v>3.5087719298245612E-2</v>
      </c>
      <c r="G15" s="9"/>
      <c r="H15" s="9"/>
      <c r="I15" s="9"/>
      <c r="J15" s="9"/>
    </row>
    <row r="16" spans="1:10" x14ac:dyDescent="0.25">
      <c r="B16" s="36"/>
      <c r="C16" s="138" t="s">
        <v>62</v>
      </c>
      <c r="D16" s="44">
        <v>19</v>
      </c>
      <c r="E16" s="69">
        <f t="shared" si="0"/>
        <v>3.3333333333333333E-2</v>
      </c>
      <c r="G16" s="9"/>
      <c r="H16" s="9"/>
      <c r="I16" s="9"/>
      <c r="J16" s="9"/>
    </row>
    <row r="17" spans="2:12" x14ac:dyDescent="0.25">
      <c r="B17" s="36"/>
      <c r="C17" s="138" t="s">
        <v>64</v>
      </c>
      <c r="D17" s="44">
        <v>15</v>
      </c>
      <c r="E17" s="69">
        <f t="shared" si="0"/>
        <v>2.6315789473684209E-2</v>
      </c>
      <c r="G17" s="9"/>
      <c r="H17" s="9"/>
      <c r="I17" s="9"/>
      <c r="J17" s="9"/>
    </row>
    <row r="18" spans="2:12" x14ac:dyDescent="0.25">
      <c r="B18" s="36"/>
      <c r="C18" s="138" t="s">
        <v>66</v>
      </c>
      <c r="D18" s="44">
        <v>14</v>
      </c>
      <c r="E18" s="69">
        <f t="shared" si="0"/>
        <v>2.456140350877193E-2</v>
      </c>
      <c r="G18" s="9"/>
      <c r="H18" s="9"/>
      <c r="I18" s="9"/>
      <c r="J18" s="9"/>
    </row>
    <row r="19" spans="2:12" x14ac:dyDescent="0.25">
      <c r="B19" s="36"/>
      <c r="C19" s="138" t="s">
        <v>68</v>
      </c>
      <c r="D19" s="44">
        <v>10</v>
      </c>
      <c r="E19" s="69">
        <f t="shared" si="0"/>
        <v>1.7543859649122806E-2</v>
      </c>
      <c r="G19" s="9"/>
      <c r="H19" s="9"/>
      <c r="I19" s="9"/>
      <c r="J19" s="9"/>
    </row>
    <row r="20" spans="2:12" x14ac:dyDescent="0.25">
      <c r="B20" s="36"/>
      <c r="C20" s="138" t="s">
        <v>70</v>
      </c>
      <c r="D20" s="44">
        <v>9</v>
      </c>
      <c r="E20" s="69">
        <f t="shared" si="0"/>
        <v>1.5789473684210527E-2</v>
      </c>
      <c r="G20" s="9"/>
      <c r="H20" s="9"/>
      <c r="I20" s="9"/>
      <c r="J20" s="9"/>
    </row>
    <row r="21" spans="2:12" x14ac:dyDescent="0.25">
      <c r="B21" s="36"/>
      <c r="C21" s="138" t="s">
        <v>67</v>
      </c>
      <c r="D21" s="44">
        <v>9</v>
      </c>
      <c r="E21" s="69">
        <f t="shared" si="0"/>
        <v>1.5789473684210527E-2</v>
      </c>
      <c r="G21" s="9"/>
      <c r="H21" s="9"/>
      <c r="I21" s="9"/>
      <c r="J21" s="9"/>
    </row>
    <row r="22" spans="2:12" x14ac:dyDescent="0.25">
      <c r="B22" s="36"/>
      <c r="C22" s="138" t="s">
        <v>63</v>
      </c>
      <c r="D22" s="44">
        <v>8</v>
      </c>
      <c r="E22" s="69">
        <f t="shared" si="0"/>
        <v>1.4035087719298246E-2</v>
      </c>
      <c r="G22" s="9"/>
      <c r="H22" s="9"/>
      <c r="I22" s="9"/>
      <c r="J22" s="9"/>
    </row>
    <row r="23" spans="2:12" x14ac:dyDescent="0.25">
      <c r="B23" s="36"/>
      <c r="C23" s="138" t="s">
        <v>71</v>
      </c>
      <c r="D23" s="44">
        <v>6</v>
      </c>
      <c r="E23" s="69">
        <f t="shared" si="0"/>
        <v>1.0526315789473684E-2</v>
      </c>
      <c r="G23" s="9"/>
      <c r="H23" s="9"/>
      <c r="I23" s="9"/>
      <c r="J23" s="9"/>
    </row>
    <row r="24" spans="2:12" x14ac:dyDescent="0.25">
      <c r="B24" s="36"/>
      <c r="C24" s="138" t="s">
        <v>72</v>
      </c>
      <c r="D24" s="44">
        <v>5</v>
      </c>
      <c r="E24" s="69">
        <f t="shared" si="0"/>
        <v>8.771929824561403E-3</v>
      </c>
      <c r="G24" s="9"/>
      <c r="H24" s="9"/>
      <c r="I24" s="9"/>
      <c r="J24" s="9"/>
    </row>
    <row r="25" spans="2:12" x14ac:dyDescent="0.25">
      <c r="B25" s="36"/>
      <c r="C25" s="138" t="s">
        <v>69</v>
      </c>
      <c r="D25" s="44">
        <v>5</v>
      </c>
      <c r="E25" s="69">
        <f t="shared" si="0"/>
        <v>8.771929824561403E-3</v>
      </c>
      <c r="G25" s="9"/>
      <c r="H25" s="9"/>
      <c r="I25" s="9"/>
      <c r="J25" s="9"/>
    </row>
    <row r="26" spans="2:12" x14ac:dyDescent="0.25">
      <c r="B26" s="36"/>
      <c r="C26" s="138" t="s">
        <v>77</v>
      </c>
      <c r="D26" s="44">
        <v>3</v>
      </c>
      <c r="E26" s="69">
        <f t="shared" si="0"/>
        <v>5.263157894736842E-3</v>
      </c>
      <c r="G26" s="9"/>
      <c r="H26" s="9"/>
      <c r="I26" s="9"/>
      <c r="J26" s="9"/>
    </row>
    <row r="27" spans="2:12" x14ac:dyDescent="0.25">
      <c r="B27" s="36"/>
      <c r="C27" s="138" t="s">
        <v>73</v>
      </c>
      <c r="D27" s="44">
        <v>2</v>
      </c>
      <c r="E27" s="69">
        <f t="shared" si="0"/>
        <v>3.5087719298245615E-3</v>
      </c>
      <c r="G27" s="9"/>
      <c r="H27" s="9"/>
      <c r="I27" s="9"/>
      <c r="J27" s="9"/>
    </row>
    <row r="28" spans="2:12" x14ac:dyDescent="0.25">
      <c r="B28" s="36"/>
      <c r="C28" s="138" t="s">
        <v>76</v>
      </c>
      <c r="D28" s="44">
        <v>1</v>
      </c>
      <c r="E28" s="69">
        <f t="shared" si="0"/>
        <v>1.7543859649122807E-3</v>
      </c>
      <c r="G28" s="9"/>
      <c r="H28" s="9"/>
      <c r="I28" s="9"/>
      <c r="J28" s="9"/>
    </row>
    <row r="29" spans="2:12" x14ac:dyDescent="0.25">
      <c r="B29" s="36"/>
      <c r="C29" s="138" t="s">
        <v>81</v>
      </c>
      <c r="D29" s="44">
        <v>1</v>
      </c>
      <c r="E29" s="69">
        <f t="shared" si="0"/>
        <v>1.7543859649122807E-3</v>
      </c>
      <c r="G29" s="9"/>
      <c r="H29" s="9"/>
      <c r="I29" s="9"/>
      <c r="J29" s="9"/>
    </row>
    <row r="30" spans="2:12" x14ac:dyDescent="0.25">
      <c r="B30" s="36"/>
      <c r="C30" s="138" t="s">
        <v>74</v>
      </c>
      <c r="D30" s="44">
        <v>1</v>
      </c>
      <c r="E30" s="69">
        <f t="shared" si="0"/>
        <v>1.7543859649122807E-3</v>
      </c>
      <c r="G30" s="9"/>
      <c r="H30" s="9"/>
      <c r="I30" s="9"/>
      <c r="J30" s="9"/>
    </row>
    <row r="31" spans="2:12" x14ac:dyDescent="0.25">
      <c r="B31" s="36"/>
      <c r="C31" s="138" t="s">
        <v>75</v>
      </c>
      <c r="D31" s="44">
        <v>1</v>
      </c>
      <c r="E31" s="69">
        <f t="shared" si="0"/>
        <v>1.7543859649122807E-3</v>
      </c>
      <c r="G31" s="9"/>
      <c r="H31" s="9"/>
      <c r="I31" s="9"/>
      <c r="J31" s="9"/>
    </row>
    <row r="32" spans="2:12" x14ac:dyDescent="0.25">
      <c r="B32" s="36"/>
      <c r="C32" s="159" t="s">
        <v>132</v>
      </c>
      <c r="D32" s="44">
        <v>6</v>
      </c>
      <c r="E32" s="69">
        <f t="shared" si="0"/>
        <v>1.0526315789473684E-2</v>
      </c>
      <c r="G32" s="9"/>
      <c r="H32" s="9"/>
      <c r="I32" s="9"/>
      <c r="J32" s="9"/>
      <c r="L32" s="70"/>
    </row>
    <row r="33" spans="1:10" ht="15.75" customHeight="1" x14ac:dyDescent="0.25">
      <c r="C33" s="140" t="s">
        <v>87</v>
      </c>
      <c r="D33" s="141">
        <f>SUM(D10:D32)</f>
        <v>570</v>
      </c>
      <c r="E33" s="73">
        <f>SUM(E10:E32)</f>
        <v>1.0000000000000002</v>
      </c>
      <c r="G33" s="9"/>
      <c r="H33" s="9"/>
      <c r="I33" s="9"/>
      <c r="J33" s="9"/>
    </row>
    <row r="34" spans="1:10" ht="15.75" customHeight="1" x14ac:dyDescent="0.25"/>
    <row r="35" spans="1:10" ht="15.75" customHeight="1" x14ac:dyDescent="0.25"/>
    <row r="36" spans="1:10" ht="30" customHeight="1" x14ac:dyDescent="0.25">
      <c r="A36" s="740" t="s">
        <v>4</v>
      </c>
      <c r="B36" s="740"/>
      <c r="C36" s="702" t="s">
        <v>51</v>
      </c>
      <c r="D36" s="702"/>
      <c r="E36" s="702"/>
      <c r="F36" s="702"/>
      <c r="G36" s="702"/>
    </row>
    <row r="37" spans="1:10" ht="15.75" customHeight="1" x14ac:dyDescent="0.25">
      <c r="A37" s="740" t="s">
        <v>52</v>
      </c>
      <c r="B37" s="740"/>
      <c r="C37" s="703" t="s">
        <v>112</v>
      </c>
      <c r="D37" s="703"/>
      <c r="E37" s="703"/>
      <c r="F37" s="703"/>
      <c r="G37" s="703"/>
    </row>
    <row r="38" spans="1:10" ht="96" customHeight="1" x14ac:dyDescent="0.25">
      <c r="A38" s="740" t="s">
        <v>54</v>
      </c>
      <c r="B38" s="740"/>
      <c r="C38" s="692" t="s">
        <v>55</v>
      </c>
      <c r="D38" s="692"/>
      <c r="E38" s="692"/>
      <c r="F38" s="692"/>
      <c r="G38" s="692"/>
    </row>
    <row r="39" spans="1:10" ht="15.75" customHeight="1" x14ac:dyDescent="0.25"/>
    <row r="40" spans="1:10" ht="15.75" customHeight="1" x14ac:dyDescent="0.25"/>
    <row r="41" spans="1:10" ht="15.75" customHeight="1" x14ac:dyDescent="0.25"/>
    <row r="42" spans="1:10" ht="15.75" customHeight="1" x14ac:dyDescent="0.25"/>
    <row r="43" spans="1:10" ht="15.75" customHeight="1" x14ac:dyDescent="0.25"/>
    <row r="44" spans="1:10" ht="15.75" customHeight="1" x14ac:dyDescent="0.25"/>
    <row r="45" spans="1:10" ht="15.75" customHeight="1" x14ac:dyDescent="0.25"/>
    <row r="46" spans="1:10" ht="15.75" customHeight="1" x14ac:dyDescent="0.25"/>
    <row r="47" spans="1:10" ht="15.75" customHeight="1" x14ac:dyDescent="0.25"/>
    <row r="48" spans="1:10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  <row r="1004" ht="15.75" customHeight="1" x14ac:dyDescent="0.25"/>
    <row r="1005" ht="15.75" customHeight="1" x14ac:dyDescent="0.25"/>
    <row r="1006" ht="15.75" customHeight="1" x14ac:dyDescent="0.25"/>
    <row r="1007" ht="15.75" customHeight="1" x14ac:dyDescent="0.25"/>
    <row r="1008" ht="15.75" customHeight="1" x14ac:dyDescent="0.25"/>
    <row r="1009" ht="15.75" customHeight="1" x14ac:dyDescent="0.25"/>
  </sheetData>
  <mergeCells count="8">
    <mergeCell ref="A38:B38"/>
    <mergeCell ref="C38:G38"/>
    <mergeCell ref="A5:G6"/>
    <mergeCell ref="A7:G7"/>
    <mergeCell ref="A36:B36"/>
    <mergeCell ref="C36:G36"/>
    <mergeCell ref="A37:B37"/>
    <mergeCell ref="C37:G37"/>
  </mergeCells>
  <pageMargins left="0.7" right="0.7" top="0.75" bottom="0.75" header="0" footer="0"/>
  <pageSetup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F57FC-AF3B-4D56-993D-35BCD332C435}">
  <sheetPr codeName="Hoja19">
    <tabColor rgb="FF7030A0"/>
  </sheetPr>
  <dimension ref="A1:F1013"/>
  <sheetViews>
    <sheetView showGridLines="0" showRowColHeaders="0" topLeftCell="B1" zoomScale="80" zoomScaleNormal="80" workbookViewId="0">
      <selection activeCell="A33" sqref="A33:F33"/>
    </sheetView>
  </sheetViews>
  <sheetFormatPr baseColWidth="10" defaultColWidth="14.42578125" defaultRowHeight="15" customHeight="1" x14ac:dyDescent="0.25"/>
  <cols>
    <col min="1" max="1" width="29.85546875" style="35" customWidth="1"/>
    <col min="2" max="2" width="46.85546875" style="35" customWidth="1"/>
    <col min="3" max="3" width="12.7109375" style="35" customWidth="1"/>
    <col min="4" max="5" width="10.7109375" style="35" customWidth="1"/>
    <col min="6" max="7" width="12.7109375" style="35" customWidth="1"/>
    <col min="8" max="8" width="5" style="35" customWidth="1"/>
    <col min="9" max="9" width="41" style="35" customWidth="1"/>
    <col min="10" max="10" width="4" style="35" customWidth="1"/>
    <col min="11" max="11" width="44.140625" style="35" customWidth="1"/>
    <col min="12" max="27" width="10.7109375" style="35" customWidth="1"/>
    <col min="28" max="16384" width="14.42578125" style="35"/>
  </cols>
  <sheetData>
    <row r="1" spans="1:6" s="9" customFormat="1" ht="15" customHeight="1" x14ac:dyDescent="0.25"/>
    <row r="2" spans="1:6" s="9" customFormat="1" ht="15" customHeight="1" x14ac:dyDescent="0.25"/>
    <row r="3" spans="1:6" s="9" customFormat="1" ht="15" customHeight="1" x14ac:dyDescent="0.25"/>
    <row r="4" spans="1:6" s="9" customFormat="1" ht="3.75" customHeight="1" x14ac:dyDescent="0.25"/>
    <row r="5" spans="1:6" s="9" customFormat="1" ht="15" customHeight="1" x14ac:dyDescent="0.25">
      <c r="A5" s="672" t="s">
        <v>2</v>
      </c>
      <c r="B5" s="672"/>
      <c r="C5" s="672"/>
      <c r="D5" s="672"/>
      <c r="E5" s="672"/>
      <c r="F5" s="672"/>
    </row>
    <row r="6" spans="1:6" s="9" customFormat="1" ht="15" customHeight="1" x14ac:dyDescent="0.25">
      <c r="A6" s="672"/>
      <c r="B6" s="672"/>
      <c r="C6" s="672"/>
      <c r="D6" s="672"/>
      <c r="E6" s="672"/>
      <c r="F6" s="672"/>
    </row>
    <row r="7" spans="1:6" s="9" customFormat="1" ht="30" customHeight="1" x14ac:dyDescent="0.25">
      <c r="A7" s="685" t="s">
        <v>20</v>
      </c>
      <c r="B7" s="685"/>
      <c r="C7" s="685"/>
      <c r="D7" s="685"/>
      <c r="E7" s="685"/>
      <c r="F7" s="685"/>
    </row>
    <row r="9" spans="1:6" x14ac:dyDescent="0.25">
      <c r="A9" s="732" t="s">
        <v>133</v>
      </c>
      <c r="B9" s="732" t="s">
        <v>134</v>
      </c>
      <c r="C9" s="675" t="s">
        <v>135</v>
      </c>
      <c r="D9" s="677"/>
      <c r="E9" s="675" t="s">
        <v>136</v>
      </c>
      <c r="F9" s="677"/>
    </row>
    <row r="10" spans="1:6" x14ac:dyDescent="0.25">
      <c r="A10" s="733"/>
      <c r="B10" s="733"/>
      <c r="C10" s="11">
        <v>2</v>
      </c>
      <c r="D10" s="77">
        <v>3</v>
      </c>
      <c r="E10" s="12" t="s">
        <v>33</v>
      </c>
      <c r="F10" s="78" t="s">
        <v>35</v>
      </c>
    </row>
    <row r="11" spans="1:6" x14ac:dyDescent="0.25">
      <c r="A11" s="693" t="s">
        <v>137</v>
      </c>
      <c r="B11" s="160" t="s">
        <v>138</v>
      </c>
      <c r="C11" s="41">
        <v>1</v>
      </c>
      <c r="D11" s="81"/>
      <c r="E11" s="91">
        <f>+C11+C12</f>
        <v>2</v>
      </c>
      <c r="F11" s="161">
        <f>+E11/E29</f>
        <v>3.5087719298245615E-3</v>
      </c>
    </row>
    <row r="12" spans="1:6" x14ac:dyDescent="0.25">
      <c r="A12" s="695"/>
      <c r="B12" s="162" t="s">
        <v>139</v>
      </c>
      <c r="C12" s="110">
        <v>1</v>
      </c>
      <c r="D12" s="88"/>
      <c r="E12" s="163"/>
      <c r="F12" s="164"/>
    </row>
    <row r="13" spans="1:6" x14ac:dyDescent="0.25">
      <c r="A13" s="113" t="s">
        <v>140</v>
      </c>
      <c r="B13" s="160" t="s">
        <v>141</v>
      </c>
      <c r="C13" s="41">
        <v>1</v>
      </c>
      <c r="D13" s="81"/>
      <c r="E13" s="91">
        <f>+C13+C14</f>
        <v>4</v>
      </c>
      <c r="F13" s="161">
        <f>+E13/E29</f>
        <v>7.0175438596491229E-3</v>
      </c>
    </row>
    <row r="14" spans="1:6" x14ac:dyDescent="0.25">
      <c r="A14" s="119"/>
      <c r="B14" s="165" t="s">
        <v>142</v>
      </c>
      <c r="C14" s="166">
        <v>3</v>
      </c>
      <c r="D14" s="72"/>
      <c r="E14" s="93"/>
      <c r="F14" s="167"/>
    </row>
    <row r="15" spans="1:6" x14ac:dyDescent="0.25">
      <c r="A15" s="168" t="s">
        <v>143</v>
      </c>
      <c r="B15" s="169" t="s">
        <v>144</v>
      </c>
      <c r="C15" s="170">
        <v>2</v>
      </c>
      <c r="D15" s="171"/>
      <c r="E15" s="48">
        <f>+C15</f>
        <v>2</v>
      </c>
      <c r="F15" s="73">
        <f>+E15/E29</f>
        <v>3.5087719298245615E-3</v>
      </c>
    </row>
    <row r="16" spans="1:6" x14ac:dyDescent="0.25">
      <c r="A16" s="113" t="s">
        <v>145</v>
      </c>
      <c r="B16" s="172" t="s">
        <v>146</v>
      </c>
      <c r="C16" s="72">
        <v>4</v>
      </c>
      <c r="D16" s="72"/>
      <c r="E16" s="93">
        <f>+C16+C20+C23+C17</f>
        <v>540</v>
      </c>
      <c r="F16" s="173">
        <f>+E16/E29</f>
        <v>0.94736842105263153</v>
      </c>
    </row>
    <row r="17" spans="1:6" x14ac:dyDescent="0.25">
      <c r="A17" s="119"/>
      <c r="B17" s="172" t="s">
        <v>147</v>
      </c>
      <c r="C17" s="72">
        <f>SUM(D18:D19)</f>
        <v>12</v>
      </c>
      <c r="D17" s="72"/>
      <c r="E17" s="93"/>
      <c r="F17" s="173">
        <f>+E17/E29</f>
        <v>0</v>
      </c>
    </row>
    <row r="18" spans="1:6" x14ac:dyDescent="0.25">
      <c r="A18" s="174"/>
      <c r="B18" s="175" t="s">
        <v>148</v>
      </c>
      <c r="C18" s="44"/>
      <c r="D18" s="44">
        <v>2</v>
      </c>
      <c r="E18" s="86"/>
      <c r="F18" s="176"/>
    </row>
    <row r="19" spans="1:6" x14ac:dyDescent="0.25">
      <c r="A19" s="174"/>
      <c r="B19" s="175" t="s">
        <v>149</v>
      </c>
      <c r="C19" s="44"/>
      <c r="D19" s="44">
        <v>10</v>
      </c>
      <c r="E19" s="86"/>
      <c r="F19" s="176"/>
    </row>
    <row r="20" spans="1:6" x14ac:dyDescent="0.25">
      <c r="A20" s="174"/>
      <c r="B20" s="172" t="s">
        <v>150</v>
      </c>
      <c r="C20" s="72">
        <f>+D21+D22</f>
        <v>9</v>
      </c>
      <c r="D20" s="72"/>
      <c r="E20" s="93"/>
      <c r="F20" s="173"/>
    </row>
    <row r="21" spans="1:6" x14ac:dyDescent="0.25">
      <c r="A21" s="174"/>
      <c r="B21" s="177" t="s">
        <v>151</v>
      </c>
      <c r="C21" s="72"/>
      <c r="D21" s="72">
        <v>4</v>
      </c>
      <c r="E21" s="93"/>
      <c r="F21" s="173"/>
    </row>
    <row r="22" spans="1:6" x14ac:dyDescent="0.25">
      <c r="A22" s="174"/>
      <c r="B22" s="175" t="s">
        <v>149</v>
      </c>
      <c r="C22" s="72"/>
      <c r="D22" s="72">
        <v>5</v>
      </c>
      <c r="E22" s="93"/>
      <c r="F22" s="173"/>
    </row>
    <row r="23" spans="1:6" x14ac:dyDescent="0.25">
      <c r="A23" s="174"/>
      <c r="B23" s="172" t="s">
        <v>152</v>
      </c>
      <c r="C23" s="72">
        <f>SUM(D24:D25)</f>
        <v>515</v>
      </c>
      <c r="D23" s="72"/>
      <c r="E23" s="93"/>
      <c r="F23" s="173"/>
    </row>
    <row r="24" spans="1:6" x14ac:dyDescent="0.25">
      <c r="A24" s="174"/>
      <c r="B24" s="177" t="s">
        <v>148</v>
      </c>
      <c r="C24" s="72"/>
      <c r="D24" s="72">
        <v>342</v>
      </c>
      <c r="E24" s="93"/>
      <c r="F24" s="173"/>
    </row>
    <row r="25" spans="1:6" x14ac:dyDescent="0.25">
      <c r="A25" s="178"/>
      <c r="B25" s="179" t="s">
        <v>149</v>
      </c>
      <c r="C25" s="88"/>
      <c r="D25" s="88">
        <v>173</v>
      </c>
      <c r="E25" s="163"/>
      <c r="F25" s="180"/>
    </row>
    <row r="26" spans="1:6" x14ac:dyDescent="0.25">
      <c r="A26" s="119" t="s">
        <v>153</v>
      </c>
      <c r="B26" s="160" t="s">
        <v>154</v>
      </c>
      <c r="C26" s="41">
        <v>3</v>
      </c>
      <c r="D26" s="81"/>
      <c r="E26" s="91">
        <f>+C26+C27</f>
        <v>6</v>
      </c>
      <c r="F26" s="161">
        <f>+E26/E29</f>
        <v>1.0526315789473684E-2</v>
      </c>
    </row>
    <row r="27" spans="1:6" x14ac:dyDescent="0.25">
      <c r="A27" s="178"/>
      <c r="B27" s="162" t="s">
        <v>155</v>
      </c>
      <c r="C27" s="110">
        <v>3</v>
      </c>
      <c r="D27" s="88"/>
      <c r="E27" s="163"/>
      <c r="F27" s="164"/>
    </row>
    <row r="28" spans="1:6" x14ac:dyDescent="0.25">
      <c r="A28" s="181" t="s">
        <v>156</v>
      </c>
      <c r="B28" s="182"/>
      <c r="C28" s="48"/>
      <c r="D28" s="48"/>
      <c r="E28" s="48">
        <v>16</v>
      </c>
      <c r="F28" s="73">
        <f>+E28/E29</f>
        <v>2.8070175438596492E-2</v>
      </c>
    </row>
    <row r="29" spans="1:6" x14ac:dyDescent="0.25">
      <c r="B29" s="183"/>
      <c r="C29" s="103" t="s">
        <v>49</v>
      </c>
      <c r="D29" s="103"/>
      <c r="E29" s="112">
        <f>SUM(E11:E28)</f>
        <v>570</v>
      </c>
      <c r="F29" s="127">
        <f>SUM(F11:F28)</f>
        <v>1</v>
      </c>
    </row>
    <row r="30" spans="1:6" x14ac:dyDescent="0.25">
      <c r="A30" s="54"/>
      <c r="B30" s="54"/>
    </row>
    <row r="31" spans="1:6" ht="15" customHeight="1" x14ac:dyDescent="0.25">
      <c r="D31" s="60"/>
      <c r="E31" s="60"/>
    </row>
    <row r="32" spans="1:6" ht="19.5" customHeight="1" x14ac:dyDescent="0.25">
      <c r="A32" s="67" t="s">
        <v>4</v>
      </c>
      <c r="B32" s="692" t="s">
        <v>51</v>
      </c>
      <c r="C32" s="692"/>
      <c r="D32" s="692"/>
      <c r="E32" s="692"/>
      <c r="F32" s="692"/>
    </row>
    <row r="33" spans="1:6" x14ac:dyDescent="0.25">
      <c r="A33" s="99" t="s">
        <v>52</v>
      </c>
      <c r="B33" s="692" t="s">
        <v>112</v>
      </c>
      <c r="C33" s="692"/>
      <c r="D33" s="692"/>
      <c r="E33" s="692"/>
      <c r="F33" s="692"/>
    </row>
    <row r="34" spans="1:6" ht="92.25" customHeight="1" x14ac:dyDescent="0.25">
      <c r="A34" s="99" t="s">
        <v>54</v>
      </c>
      <c r="B34" s="692" t="s">
        <v>55</v>
      </c>
      <c r="C34" s="692"/>
      <c r="D34" s="692"/>
      <c r="E34" s="692"/>
      <c r="F34" s="692"/>
    </row>
    <row r="35" spans="1:6" ht="15.75" customHeight="1" x14ac:dyDescent="0.25"/>
    <row r="36" spans="1:6" ht="15.75" customHeight="1" x14ac:dyDescent="0.25"/>
    <row r="37" spans="1:6" ht="15.75" customHeight="1" x14ac:dyDescent="0.25"/>
    <row r="38" spans="1:6" ht="15.75" customHeight="1" x14ac:dyDescent="0.25"/>
    <row r="39" spans="1:6" ht="15.75" customHeight="1" x14ac:dyDescent="0.25"/>
    <row r="40" spans="1:6" ht="15.75" customHeight="1" x14ac:dyDescent="0.25"/>
    <row r="41" spans="1:6" ht="15.75" customHeight="1" x14ac:dyDescent="0.25"/>
    <row r="42" spans="1:6" ht="15.75" customHeight="1" x14ac:dyDescent="0.25"/>
    <row r="43" spans="1:6" ht="15.75" customHeight="1" x14ac:dyDescent="0.25"/>
    <row r="44" spans="1:6" ht="15.75" customHeight="1" x14ac:dyDescent="0.25"/>
    <row r="45" spans="1:6" ht="15.75" customHeight="1" x14ac:dyDescent="0.25"/>
    <row r="46" spans="1:6" ht="15.75" customHeight="1" x14ac:dyDescent="0.25"/>
    <row r="47" spans="1:6" ht="15.75" customHeight="1" x14ac:dyDescent="0.25"/>
    <row r="48" spans="1:6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  <row r="1004" ht="15.75" customHeight="1" x14ac:dyDescent="0.25"/>
    <row r="1005" ht="15.75" customHeight="1" x14ac:dyDescent="0.25"/>
    <row r="1006" ht="15.75" customHeight="1" x14ac:dyDescent="0.25"/>
    <row r="1007" ht="15.75" customHeight="1" x14ac:dyDescent="0.25"/>
    <row r="1008" ht="15.75" customHeight="1" x14ac:dyDescent="0.25"/>
    <row r="1009" ht="15.75" customHeight="1" x14ac:dyDescent="0.25"/>
    <row r="1010" ht="15.75" customHeight="1" x14ac:dyDescent="0.25"/>
    <row r="1011" ht="15.75" customHeight="1" x14ac:dyDescent="0.25"/>
    <row r="1012" ht="15.75" customHeight="1" x14ac:dyDescent="0.25"/>
    <row r="1013" ht="15.75" customHeight="1" x14ac:dyDescent="0.25"/>
  </sheetData>
  <mergeCells count="10">
    <mergeCell ref="A11:A12"/>
    <mergeCell ref="B32:F32"/>
    <mergeCell ref="B33:F33"/>
    <mergeCell ref="B34:F34"/>
    <mergeCell ref="A5:F6"/>
    <mergeCell ref="A7:F7"/>
    <mergeCell ref="A9:A10"/>
    <mergeCell ref="B9:B10"/>
    <mergeCell ref="C9:D9"/>
    <mergeCell ref="E9:F9"/>
  </mergeCells>
  <pageMargins left="0.7" right="0.7" top="0.75" bottom="0.75" header="0" footer="0"/>
  <pageSetup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8B4AF-C09E-43DF-96C6-A48B8BE772DD}">
  <sheetPr codeName="Hoja20">
    <tabColor rgb="FF7030A0"/>
  </sheetPr>
  <dimension ref="A1:F1007"/>
  <sheetViews>
    <sheetView showGridLines="0" showRowColHeaders="0" topLeftCell="C6" workbookViewId="0">
      <selection activeCell="A33" sqref="A33:F33"/>
    </sheetView>
  </sheetViews>
  <sheetFormatPr baseColWidth="10" defaultColWidth="14.42578125" defaultRowHeight="15" customHeight="1" x14ac:dyDescent="0.25"/>
  <cols>
    <col min="1" max="1" width="17.5703125" style="35" customWidth="1"/>
    <col min="2" max="2" width="53.85546875" style="35" customWidth="1"/>
    <col min="3" max="7" width="12.7109375" style="35" customWidth="1"/>
    <col min="8" max="8" width="5" style="35" customWidth="1"/>
    <col min="9" max="9" width="41" style="35" customWidth="1"/>
    <col min="10" max="10" width="4" style="35" customWidth="1"/>
    <col min="11" max="11" width="44.140625" style="35" customWidth="1"/>
    <col min="12" max="27" width="10.7109375" style="35" customWidth="1"/>
    <col min="28" max="16384" width="14.42578125" style="35"/>
  </cols>
  <sheetData>
    <row r="1" spans="1:6" s="9" customFormat="1" ht="15" customHeight="1" x14ac:dyDescent="0.25"/>
    <row r="2" spans="1:6" s="9" customFormat="1" ht="15" customHeight="1" x14ac:dyDescent="0.25"/>
    <row r="3" spans="1:6" s="9" customFormat="1" ht="15" customHeight="1" x14ac:dyDescent="0.25"/>
    <row r="4" spans="1:6" s="9" customFormat="1" ht="3.75" customHeight="1" x14ac:dyDescent="0.25"/>
    <row r="5" spans="1:6" s="9" customFormat="1" ht="15" customHeight="1" x14ac:dyDescent="0.25">
      <c r="A5" s="672" t="s">
        <v>2</v>
      </c>
      <c r="B5" s="672"/>
      <c r="C5" s="672"/>
      <c r="D5" s="672"/>
      <c r="E5" s="672"/>
      <c r="F5" s="672"/>
    </row>
    <row r="6" spans="1:6" s="9" customFormat="1" ht="15" customHeight="1" x14ac:dyDescent="0.25">
      <c r="A6" s="672"/>
      <c r="B6" s="672"/>
      <c r="C6" s="672"/>
      <c r="D6" s="672"/>
      <c r="E6" s="672"/>
      <c r="F6" s="672"/>
    </row>
    <row r="7" spans="1:6" s="9" customFormat="1" ht="30" customHeight="1" x14ac:dyDescent="0.25">
      <c r="A7" s="685" t="s">
        <v>157</v>
      </c>
      <c r="B7" s="685"/>
      <c r="C7" s="685"/>
      <c r="D7" s="685"/>
      <c r="E7" s="685"/>
      <c r="F7" s="685"/>
    </row>
    <row r="9" spans="1:6" x14ac:dyDescent="0.25">
      <c r="A9" s="184" t="s">
        <v>92</v>
      </c>
      <c r="B9" s="75" t="s">
        <v>93</v>
      </c>
      <c r="C9" s="675" t="s">
        <v>94</v>
      </c>
      <c r="D9" s="677"/>
      <c r="E9" s="675" t="s">
        <v>95</v>
      </c>
      <c r="F9" s="677"/>
    </row>
    <row r="10" spans="1:6" x14ac:dyDescent="0.25">
      <c r="A10" s="184"/>
      <c r="B10" s="76"/>
      <c r="C10" s="11" t="s">
        <v>96</v>
      </c>
      <c r="D10" s="77" t="s">
        <v>97</v>
      </c>
      <c r="E10" s="12" t="s">
        <v>33</v>
      </c>
      <c r="F10" s="78" t="s">
        <v>35</v>
      </c>
    </row>
    <row r="11" spans="1:6" x14ac:dyDescent="0.25">
      <c r="A11" s="113" t="s">
        <v>158</v>
      </c>
      <c r="B11" s="185" t="s">
        <v>99</v>
      </c>
      <c r="C11" s="186">
        <f>+D12</f>
        <v>95</v>
      </c>
      <c r="D11" s="44"/>
      <c r="E11" s="187">
        <f>+C11+C13</f>
        <v>101</v>
      </c>
      <c r="F11" s="188">
        <f>+E11/E22</f>
        <v>0.43162393162393164</v>
      </c>
    </row>
    <row r="12" spans="1:6" x14ac:dyDescent="0.25">
      <c r="A12" s="119"/>
      <c r="B12" s="82" t="s">
        <v>159</v>
      </c>
      <c r="C12" s="83"/>
      <c r="D12" s="44">
        <v>95</v>
      </c>
      <c r="E12" s="189"/>
      <c r="F12" s="189"/>
    </row>
    <row r="13" spans="1:6" x14ac:dyDescent="0.25">
      <c r="A13" s="119"/>
      <c r="B13" s="85" t="s">
        <v>101</v>
      </c>
      <c r="C13" s="86">
        <f>+D14</f>
        <v>6</v>
      </c>
      <c r="D13" s="44"/>
      <c r="E13" s="189"/>
      <c r="F13" s="189"/>
    </row>
    <row r="14" spans="1:6" x14ac:dyDescent="0.25">
      <c r="A14" s="122"/>
      <c r="B14" s="87" t="s">
        <v>102</v>
      </c>
      <c r="C14" s="88"/>
      <c r="D14" s="88">
        <v>6</v>
      </c>
      <c r="E14" s="190"/>
      <c r="F14" s="190"/>
    </row>
    <row r="15" spans="1:6" x14ac:dyDescent="0.25">
      <c r="A15" s="113" t="s">
        <v>103</v>
      </c>
      <c r="B15" s="90" t="s">
        <v>104</v>
      </c>
      <c r="C15" s="91">
        <f>+SUM(D16:D19)</f>
        <v>115</v>
      </c>
      <c r="D15" s="81"/>
      <c r="E15" s="187">
        <f>+C15+C20</f>
        <v>133</v>
      </c>
      <c r="F15" s="188">
        <f>+E15/E22</f>
        <v>0.56837606837606836</v>
      </c>
    </row>
    <row r="16" spans="1:6" x14ac:dyDescent="0.25">
      <c r="A16" s="119"/>
      <c r="B16" s="92" t="s">
        <v>105</v>
      </c>
      <c r="C16" s="44"/>
      <c r="D16" s="44">
        <v>80</v>
      </c>
      <c r="E16" s="189"/>
      <c r="F16" s="189"/>
    </row>
    <row r="17" spans="1:6" x14ac:dyDescent="0.25">
      <c r="A17" s="119"/>
      <c r="B17" s="92" t="s">
        <v>106</v>
      </c>
      <c r="C17" s="44"/>
      <c r="D17" s="44">
        <v>3</v>
      </c>
      <c r="E17" s="189"/>
      <c r="F17" s="189"/>
    </row>
    <row r="18" spans="1:6" x14ac:dyDescent="0.25">
      <c r="A18" s="119"/>
      <c r="B18" s="191" t="s">
        <v>107</v>
      </c>
      <c r="C18" s="72"/>
      <c r="D18" s="72">
        <v>31</v>
      </c>
      <c r="E18" s="189"/>
      <c r="F18" s="189"/>
    </row>
    <row r="19" spans="1:6" x14ac:dyDescent="0.25">
      <c r="A19" s="119"/>
      <c r="B19" s="82" t="s">
        <v>108</v>
      </c>
      <c r="C19" s="83"/>
      <c r="D19" s="44">
        <v>1</v>
      </c>
      <c r="E19" s="189"/>
      <c r="F19" s="189"/>
    </row>
    <row r="20" spans="1:6" x14ac:dyDescent="0.25">
      <c r="A20" s="119"/>
      <c r="B20" s="85" t="s">
        <v>109</v>
      </c>
      <c r="C20" s="86">
        <f>+D21</f>
        <v>18</v>
      </c>
      <c r="D20" s="44"/>
      <c r="E20" s="189"/>
      <c r="F20" s="189"/>
    </row>
    <row r="21" spans="1:6" x14ac:dyDescent="0.25">
      <c r="A21" s="122"/>
      <c r="B21" s="87" t="s">
        <v>110</v>
      </c>
      <c r="C21" s="88"/>
      <c r="D21" s="88">
        <v>18</v>
      </c>
      <c r="E21" s="190"/>
      <c r="F21" s="190"/>
    </row>
    <row r="22" spans="1:6" x14ac:dyDescent="0.25">
      <c r="C22" s="94" t="s">
        <v>49</v>
      </c>
      <c r="D22" s="95"/>
      <c r="E22" s="112">
        <f>SUM(E11:E21)</f>
        <v>234</v>
      </c>
      <c r="F22" s="127">
        <f>SUM(F11:F21)</f>
        <v>1</v>
      </c>
    </row>
    <row r="23" spans="1:6" x14ac:dyDescent="0.25">
      <c r="A23" s="731" t="s">
        <v>111</v>
      </c>
      <c r="B23" s="731"/>
      <c r="C23" s="731"/>
      <c r="D23" s="731"/>
    </row>
    <row r="24" spans="1:6" x14ac:dyDescent="0.25">
      <c r="A24" s="192"/>
      <c r="B24" s="192"/>
      <c r="C24" s="192"/>
      <c r="D24" s="192"/>
    </row>
    <row r="26" spans="1:6" ht="15" customHeight="1" x14ac:dyDescent="0.25">
      <c r="A26" s="67" t="s">
        <v>4</v>
      </c>
      <c r="B26" s="692" t="s">
        <v>160</v>
      </c>
      <c r="C26" s="692"/>
      <c r="D26" s="692"/>
      <c r="E26" s="692"/>
      <c r="F26" s="692"/>
    </row>
    <row r="27" spans="1:6" x14ac:dyDescent="0.25">
      <c r="A27" s="67" t="s">
        <v>52</v>
      </c>
      <c r="B27" s="692" t="s">
        <v>112</v>
      </c>
      <c r="C27" s="692"/>
      <c r="D27" s="692"/>
      <c r="E27" s="692"/>
      <c r="F27" s="692"/>
    </row>
    <row r="28" spans="1:6" ht="92.25" customHeight="1" x14ac:dyDescent="0.25">
      <c r="A28" s="67" t="s">
        <v>54</v>
      </c>
      <c r="B28" s="692" t="s">
        <v>55</v>
      </c>
      <c r="C28" s="692"/>
      <c r="D28" s="692"/>
      <c r="E28" s="692"/>
      <c r="F28" s="692"/>
    </row>
    <row r="29" spans="1:6" ht="15.75" customHeight="1" x14ac:dyDescent="0.25"/>
    <row r="30" spans="1:6" ht="15.75" customHeight="1" x14ac:dyDescent="0.25"/>
    <row r="31" spans="1:6" ht="15.75" customHeight="1" x14ac:dyDescent="0.25"/>
    <row r="32" spans="1:6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  <row r="1004" ht="15.75" customHeight="1" x14ac:dyDescent="0.25"/>
    <row r="1005" ht="15.75" customHeight="1" x14ac:dyDescent="0.25"/>
    <row r="1006" ht="15.75" customHeight="1" x14ac:dyDescent="0.25"/>
    <row r="1007" ht="15.75" customHeight="1" x14ac:dyDescent="0.25"/>
  </sheetData>
  <mergeCells count="8">
    <mergeCell ref="B27:F27"/>
    <mergeCell ref="B28:F28"/>
    <mergeCell ref="A5:F6"/>
    <mergeCell ref="A7:F7"/>
    <mergeCell ref="C9:D9"/>
    <mergeCell ref="E9:F9"/>
    <mergeCell ref="A23:D23"/>
    <mergeCell ref="B26:F26"/>
  </mergeCells>
  <pageMargins left="0.7" right="0.7" top="0.75" bottom="0.75" header="0" footer="0"/>
  <pageSetup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3953B-879D-4EC3-9A1E-E83AD02B36DB}">
  <sheetPr codeName="Hoja21">
    <tabColor rgb="FF7030A0"/>
  </sheetPr>
  <dimension ref="A1:F1004"/>
  <sheetViews>
    <sheetView showGridLines="0" showRowColHeaders="0" topLeftCell="B15" workbookViewId="0">
      <selection activeCell="B25" sqref="B25:E25"/>
    </sheetView>
  </sheetViews>
  <sheetFormatPr baseColWidth="10" defaultColWidth="14.42578125" defaultRowHeight="15" customHeight="1" x14ac:dyDescent="0.25"/>
  <cols>
    <col min="1" max="1" width="17.5703125" style="35" customWidth="1"/>
    <col min="2" max="2" width="36.42578125" style="35" customWidth="1"/>
    <col min="3" max="7" width="12.7109375" style="35" customWidth="1"/>
    <col min="8" max="8" width="5" style="35" customWidth="1"/>
    <col min="9" max="9" width="41" style="35" customWidth="1"/>
    <col min="10" max="10" width="4" style="35" customWidth="1"/>
    <col min="11" max="11" width="44.140625" style="35" customWidth="1"/>
    <col min="12" max="27" width="10.7109375" style="35" customWidth="1"/>
    <col min="28" max="16384" width="14.42578125" style="35"/>
  </cols>
  <sheetData>
    <row r="1" spans="1:6" s="9" customFormat="1" ht="15" customHeight="1" x14ac:dyDescent="0.25"/>
    <row r="2" spans="1:6" s="9" customFormat="1" ht="15" customHeight="1" x14ac:dyDescent="0.25"/>
    <row r="3" spans="1:6" s="9" customFormat="1" ht="15" customHeight="1" x14ac:dyDescent="0.25"/>
    <row r="4" spans="1:6" s="9" customFormat="1" ht="3.75" customHeight="1" x14ac:dyDescent="0.25"/>
    <row r="5" spans="1:6" s="9" customFormat="1" ht="15" customHeight="1" x14ac:dyDescent="0.25">
      <c r="A5" s="672" t="s">
        <v>2</v>
      </c>
      <c r="B5" s="672"/>
      <c r="C5" s="672"/>
      <c r="D5" s="672"/>
      <c r="E5" s="672"/>
      <c r="F5" s="672"/>
    </row>
    <row r="6" spans="1:6" s="9" customFormat="1" ht="15" customHeight="1" x14ac:dyDescent="0.25">
      <c r="A6" s="672"/>
      <c r="B6" s="672"/>
      <c r="C6" s="672"/>
      <c r="D6" s="672"/>
      <c r="E6" s="672"/>
      <c r="F6" s="672"/>
    </row>
    <row r="7" spans="1:6" s="9" customFormat="1" ht="30" customHeight="1" x14ac:dyDescent="0.25">
      <c r="A7" s="685" t="s">
        <v>161</v>
      </c>
      <c r="B7" s="685"/>
      <c r="C7" s="685"/>
      <c r="D7" s="685"/>
      <c r="E7" s="685"/>
      <c r="F7" s="685"/>
    </row>
    <row r="9" spans="1:6" x14ac:dyDescent="0.25">
      <c r="A9" s="742" t="s">
        <v>92</v>
      </c>
      <c r="B9" s="732" t="s">
        <v>93</v>
      </c>
      <c r="C9" s="675" t="s">
        <v>94</v>
      </c>
      <c r="D9" s="677"/>
      <c r="E9" s="675" t="s">
        <v>95</v>
      </c>
      <c r="F9" s="677"/>
    </row>
    <row r="10" spans="1:6" x14ac:dyDescent="0.25">
      <c r="A10" s="743"/>
      <c r="B10" s="733"/>
      <c r="C10" s="11" t="s">
        <v>96</v>
      </c>
      <c r="D10" s="77" t="s">
        <v>97</v>
      </c>
      <c r="E10" s="12" t="s">
        <v>33</v>
      </c>
      <c r="F10" s="78" t="s">
        <v>35</v>
      </c>
    </row>
    <row r="11" spans="1:6" x14ac:dyDescent="0.25">
      <c r="A11" s="113" t="s">
        <v>103</v>
      </c>
      <c r="B11" s="114" t="s">
        <v>104</v>
      </c>
      <c r="C11" s="115">
        <f>+D12+D13</f>
        <v>56</v>
      </c>
      <c r="D11" s="116"/>
      <c r="E11" s="142">
        <f>+C11+C14</f>
        <v>76</v>
      </c>
      <c r="F11" s="143">
        <f>+E11/E19</f>
        <v>1</v>
      </c>
    </row>
    <row r="12" spans="1:6" x14ac:dyDescent="0.25">
      <c r="A12" s="119"/>
      <c r="B12" s="92" t="s">
        <v>114</v>
      </c>
      <c r="C12" s="44"/>
      <c r="D12" s="44">
        <v>26</v>
      </c>
      <c r="E12" s="144"/>
      <c r="F12" s="145"/>
    </row>
    <row r="13" spans="1:6" x14ac:dyDescent="0.25">
      <c r="A13" s="119"/>
      <c r="B13" s="92" t="s">
        <v>115</v>
      </c>
      <c r="C13" s="44"/>
      <c r="D13" s="44">
        <v>30</v>
      </c>
      <c r="E13" s="144"/>
      <c r="F13" s="145"/>
    </row>
    <row r="14" spans="1:6" x14ac:dyDescent="0.25">
      <c r="A14" s="119"/>
      <c r="B14" s="90" t="s">
        <v>162</v>
      </c>
      <c r="C14" s="91">
        <f>SUM(D15:D18)</f>
        <v>20</v>
      </c>
      <c r="D14" s="44"/>
      <c r="E14" s="144"/>
      <c r="F14" s="145"/>
    </row>
    <row r="15" spans="1:6" x14ac:dyDescent="0.25">
      <c r="A15" s="119"/>
      <c r="B15" s="92" t="s">
        <v>163</v>
      </c>
      <c r="C15" s="44"/>
      <c r="D15" s="44">
        <v>1</v>
      </c>
      <c r="E15" s="144"/>
      <c r="F15" s="145"/>
    </row>
    <row r="16" spans="1:6" x14ac:dyDescent="0.25">
      <c r="A16" s="119"/>
      <c r="B16" s="92" t="s">
        <v>164</v>
      </c>
      <c r="C16" s="44"/>
      <c r="D16" s="44">
        <v>7</v>
      </c>
      <c r="E16" s="144"/>
      <c r="F16" s="145"/>
    </row>
    <row r="17" spans="1:6" x14ac:dyDescent="0.25">
      <c r="A17" s="119"/>
      <c r="B17" s="92" t="s">
        <v>165</v>
      </c>
      <c r="C17" s="44"/>
      <c r="D17" s="44">
        <v>8</v>
      </c>
      <c r="E17" s="144"/>
      <c r="F17" s="145"/>
    </row>
    <row r="18" spans="1:6" x14ac:dyDescent="0.25">
      <c r="A18" s="122"/>
      <c r="B18" s="87" t="s">
        <v>166</v>
      </c>
      <c r="C18" s="88"/>
      <c r="D18" s="88">
        <v>4</v>
      </c>
      <c r="E18" s="146"/>
      <c r="F18" s="147"/>
    </row>
    <row r="19" spans="1:6" x14ac:dyDescent="0.25">
      <c r="C19" s="94" t="s">
        <v>49</v>
      </c>
      <c r="D19" s="95"/>
      <c r="E19" s="146">
        <f>SUM(E11:E18)</f>
        <v>76</v>
      </c>
      <c r="F19" s="193">
        <f>SUM(F11:F18)</f>
        <v>1</v>
      </c>
    </row>
    <row r="20" spans="1:6" x14ac:dyDescent="0.25">
      <c r="A20" s="731" t="s">
        <v>111</v>
      </c>
      <c r="B20" s="731"/>
      <c r="C20" s="731"/>
      <c r="D20" s="731"/>
    </row>
    <row r="21" spans="1:6" x14ac:dyDescent="0.25">
      <c r="A21" s="192"/>
      <c r="B21" s="192"/>
      <c r="C21" s="192"/>
      <c r="D21" s="192"/>
    </row>
    <row r="23" spans="1:6" ht="29.25" customHeight="1" x14ac:dyDescent="0.25">
      <c r="A23" s="99" t="s">
        <v>4</v>
      </c>
      <c r="B23" s="723" t="s">
        <v>51</v>
      </c>
      <c r="C23" s="687"/>
      <c r="D23" s="687"/>
      <c r="E23" s="688"/>
    </row>
    <row r="24" spans="1:6" x14ac:dyDescent="0.25">
      <c r="A24" s="99" t="s">
        <v>52</v>
      </c>
      <c r="B24" s="724" t="s">
        <v>112</v>
      </c>
      <c r="C24" s="683"/>
      <c r="D24" s="683"/>
      <c r="E24" s="684"/>
    </row>
    <row r="25" spans="1:6" ht="92.25" customHeight="1" x14ac:dyDescent="0.25">
      <c r="A25" s="99" t="s">
        <v>54</v>
      </c>
      <c r="B25" s="713" t="s">
        <v>55</v>
      </c>
      <c r="C25" s="683"/>
      <c r="D25" s="683"/>
      <c r="E25" s="684"/>
    </row>
    <row r="26" spans="1:6" ht="15.75" customHeight="1" x14ac:dyDescent="0.25"/>
    <row r="27" spans="1:6" ht="15.75" customHeight="1" x14ac:dyDescent="0.25"/>
    <row r="28" spans="1:6" ht="15.75" customHeight="1" x14ac:dyDescent="0.25"/>
    <row r="29" spans="1:6" ht="15.75" customHeight="1" x14ac:dyDescent="0.25"/>
    <row r="30" spans="1:6" ht="15.75" customHeight="1" x14ac:dyDescent="0.25"/>
    <row r="31" spans="1:6" ht="15.75" customHeight="1" x14ac:dyDescent="0.25"/>
    <row r="32" spans="1:6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  <row r="1004" ht="15.75" customHeight="1" x14ac:dyDescent="0.25"/>
  </sheetData>
  <mergeCells count="10">
    <mergeCell ref="A20:D20"/>
    <mergeCell ref="B23:E23"/>
    <mergeCell ref="B24:E24"/>
    <mergeCell ref="B25:E25"/>
    <mergeCell ref="A5:F6"/>
    <mergeCell ref="A7:F7"/>
    <mergeCell ref="A9:A10"/>
    <mergeCell ref="B9:B10"/>
    <mergeCell ref="C9:D9"/>
    <mergeCell ref="E9:F9"/>
  </mergeCells>
  <pageMargins left="0.7" right="0.7" top="0.75" bottom="0.75" header="0" footer="0"/>
  <pageSetup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4BF13-A991-4943-8490-5CC29B1B629A}">
  <sheetPr codeName="Hoja22">
    <tabColor rgb="FF7030A0"/>
  </sheetPr>
  <dimension ref="A1:F1011"/>
  <sheetViews>
    <sheetView showGridLines="0" showRowColHeaders="0" topLeftCell="A17" zoomScale="70" zoomScaleNormal="70" workbookViewId="0">
      <selection activeCell="B32" sqref="B32:F32"/>
    </sheetView>
  </sheetViews>
  <sheetFormatPr baseColWidth="10" defaultColWidth="14.42578125" defaultRowHeight="15" customHeight="1" x14ac:dyDescent="0.25"/>
  <cols>
    <col min="1" max="1" width="22" style="35" customWidth="1"/>
    <col min="2" max="2" width="44.7109375" style="35" customWidth="1"/>
    <col min="3" max="7" width="12.7109375" style="35" customWidth="1"/>
    <col min="8" max="8" width="5" style="35" customWidth="1"/>
    <col min="9" max="9" width="41" style="35" customWidth="1"/>
    <col min="10" max="10" width="4" style="35" customWidth="1"/>
    <col min="11" max="11" width="44.140625" style="35" customWidth="1"/>
    <col min="12" max="27" width="10.7109375" style="35" customWidth="1"/>
    <col min="28" max="16384" width="14.42578125" style="35"/>
  </cols>
  <sheetData>
    <row r="1" spans="1:6" s="9" customFormat="1" ht="15" customHeight="1" x14ac:dyDescent="0.25"/>
    <row r="2" spans="1:6" s="9" customFormat="1" ht="15" customHeight="1" x14ac:dyDescent="0.25"/>
    <row r="3" spans="1:6" s="9" customFormat="1" ht="15" customHeight="1" x14ac:dyDescent="0.25"/>
    <row r="4" spans="1:6" s="9" customFormat="1" ht="3.75" customHeight="1" x14ac:dyDescent="0.25"/>
    <row r="5" spans="1:6" s="9" customFormat="1" ht="15" customHeight="1" x14ac:dyDescent="0.25">
      <c r="A5" s="672" t="s">
        <v>2</v>
      </c>
      <c r="B5" s="672"/>
      <c r="C5" s="672"/>
      <c r="D5" s="672"/>
      <c r="E5" s="672"/>
      <c r="F5" s="672"/>
    </row>
    <row r="6" spans="1:6" s="9" customFormat="1" ht="15" customHeight="1" x14ac:dyDescent="0.25">
      <c r="A6" s="672"/>
      <c r="B6" s="672"/>
      <c r="C6" s="672"/>
      <c r="D6" s="672"/>
      <c r="E6" s="672"/>
      <c r="F6" s="672"/>
    </row>
    <row r="7" spans="1:6" s="9" customFormat="1" ht="30" customHeight="1" x14ac:dyDescent="0.25">
      <c r="A7" s="685" t="s">
        <v>637</v>
      </c>
      <c r="B7" s="685"/>
      <c r="C7" s="685"/>
      <c r="D7" s="685"/>
      <c r="E7" s="685"/>
      <c r="F7" s="685"/>
    </row>
    <row r="8" spans="1:6" x14ac:dyDescent="0.25">
      <c r="A8" s="54"/>
      <c r="B8" s="54"/>
    </row>
    <row r="9" spans="1:6" x14ac:dyDescent="0.25">
      <c r="A9" s="732" t="s">
        <v>92</v>
      </c>
      <c r="B9" s="732" t="s">
        <v>93</v>
      </c>
      <c r="C9" s="675" t="s">
        <v>94</v>
      </c>
      <c r="D9" s="677"/>
      <c r="E9" s="675" t="s">
        <v>95</v>
      </c>
      <c r="F9" s="677"/>
    </row>
    <row r="10" spans="1:6" x14ac:dyDescent="0.25">
      <c r="A10" s="733"/>
      <c r="B10" s="733"/>
      <c r="C10" s="11" t="s">
        <v>96</v>
      </c>
      <c r="D10" s="77" t="s">
        <v>97</v>
      </c>
      <c r="E10" s="12" t="s">
        <v>33</v>
      </c>
      <c r="F10" s="78" t="s">
        <v>35</v>
      </c>
    </row>
    <row r="11" spans="1:6" x14ac:dyDescent="0.25">
      <c r="A11" s="113" t="s">
        <v>167</v>
      </c>
      <c r="B11" s="185" t="s">
        <v>168</v>
      </c>
      <c r="C11" s="186">
        <f>SUM(D12:D13)</f>
        <v>29</v>
      </c>
      <c r="D11" s="44"/>
      <c r="E11" s="194">
        <f>SUM(D12:D13)</f>
        <v>29</v>
      </c>
      <c r="F11" s="195">
        <f>+E11/E26</f>
        <v>0.11196911196911197</v>
      </c>
    </row>
    <row r="12" spans="1:6" x14ac:dyDescent="0.25">
      <c r="A12" s="119"/>
      <c r="B12" s="82" t="s">
        <v>169</v>
      </c>
      <c r="C12" s="83"/>
      <c r="D12" s="44">
        <v>26</v>
      </c>
      <c r="E12" s="196"/>
      <c r="F12" s="195"/>
    </row>
    <row r="13" spans="1:6" x14ac:dyDescent="0.25">
      <c r="A13" s="122"/>
      <c r="B13" s="87" t="s">
        <v>170</v>
      </c>
      <c r="C13" s="88"/>
      <c r="D13" s="88">
        <v>3</v>
      </c>
      <c r="E13" s="129"/>
      <c r="F13" s="197"/>
    </row>
    <row r="14" spans="1:6" x14ac:dyDescent="0.25">
      <c r="A14" s="113" t="s">
        <v>158</v>
      </c>
      <c r="B14" s="90" t="s">
        <v>116</v>
      </c>
      <c r="C14" s="91">
        <f>SUM(D15:D17)</f>
        <v>43</v>
      </c>
      <c r="D14" s="81"/>
      <c r="E14" s="194">
        <f>SUM(D15:D17)</f>
        <v>43</v>
      </c>
      <c r="F14" s="195">
        <f>+E14/E26</f>
        <v>0.16602316602316602</v>
      </c>
    </row>
    <row r="15" spans="1:6" x14ac:dyDescent="0.25">
      <c r="A15" s="119"/>
      <c r="B15" s="92" t="s">
        <v>118</v>
      </c>
      <c r="C15" s="44"/>
      <c r="D15" s="44">
        <v>1</v>
      </c>
      <c r="E15" s="196"/>
      <c r="F15" s="195"/>
    </row>
    <row r="16" spans="1:6" x14ac:dyDescent="0.25">
      <c r="A16" s="119"/>
      <c r="B16" s="191" t="s">
        <v>117</v>
      </c>
      <c r="C16" s="72"/>
      <c r="D16" s="72">
        <v>36</v>
      </c>
      <c r="E16" s="196"/>
      <c r="F16" s="195"/>
    </row>
    <row r="17" spans="1:6" x14ac:dyDescent="0.25">
      <c r="A17" s="122"/>
      <c r="B17" s="191" t="s">
        <v>171</v>
      </c>
      <c r="C17" s="72"/>
      <c r="D17" s="72">
        <v>6</v>
      </c>
      <c r="E17" s="196"/>
      <c r="F17" s="195"/>
    </row>
    <row r="18" spans="1:6" x14ac:dyDescent="0.25">
      <c r="A18" s="113" t="s">
        <v>172</v>
      </c>
      <c r="B18" s="114" t="s">
        <v>104</v>
      </c>
      <c r="C18" s="115">
        <f>SUM(D19:D20)</f>
        <v>152</v>
      </c>
      <c r="D18" s="116"/>
      <c r="E18" s="198">
        <f>SUM(D19:D20)</f>
        <v>152</v>
      </c>
      <c r="F18" s="199">
        <f>+E18/E26</f>
        <v>0.58687258687258692</v>
      </c>
    </row>
    <row r="19" spans="1:6" x14ac:dyDescent="0.25">
      <c r="A19" s="119"/>
      <c r="B19" s="92" t="s">
        <v>119</v>
      </c>
      <c r="C19" s="44"/>
      <c r="D19" s="44">
        <v>68</v>
      </c>
      <c r="E19" s="196"/>
      <c r="F19" s="195"/>
    </row>
    <row r="20" spans="1:6" x14ac:dyDescent="0.25">
      <c r="A20" s="122"/>
      <c r="B20" s="87" t="s">
        <v>120</v>
      </c>
      <c r="C20" s="88"/>
      <c r="D20" s="88">
        <v>84</v>
      </c>
      <c r="E20" s="129"/>
      <c r="F20" s="197"/>
    </row>
    <row r="21" spans="1:6" x14ac:dyDescent="0.25">
      <c r="A21" s="113" t="s">
        <v>121</v>
      </c>
      <c r="B21" s="90" t="s">
        <v>124</v>
      </c>
      <c r="C21" s="91">
        <f>SUM(D22:D25)</f>
        <v>35</v>
      </c>
      <c r="D21" s="44"/>
      <c r="E21" s="200">
        <f>SUM(D22:D25)</f>
        <v>35</v>
      </c>
      <c r="F21" s="199">
        <f>+E21/E26</f>
        <v>0.13513513513513514</v>
      </c>
    </row>
    <row r="22" spans="1:6" x14ac:dyDescent="0.25">
      <c r="A22" s="119"/>
      <c r="B22" s="92" t="s">
        <v>127</v>
      </c>
      <c r="C22" s="44"/>
      <c r="D22" s="44">
        <v>4</v>
      </c>
      <c r="E22" s="200"/>
      <c r="F22" s="195"/>
    </row>
    <row r="23" spans="1:6" x14ac:dyDescent="0.25">
      <c r="A23" s="119"/>
      <c r="B23" s="92" t="s">
        <v>125</v>
      </c>
      <c r="C23" s="44"/>
      <c r="D23" s="44">
        <v>23</v>
      </c>
      <c r="E23" s="200"/>
      <c r="F23" s="195"/>
    </row>
    <row r="24" spans="1:6" x14ac:dyDescent="0.25">
      <c r="A24" s="119"/>
      <c r="B24" s="92" t="s">
        <v>126</v>
      </c>
      <c r="C24" s="44"/>
      <c r="D24" s="44">
        <v>3</v>
      </c>
      <c r="E24" s="200"/>
      <c r="F24" s="195"/>
    </row>
    <row r="25" spans="1:6" x14ac:dyDescent="0.25">
      <c r="A25" s="122"/>
      <c r="B25" s="87" t="s">
        <v>173</v>
      </c>
      <c r="C25" s="88"/>
      <c r="D25" s="88">
        <v>5</v>
      </c>
      <c r="E25" s="201"/>
      <c r="F25" s="197"/>
    </row>
    <row r="26" spans="1:6" x14ac:dyDescent="0.25">
      <c r="C26" s="94" t="s">
        <v>49</v>
      </c>
      <c r="D26" s="95"/>
      <c r="E26" s="112">
        <f>SUM(E11:E25)</f>
        <v>259</v>
      </c>
      <c r="F26" s="127">
        <f>SUM(F11:F25)</f>
        <v>1</v>
      </c>
    </row>
    <row r="27" spans="1:6" x14ac:dyDescent="0.25">
      <c r="A27" s="731" t="s">
        <v>111</v>
      </c>
      <c r="B27" s="731"/>
      <c r="C27" s="731"/>
      <c r="D27" s="731"/>
    </row>
    <row r="28" spans="1:6" x14ac:dyDescent="0.25">
      <c r="A28" s="192"/>
      <c r="B28" s="192"/>
      <c r="C28" s="192"/>
      <c r="D28" s="192"/>
    </row>
    <row r="30" spans="1:6" ht="15" customHeight="1" x14ac:dyDescent="0.25">
      <c r="A30" s="67" t="s">
        <v>4</v>
      </c>
      <c r="B30" s="702" t="s">
        <v>51</v>
      </c>
      <c r="C30" s="702"/>
      <c r="D30" s="702"/>
      <c r="E30" s="702"/>
      <c r="F30" s="702"/>
    </row>
    <row r="31" spans="1:6" x14ac:dyDescent="0.25">
      <c r="A31" s="99" t="s">
        <v>52</v>
      </c>
      <c r="B31" s="702" t="s">
        <v>53</v>
      </c>
      <c r="C31" s="702"/>
      <c r="D31" s="702"/>
      <c r="E31" s="702"/>
      <c r="F31" s="702"/>
    </row>
    <row r="32" spans="1:6" ht="92.25" customHeight="1" x14ac:dyDescent="0.25">
      <c r="A32" s="99" t="s">
        <v>54</v>
      </c>
      <c r="B32" s="692" t="s">
        <v>55</v>
      </c>
      <c r="C32" s="692"/>
      <c r="D32" s="692"/>
      <c r="E32" s="692"/>
      <c r="F32" s="692"/>
    </row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  <row r="1004" ht="15.75" customHeight="1" x14ac:dyDescent="0.25"/>
    <row r="1005" ht="15.75" customHeight="1" x14ac:dyDescent="0.25"/>
    <row r="1006" ht="15.75" customHeight="1" x14ac:dyDescent="0.25"/>
    <row r="1007" ht="15.75" customHeight="1" x14ac:dyDescent="0.25"/>
    <row r="1008" ht="15.75" customHeight="1" x14ac:dyDescent="0.25"/>
    <row r="1009" ht="15.75" customHeight="1" x14ac:dyDescent="0.25"/>
    <row r="1010" ht="15.75" customHeight="1" x14ac:dyDescent="0.25"/>
    <row r="1011" ht="15.75" customHeight="1" x14ac:dyDescent="0.25"/>
  </sheetData>
  <mergeCells count="10">
    <mergeCell ref="A27:D27"/>
    <mergeCell ref="B30:F30"/>
    <mergeCell ref="B31:F31"/>
    <mergeCell ref="B32:F32"/>
    <mergeCell ref="A5:F6"/>
    <mergeCell ref="A7:F7"/>
    <mergeCell ref="A9:A10"/>
    <mergeCell ref="B9:B10"/>
    <mergeCell ref="C9:D9"/>
    <mergeCell ref="E9:F9"/>
  </mergeCells>
  <pageMargins left="0.7" right="0.7" top="0.75" bottom="0.75" header="0" footer="0"/>
  <pageSetup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FC9F08-46BD-4862-A793-C6206E05EC16}">
  <sheetPr codeName="Hoja23">
    <tabColor rgb="FF7030A0"/>
  </sheetPr>
  <dimension ref="A1:F1008"/>
  <sheetViews>
    <sheetView showGridLines="0" showRowColHeaders="0" topLeftCell="A10" workbookViewId="0">
      <selection activeCell="B20" sqref="B20:F20"/>
    </sheetView>
  </sheetViews>
  <sheetFormatPr baseColWidth="10" defaultColWidth="14.42578125" defaultRowHeight="15" customHeight="1" x14ac:dyDescent="0.25"/>
  <cols>
    <col min="1" max="1" width="15.28515625" style="35" customWidth="1"/>
    <col min="2" max="2" width="25.7109375" style="35" customWidth="1"/>
    <col min="3" max="4" width="13.7109375" style="35" customWidth="1"/>
    <col min="5" max="5" width="7.140625" style="35" customWidth="1"/>
    <col min="6" max="6" width="8.42578125" style="35" customWidth="1"/>
    <col min="7" max="7" width="43.7109375" style="35" customWidth="1"/>
    <col min="8" max="8" width="19.7109375" style="35" customWidth="1"/>
    <col min="9" max="10" width="5.140625" style="35" customWidth="1"/>
    <col min="11" max="27" width="10.7109375" style="35" customWidth="1"/>
    <col min="28" max="16384" width="14.42578125" style="35"/>
  </cols>
  <sheetData>
    <row r="1" spans="1:6" s="9" customFormat="1" ht="15" customHeight="1" x14ac:dyDescent="0.25"/>
    <row r="2" spans="1:6" s="9" customFormat="1" ht="15" customHeight="1" x14ac:dyDescent="0.25"/>
    <row r="3" spans="1:6" s="9" customFormat="1" ht="15" customHeight="1" x14ac:dyDescent="0.25"/>
    <row r="4" spans="1:6" s="9" customFormat="1" ht="3.75" customHeight="1" x14ac:dyDescent="0.25"/>
    <row r="5" spans="1:6" s="9" customFormat="1" ht="15" customHeight="1" x14ac:dyDescent="0.25">
      <c r="A5" s="672" t="s">
        <v>2</v>
      </c>
      <c r="B5" s="672"/>
      <c r="C5" s="672"/>
      <c r="D5" s="672"/>
      <c r="E5" s="672"/>
      <c r="F5" s="672"/>
    </row>
    <row r="6" spans="1:6" s="9" customFormat="1" ht="15" customHeight="1" x14ac:dyDescent="0.25">
      <c r="A6" s="672"/>
      <c r="B6" s="672"/>
      <c r="C6" s="672"/>
      <c r="D6" s="672"/>
      <c r="E6" s="672"/>
      <c r="F6" s="672"/>
    </row>
    <row r="7" spans="1:6" ht="28.5" customHeight="1" x14ac:dyDescent="0.25">
      <c r="A7" s="685" t="s">
        <v>24</v>
      </c>
      <c r="B7" s="685"/>
      <c r="C7" s="685"/>
      <c r="D7" s="685"/>
      <c r="E7" s="685"/>
      <c r="F7" s="685"/>
    </row>
    <row r="9" spans="1:6" ht="20.25" customHeight="1" x14ac:dyDescent="0.25">
      <c r="A9" s="54"/>
      <c r="B9" s="37" t="s">
        <v>30</v>
      </c>
      <c r="C9" s="38" t="s">
        <v>33</v>
      </c>
      <c r="D9" s="38" t="s">
        <v>35</v>
      </c>
    </row>
    <row r="10" spans="1:6" x14ac:dyDescent="0.25">
      <c r="B10" s="151" t="s">
        <v>174</v>
      </c>
      <c r="C10" s="152">
        <v>32</v>
      </c>
      <c r="D10" s="150">
        <f>+C10/$C$15</f>
        <v>7.6190476190476197E-2</v>
      </c>
    </row>
    <row r="11" spans="1:6" x14ac:dyDescent="0.25">
      <c r="B11" s="153" t="s">
        <v>38</v>
      </c>
      <c r="C11" s="154">
        <v>80</v>
      </c>
      <c r="D11" s="150">
        <f>+C11/$C$15</f>
        <v>0.19047619047619047</v>
      </c>
    </row>
    <row r="12" spans="1:6" x14ac:dyDescent="0.25">
      <c r="B12" s="151" t="s">
        <v>175</v>
      </c>
      <c r="C12" s="152">
        <v>112</v>
      </c>
      <c r="D12" s="150">
        <f>+C12/$C$15</f>
        <v>0.26666666666666666</v>
      </c>
    </row>
    <row r="13" spans="1:6" x14ac:dyDescent="0.25">
      <c r="B13" s="148" t="s">
        <v>176</v>
      </c>
      <c r="C13" s="149">
        <v>172</v>
      </c>
      <c r="D13" s="150">
        <f>+C13/$C$15</f>
        <v>0.40952380952380951</v>
      </c>
    </row>
    <row r="14" spans="1:6" x14ac:dyDescent="0.25">
      <c r="B14" s="151" t="s">
        <v>177</v>
      </c>
      <c r="C14" s="152">
        <v>24</v>
      </c>
      <c r="D14" s="150">
        <f>+C14/$C$15</f>
        <v>5.7142857142857141E-2</v>
      </c>
    </row>
    <row r="15" spans="1:6" x14ac:dyDescent="0.25">
      <c r="B15" s="47" t="s">
        <v>87</v>
      </c>
      <c r="C15" s="155">
        <f>SUM(C10:C14)</f>
        <v>420</v>
      </c>
      <c r="D15" s="156">
        <f>SUM(D10:D14)</f>
        <v>1</v>
      </c>
    </row>
    <row r="16" spans="1:6" x14ac:dyDescent="0.25">
      <c r="C16" s="157"/>
      <c r="D16" s="158"/>
    </row>
    <row r="17" spans="1:6" x14ac:dyDescent="0.25">
      <c r="C17" s="157"/>
      <c r="D17" s="158"/>
    </row>
    <row r="18" spans="1:6" ht="30" customHeight="1" x14ac:dyDescent="0.25">
      <c r="A18" s="67" t="s">
        <v>4</v>
      </c>
      <c r="B18" s="744" t="s">
        <v>51</v>
      </c>
      <c r="C18" s="744"/>
      <c r="D18" s="744"/>
      <c r="E18" s="744"/>
      <c r="F18" s="744"/>
    </row>
    <row r="19" spans="1:6" ht="15" customHeight="1" x14ac:dyDescent="0.25">
      <c r="A19" s="67" t="s">
        <v>52</v>
      </c>
      <c r="B19" s="744" t="s">
        <v>112</v>
      </c>
      <c r="C19" s="744"/>
      <c r="D19" s="744"/>
      <c r="E19" s="744"/>
      <c r="F19" s="744"/>
    </row>
    <row r="20" spans="1:6" ht="92.25" customHeight="1" x14ac:dyDescent="0.25">
      <c r="A20" s="67" t="s">
        <v>54</v>
      </c>
      <c r="B20" s="745" t="s">
        <v>55</v>
      </c>
      <c r="C20" s="745"/>
      <c r="D20" s="745"/>
      <c r="E20" s="745"/>
      <c r="F20" s="745"/>
    </row>
    <row r="29" spans="1:6" ht="15.75" customHeight="1" x14ac:dyDescent="0.25"/>
    <row r="30" spans="1:6" ht="15.75" customHeight="1" x14ac:dyDescent="0.25"/>
    <row r="31" spans="1:6" ht="15.75" customHeight="1" x14ac:dyDescent="0.25"/>
    <row r="32" spans="1:6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  <row r="1004" ht="15.75" customHeight="1" x14ac:dyDescent="0.25"/>
    <row r="1005" ht="15.75" customHeight="1" x14ac:dyDescent="0.25"/>
    <row r="1006" ht="15.75" customHeight="1" x14ac:dyDescent="0.25"/>
    <row r="1007" ht="15.75" customHeight="1" x14ac:dyDescent="0.25"/>
    <row r="1008" ht="15.75" customHeight="1" x14ac:dyDescent="0.25"/>
  </sheetData>
  <mergeCells count="5">
    <mergeCell ref="A5:F6"/>
    <mergeCell ref="A7:F7"/>
    <mergeCell ref="B18:F18"/>
    <mergeCell ref="B19:F19"/>
    <mergeCell ref="B20:F20"/>
  </mergeCells>
  <pageMargins left="0.7" right="0.7" top="0.75" bottom="0.75" header="0" footer="0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6A377-8D01-4954-992E-DE853C733234}">
  <sheetPr codeName="Hoja6">
    <tabColor rgb="FF7030A0"/>
  </sheetPr>
  <dimension ref="A1:F1005"/>
  <sheetViews>
    <sheetView showGridLines="0" showRowColHeaders="0" topLeftCell="A27" workbookViewId="0">
      <selection activeCell="B34" sqref="B34:F34"/>
    </sheetView>
  </sheetViews>
  <sheetFormatPr baseColWidth="10" defaultColWidth="14.42578125" defaultRowHeight="15" customHeight="1" x14ac:dyDescent="0.25"/>
  <cols>
    <col min="1" max="1" width="14.42578125" style="10" customWidth="1"/>
    <col min="2" max="2" width="58.7109375" style="10" customWidth="1"/>
    <col min="3" max="3" width="16.7109375" style="29" customWidth="1"/>
    <col min="4" max="4" width="11.7109375" style="30" customWidth="1"/>
    <col min="5" max="5" width="11.7109375" style="34" customWidth="1"/>
    <col min="6" max="6" width="11.7109375" style="32" customWidth="1"/>
    <col min="7" max="7" width="11.7109375" style="10" customWidth="1"/>
    <col min="8" max="8" width="5" style="10" bestFit="1" customWidth="1"/>
    <col min="9" max="17" width="10.7109375" style="10" customWidth="1"/>
    <col min="18" max="16384" width="14.42578125" style="10"/>
  </cols>
  <sheetData>
    <row r="1" spans="1:6" s="9" customFormat="1" ht="15" customHeight="1" x14ac:dyDescent="0.25"/>
    <row r="2" spans="1:6" s="9" customFormat="1" ht="15" customHeight="1" x14ac:dyDescent="0.25"/>
    <row r="3" spans="1:6" s="9" customFormat="1" ht="15" customHeight="1" x14ac:dyDescent="0.25"/>
    <row r="4" spans="1:6" s="9" customFormat="1" ht="3.75" customHeight="1" x14ac:dyDescent="0.25"/>
    <row r="5" spans="1:6" s="9" customFormat="1" ht="15" customHeight="1" x14ac:dyDescent="0.25">
      <c r="A5" s="672" t="s">
        <v>2</v>
      </c>
      <c r="B5" s="672"/>
      <c r="C5" s="672"/>
      <c r="D5" s="672"/>
      <c r="E5" s="672"/>
      <c r="F5" s="672"/>
    </row>
    <row r="6" spans="1:6" s="9" customFormat="1" ht="15" customHeight="1" x14ac:dyDescent="0.25">
      <c r="A6" s="672"/>
      <c r="B6" s="672"/>
      <c r="C6" s="672"/>
      <c r="D6" s="672"/>
      <c r="E6" s="672"/>
      <c r="F6" s="672"/>
    </row>
    <row r="7" spans="1:6" s="9" customFormat="1" ht="18" customHeight="1" x14ac:dyDescent="0.25">
      <c r="A7" s="673" t="s">
        <v>5</v>
      </c>
      <c r="B7" s="673"/>
      <c r="C7" s="673"/>
      <c r="D7" s="673"/>
      <c r="E7" s="673"/>
      <c r="F7" s="673"/>
    </row>
    <row r="8" spans="1:6" ht="15" customHeight="1" x14ac:dyDescent="0.25">
      <c r="A8" s="674"/>
      <c r="B8" s="674"/>
      <c r="C8" s="674"/>
      <c r="D8" s="674"/>
      <c r="E8" s="674"/>
      <c r="F8" s="674"/>
    </row>
    <row r="9" spans="1:6" ht="15" customHeight="1" x14ac:dyDescent="0.25">
      <c r="C9" s="675" t="s">
        <v>28</v>
      </c>
      <c r="D9" s="676"/>
      <c r="E9" s="676"/>
      <c r="F9" s="677"/>
    </row>
    <row r="10" spans="1:6" ht="15" customHeight="1" x14ac:dyDescent="0.25">
      <c r="B10" s="678" t="s">
        <v>29</v>
      </c>
      <c r="C10" s="675" t="s">
        <v>30</v>
      </c>
      <c r="D10" s="677"/>
      <c r="E10" s="675" t="s">
        <v>31</v>
      </c>
      <c r="F10" s="677"/>
    </row>
    <row r="11" spans="1:6" x14ac:dyDescent="0.25">
      <c r="B11" s="679"/>
      <c r="C11" s="11" t="s">
        <v>32</v>
      </c>
      <c r="D11" s="11" t="s">
        <v>33</v>
      </c>
      <c r="E11" s="12" t="s">
        <v>34</v>
      </c>
      <c r="F11" s="12" t="s">
        <v>35</v>
      </c>
    </row>
    <row r="12" spans="1:6" s="13" customFormat="1" ht="14.1" customHeight="1" x14ac:dyDescent="0.25">
      <c r="B12" s="658" t="s">
        <v>36</v>
      </c>
      <c r="C12" s="659"/>
      <c r="D12" s="660"/>
      <c r="E12" s="14">
        <v>207</v>
      </c>
      <c r="F12" s="15">
        <f>+E12/$E$30</f>
        <v>1.6929745644884274E-2</v>
      </c>
    </row>
    <row r="13" spans="1:6" s="13" customFormat="1" ht="14.1" customHeight="1" x14ac:dyDescent="0.25">
      <c r="B13" s="661" t="s">
        <v>37</v>
      </c>
      <c r="C13" s="16" t="s">
        <v>38</v>
      </c>
      <c r="D13" s="17">
        <v>4</v>
      </c>
      <c r="E13" s="664">
        <f>+D13+D14</f>
        <v>21</v>
      </c>
      <c r="F13" s="667">
        <f>+E13/E30</f>
        <v>1.7175104277418827E-3</v>
      </c>
    </row>
    <row r="14" spans="1:6" s="13" customFormat="1" ht="14.1" customHeight="1" x14ac:dyDescent="0.25">
      <c r="B14" s="663"/>
      <c r="C14" s="18" t="s">
        <v>39</v>
      </c>
      <c r="D14" s="19">
        <v>17</v>
      </c>
      <c r="E14" s="670"/>
      <c r="F14" s="671"/>
    </row>
    <row r="15" spans="1:6" s="13" customFormat="1" ht="14.1" customHeight="1" x14ac:dyDescent="0.25">
      <c r="B15" s="661" t="s">
        <v>40</v>
      </c>
      <c r="C15" s="20" t="s">
        <v>38</v>
      </c>
      <c r="D15" s="21">
        <v>102</v>
      </c>
      <c r="E15" s="664">
        <f>+D15+D16</f>
        <v>126</v>
      </c>
      <c r="F15" s="667">
        <f>+E15/E30</f>
        <v>1.0305062566451296E-2</v>
      </c>
    </row>
    <row r="16" spans="1:6" s="13" customFormat="1" ht="14.1" customHeight="1" x14ac:dyDescent="0.25">
      <c r="B16" s="663"/>
      <c r="C16" s="18" t="s">
        <v>39</v>
      </c>
      <c r="D16" s="19">
        <v>24</v>
      </c>
      <c r="E16" s="670"/>
      <c r="F16" s="666"/>
    </row>
    <row r="17" spans="2:6" s="13" customFormat="1" ht="14.1" customHeight="1" x14ac:dyDescent="0.25">
      <c r="B17" s="658" t="s">
        <v>41</v>
      </c>
      <c r="C17" s="659"/>
      <c r="D17" s="660"/>
      <c r="E17" s="22">
        <v>1926</v>
      </c>
      <c r="F17" s="23">
        <f>+E17/$E$30</f>
        <v>0.1575202420871841</v>
      </c>
    </row>
    <row r="18" spans="2:6" s="13" customFormat="1" ht="14.1" customHeight="1" x14ac:dyDescent="0.25">
      <c r="B18" s="661" t="s">
        <v>42</v>
      </c>
      <c r="C18" s="24" t="s">
        <v>43</v>
      </c>
      <c r="D18" s="25">
        <v>69</v>
      </c>
      <c r="E18" s="664">
        <f>SUM(D18:D21)</f>
        <v>5612</v>
      </c>
      <c r="F18" s="667">
        <f>+E18/E30</f>
        <v>0.45898421526130695</v>
      </c>
    </row>
    <row r="19" spans="2:6" s="13" customFormat="1" ht="14.1" customHeight="1" x14ac:dyDescent="0.25">
      <c r="B19" s="662"/>
      <c r="C19" s="20" t="s">
        <v>38</v>
      </c>
      <c r="D19" s="21">
        <v>554</v>
      </c>
      <c r="E19" s="669"/>
      <c r="F19" s="665"/>
    </row>
    <row r="20" spans="2:6" s="13" customFormat="1" ht="14.1" customHeight="1" x14ac:dyDescent="0.25">
      <c r="B20" s="662"/>
      <c r="C20" s="20" t="s">
        <v>39</v>
      </c>
      <c r="D20" s="21">
        <v>637</v>
      </c>
      <c r="E20" s="669"/>
      <c r="F20" s="665"/>
    </row>
    <row r="21" spans="2:6" s="13" customFormat="1" ht="14.1" customHeight="1" x14ac:dyDescent="0.25">
      <c r="B21" s="663"/>
      <c r="C21" s="18" t="s">
        <v>44</v>
      </c>
      <c r="D21" s="19">
        <v>4352</v>
      </c>
      <c r="E21" s="670"/>
      <c r="F21" s="666"/>
    </row>
    <row r="22" spans="2:6" s="13" customFormat="1" ht="14.1" customHeight="1" x14ac:dyDescent="0.25">
      <c r="B22" s="661" t="s">
        <v>45</v>
      </c>
      <c r="C22" s="20" t="s">
        <v>38</v>
      </c>
      <c r="D22" s="21">
        <v>43</v>
      </c>
      <c r="E22" s="664">
        <f>SUM(D22:D24)</f>
        <v>1507</v>
      </c>
      <c r="F22" s="667">
        <f>+E22/E30</f>
        <v>0.1232518197431913</v>
      </c>
    </row>
    <row r="23" spans="2:6" s="13" customFormat="1" ht="14.1" customHeight="1" x14ac:dyDescent="0.25">
      <c r="B23" s="662"/>
      <c r="C23" s="20" t="s">
        <v>39</v>
      </c>
      <c r="D23" s="21">
        <v>215</v>
      </c>
      <c r="E23" s="665"/>
      <c r="F23" s="665"/>
    </row>
    <row r="24" spans="2:6" s="13" customFormat="1" ht="14.1" customHeight="1" x14ac:dyDescent="0.25">
      <c r="B24" s="663"/>
      <c r="C24" s="18" t="s">
        <v>44</v>
      </c>
      <c r="D24" s="19">
        <v>1249</v>
      </c>
      <c r="E24" s="666"/>
      <c r="F24" s="666"/>
    </row>
    <row r="25" spans="2:6" s="13" customFormat="1" ht="14.1" customHeight="1" x14ac:dyDescent="0.25">
      <c r="B25" s="658" t="s">
        <v>46</v>
      </c>
      <c r="C25" s="659"/>
      <c r="D25" s="660"/>
      <c r="E25" s="14">
        <v>1121</v>
      </c>
      <c r="F25" s="15">
        <f>+E25/$E$30</f>
        <v>9.1682342357078603E-2</v>
      </c>
    </row>
    <row r="26" spans="2:6" s="13" customFormat="1" ht="14.1" customHeight="1" x14ac:dyDescent="0.25">
      <c r="B26" s="658" t="s">
        <v>47</v>
      </c>
      <c r="C26" s="659"/>
      <c r="D26" s="660"/>
      <c r="E26" s="22">
        <v>817</v>
      </c>
      <c r="F26" s="23">
        <f>+E26/$E$30</f>
        <v>6.6819334260243723E-2</v>
      </c>
    </row>
    <row r="27" spans="2:6" s="13" customFormat="1" ht="14.1" customHeight="1" x14ac:dyDescent="0.25">
      <c r="B27" s="661" t="s">
        <v>48</v>
      </c>
      <c r="C27" s="24" t="s">
        <v>38</v>
      </c>
      <c r="D27" s="25">
        <v>237</v>
      </c>
      <c r="E27" s="664">
        <f>SUM(D27:D29)</f>
        <v>890</v>
      </c>
      <c r="F27" s="667">
        <f>+E27/E30</f>
        <v>7.2789727651917893E-2</v>
      </c>
    </row>
    <row r="28" spans="2:6" s="13" customFormat="1" ht="14.1" customHeight="1" x14ac:dyDescent="0.25">
      <c r="B28" s="662"/>
      <c r="C28" s="20" t="s">
        <v>39</v>
      </c>
      <c r="D28" s="21">
        <v>172</v>
      </c>
      <c r="E28" s="665"/>
      <c r="F28" s="665"/>
    </row>
    <row r="29" spans="2:6" s="13" customFormat="1" ht="14.1" customHeight="1" x14ac:dyDescent="0.25">
      <c r="B29" s="663"/>
      <c r="C29" s="18" t="s">
        <v>44</v>
      </c>
      <c r="D29" s="19">
        <v>481</v>
      </c>
      <c r="E29" s="666"/>
      <c r="F29" s="666"/>
    </row>
    <row r="30" spans="2:6" s="13" customFormat="1" ht="14.1" customHeight="1" x14ac:dyDescent="0.25">
      <c r="C30" s="26" t="s">
        <v>49</v>
      </c>
      <c r="D30" s="27">
        <f>SUM(D12:D29)</f>
        <v>8156</v>
      </c>
      <c r="E30" s="22">
        <f>SUM(E12:E29)</f>
        <v>12227</v>
      </c>
      <c r="F30" s="28">
        <f>SUM(F12:F29)</f>
        <v>1</v>
      </c>
    </row>
    <row r="31" spans="2:6" ht="15" customHeight="1" x14ac:dyDescent="0.25">
      <c r="E31" s="31"/>
    </row>
    <row r="32" spans="2:6" ht="15" customHeight="1" x14ac:dyDescent="0.25">
      <c r="E32" s="31"/>
    </row>
    <row r="33" spans="1:6" ht="49.5" customHeight="1" x14ac:dyDescent="0.25">
      <c r="A33" s="668" t="s">
        <v>50</v>
      </c>
      <c r="B33" s="668"/>
      <c r="C33" s="668"/>
      <c r="D33" s="668"/>
      <c r="E33" s="668"/>
      <c r="F33" s="668"/>
    </row>
    <row r="34" spans="1:6" ht="15" customHeight="1" x14ac:dyDescent="0.25">
      <c r="A34" s="33" t="s">
        <v>4</v>
      </c>
      <c r="B34" s="656" t="s">
        <v>51</v>
      </c>
      <c r="C34" s="656"/>
      <c r="D34" s="656"/>
      <c r="E34" s="656"/>
      <c r="F34" s="656"/>
    </row>
    <row r="35" spans="1:6" ht="15" customHeight="1" x14ac:dyDescent="0.25">
      <c r="A35" s="33" t="s">
        <v>52</v>
      </c>
      <c r="B35" s="656" t="s">
        <v>53</v>
      </c>
      <c r="C35" s="656"/>
      <c r="D35" s="656"/>
      <c r="E35" s="656"/>
      <c r="F35" s="656"/>
    </row>
    <row r="36" spans="1:6" ht="68.25" customHeight="1" x14ac:dyDescent="0.25">
      <c r="A36" s="33" t="s">
        <v>54</v>
      </c>
      <c r="B36" s="657" t="s">
        <v>55</v>
      </c>
      <c r="C36" s="657"/>
      <c r="D36" s="657"/>
      <c r="E36" s="657"/>
      <c r="F36" s="657"/>
    </row>
    <row r="42" spans="1:6" ht="15.75" customHeight="1" x14ac:dyDescent="0.25"/>
    <row r="43" spans="1:6" ht="15.75" customHeight="1" x14ac:dyDescent="0.25"/>
    <row r="44" spans="1:6" ht="15.75" customHeight="1" x14ac:dyDescent="0.25"/>
    <row r="45" spans="1:6" ht="15.75" customHeight="1" x14ac:dyDescent="0.25"/>
    <row r="46" spans="1:6" ht="15.75" customHeight="1" x14ac:dyDescent="0.25"/>
    <row r="47" spans="1:6" ht="15.75" customHeight="1" x14ac:dyDescent="0.25"/>
    <row r="48" spans="1:6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  <row r="1004" ht="15.75" customHeight="1" x14ac:dyDescent="0.25"/>
    <row r="1005" ht="15.75" customHeight="1" x14ac:dyDescent="0.25"/>
  </sheetData>
  <mergeCells count="30">
    <mergeCell ref="A5:F6"/>
    <mergeCell ref="A7:F7"/>
    <mergeCell ref="A8:F8"/>
    <mergeCell ref="C9:F9"/>
    <mergeCell ref="B10:B11"/>
    <mergeCell ref="C10:D10"/>
    <mergeCell ref="E10:F10"/>
    <mergeCell ref="B12:D12"/>
    <mergeCell ref="B13:B14"/>
    <mergeCell ref="E13:E14"/>
    <mergeCell ref="F13:F14"/>
    <mergeCell ref="B15:B16"/>
    <mergeCell ref="E15:E16"/>
    <mergeCell ref="F15:F16"/>
    <mergeCell ref="B17:D17"/>
    <mergeCell ref="B18:B21"/>
    <mergeCell ref="E18:E21"/>
    <mergeCell ref="F18:F21"/>
    <mergeCell ref="B22:B24"/>
    <mergeCell ref="E22:E24"/>
    <mergeCell ref="F22:F24"/>
    <mergeCell ref="B34:F34"/>
    <mergeCell ref="B35:F35"/>
    <mergeCell ref="B36:F36"/>
    <mergeCell ref="B25:D25"/>
    <mergeCell ref="B26:D26"/>
    <mergeCell ref="B27:B29"/>
    <mergeCell ref="E27:E29"/>
    <mergeCell ref="F27:F29"/>
    <mergeCell ref="A33:F33"/>
  </mergeCells>
  <pageMargins left="0.7" right="0.7" top="0.75" bottom="0.75" header="0" footer="0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F24F42-2879-47B7-81E9-ECF5D0B6D772}">
  <sheetPr codeName="Hoja24">
    <tabColor rgb="FF7030A0"/>
  </sheetPr>
  <dimension ref="A1:J1010"/>
  <sheetViews>
    <sheetView showGridLines="0" topLeftCell="A30" workbookViewId="0">
      <selection activeCell="C39" sqref="C39:E39"/>
    </sheetView>
  </sheetViews>
  <sheetFormatPr baseColWidth="10" defaultColWidth="14.42578125" defaultRowHeight="15" customHeight="1" x14ac:dyDescent="0.25"/>
  <cols>
    <col min="1" max="1" width="6.85546875" style="35" customWidth="1"/>
    <col min="2" max="2" width="9.85546875" style="35" customWidth="1"/>
    <col min="3" max="3" width="22.7109375" style="35" customWidth="1"/>
    <col min="4" max="5" width="12.7109375" style="35" customWidth="1"/>
    <col min="6" max="6" width="5.5703125" style="35" customWidth="1"/>
    <col min="7" max="7" width="10.7109375" style="35" customWidth="1"/>
    <col min="8" max="8" width="36.140625" style="35" customWidth="1"/>
    <col min="9" max="9" width="4" style="35" customWidth="1"/>
    <col min="10" max="10" width="58.5703125" style="35" customWidth="1"/>
    <col min="11" max="11" width="3" style="35" customWidth="1"/>
    <col min="12" max="12" width="44.140625" style="35" customWidth="1"/>
    <col min="13" max="27" width="10.7109375" style="35" customWidth="1"/>
    <col min="28" max="16384" width="14.42578125" style="35"/>
  </cols>
  <sheetData>
    <row r="1" spans="1:10" s="9" customFormat="1" ht="15" customHeight="1" x14ac:dyDescent="0.25"/>
    <row r="2" spans="1:10" s="9" customFormat="1" ht="15" customHeight="1" x14ac:dyDescent="0.25"/>
    <row r="3" spans="1:10" s="9" customFormat="1" ht="15" customHeight="1" x14ac:dyDescent="0.25"/>
    <row r="4" spans="1:10" s="9" customFormat="1" ht="3.75" customHeight="1" x14ac:dyDescent="0.25"/>
    <row r="5" spans="1:10" s="9" customFormat="1" ht="15" customHeight="1" x14ac:dyDescent="0.25">
      <c r="A5" s="672" t="s">
        <v>2</v>
      </c>
      <c r="B5" s="672"/>
      <c r="C5" s="672"/>
      <c r="D5" s="672"/>
      <c r="E5" s="672"/>
      <c r="F5" s="672"/>
    </row>
    <row r="6" spans="1:10" s="9" customFormat="1" ht="15" customHeight="1" x14ac:dyDescent="0.25">
      <c r="A6" s="672"/>
      <c r="B6" s="672"/>
      <c r="C6" s="672"/>
      <c r="D6" s="672"/>
      <c r="E6" s="672"/>
      <c r="F6" s="672"/>
    </row>
    <row r="7" spans="1:10" ht="45" customHeight="1" x14ac:dyDescent="0.25">
      <c r="A7" s="685" t="s">
        <v>25</v>
      </c>
      <c r="B7" s="685"/>
      <c r="C7" s="685"/>
      <c r="D7" s="685"/>
      <c r="E7" s="685"/>
      <c r="F7" s="685"/>
    </row>
    <row r="9" spans="1:10" ht="15" customHeight="1" x14ac:dyDescent="0.25">
      <c r="B9" s="36"/>
      <c r="C9" s="106" t="s">
        <v>56</v>
      </c>
      <c r="D9" s="107" t="s">
        <v>33</v>
      </c>
      <c r="E9" s="107" t="s">
        <v>35</v>
      </c>
      <c r="H9" s="9"/>
      <c r="I9" s="9"/>
      <c r="J9" s="9"/>
    </row>
    <row r="10" spans="1:10" x14ac:dyDescent="0.25">
      <c r="B10" s="36"/>
      <c r="C10" s="108" t="s">
        <v>57</v>
      </c>
      <c r="D10" s="41">
        <v>133</v>
      </c>
      <c r="E10" s="69">
        <f t="shared" ref="E10:E33" si="0">+D10/$D$34</f>
        <v>0.31666666666666665</v>
      </c>
      <c r="H10" s="9"/>
      <c r="I10" s="9"/>
      <c r="J10" s="9"/>
    </row>
    <row r="11" spans="1:10" x14ac:dyDescent="0.25">
      <c r="B11" s="36"/>
      <c r="C11" s="138" t="s">
        <v>58</v>
      </c>
      <c r="D11" s="44">
        <v>58</v>
      </c>
      <c r="E11" s="69">
        <f t="shared" si="0"/>
        <v>0.1380952380952381</v>
      </c>
      <c r="H11" s="9"/>
      <c r="I11" s="9"/>
      <c r="J11" s="9"/>
    </row>
    <row r="12" spans="1:10" x14ac:dyDescent="0.25">
      <c r="B12" s="36"/>
      <c r="C12" s="138" t="s">
        <v>59</v>
      </c>
      <c r="D12" s="44">
        <v>35</v>
      </c>
      <c r="E12" s="69">
        <f t="shared" si="0"/>
        <v>8.3333333333333329E-2</v>
      </c>
      <c r="H12" s="9"/>
      <c r="I12" s="9"/>
      <c r="J12" s="9"/>
    </row>
    <row r="13" spans="1:10" x14ac:dyDescent="0.25">
      <c r="B13" s="36"/>
      <c r="C13" s="138" t="s">
        <v>60</v>
      </c>
      <c r="D13" s="44">
        <v>33</v>
      </c>
      <c r="E13" s="69">
        <f t="shared" si="0"/>
        <v>7.857142857142857E-2</v>
      </c>
      <c r="H13" s="9"/>
      <c r="I13" s="9"/>
      <c r="J13" s="9"/>
    </row>
    <row r="14" spans="1:10" x14ac:dyDescent="0.25">
      <c r="B14" s="36"/>
      <c r="C14" s="138" t="s">
        <v>61</v>
      </c>
      <c r="D14" s="44">
        <v>19</v>
      </c>
      <c r="E14" s="69">
        <f t="shared" si="0"/>
        <v>4.5238095238095237E-2</v>
      </c>
      <c r="H14" s="9"/>
      <c r="I14" s="9"/>
      <c r="J14" s="9"/>
    </row>
    <row r="15" spans="1:10" x14ac:dyDescent="0.25">
      <c r="B15" s="36"/>
      <c r="C15" s="138" t="s">
        <v>62</v>
      </c>
      <c r="D15" s="44">
        <v>17</v>
      </c>
      <c r="E15" s="69">
        <f t="shared" si="0"/>
        <v>4.0476190476190478E-2</v>
      </c>
      <c r="H15" s="9"/>
      <c r="I15" s="9"/>
      <c r="J15" s="9"/>
    </row>
    <row r="16" spans="1:10" x14ac:dyDescent="0.25">
      <c r="B16" s="36"/>
      <c r="C16" s="138" t="s">
        <v>65</v>
      </c>
      <c r="D16" s="44">
        <v>15</v>
      </c>
      <c r="E16" s="69">
        <f t="shared" si="0"/>
        <v>3.5714285714285712E-2</v>
      </c>
      <c r="H16" s="9"/>
      <c r="I16" s="9"/>
      <c r="J16" s="9"/>
    </row>
    <row r="17" spans="2:10" x14ac:dyDescent="0.25">
      <c r="B17" s="36"/>
      <c r="C17" s="138" t="s">
        <v>64</v>
      </c>
      <c r="D17" s="44">
        <v>14</v>
      </c>
      <c r="E17" s="69">
        <f t="shared" si="0"/>
        <v>3.3333333333333333E-2</v>
      </c>
      <c r="H17" s="9"/>
      <c r="I17" s="9"/>
      <c r="J17" s="9"/>
    </row>
    <row r="18" spans="2:10" x14ac:dyDescent="0.25">
      <c r="B18" s="36"/>
      <c r="C18" s="138" t="s">
        <v>66</v>
      </c>
      <c r="D18" s="44">
        <v>13</v>
      </c>
      <c r="E18" s="69">
        <f t="shared" si="0"/>
        <v>3.0952380952380953E-2</v>
      </c>
      <c r="H18" s="9"/>
      <c r="I18" s="9"/>
      <c r="J18" s="9"/>
    </row>
    <row r="19" spans="2:10" x14ac:dyDescent="0.25">
      <c r="B19" s="36"/>
      <c r="C19" s="138" t="s">
        <v>68</v>
      </c>
      <c r="D19" s="44">
        <v>13</v>
      </c>
      <c r="E19" s="69">
        <f t="shared" si="0"/>
        <v>3.0952380952380953E-2</v>
      </c>
      <c r="H19" s="9"/>
      <c r="I19" s="9"/>
      <c r="J19" s="9"/>
    </row>
    <row r="20" spans="2:10" x14ac:dyDescent="0.25">
      <c r="B20" s="36"/>
      <c r="C20" s="138" t="s">
        <v>67</v>
      </c>
      <c r="D20" s="44">
        <v>12</v>
      </c>
      <c r="E20" s="69">
        <f t="shared" si="0"/>
        <v>2.8571428571428571E-2</v>
      </c>
      <c r="H20" s="9"/>
      <c r="I20" s="9"/>
      <c r="J20" s="9"/>
    </row>
    <row r="21" spans="2:10" x14ac:dyDescent="0.25">
      <c r="B21" s="36"/>
      <c r="C21" s="138" t="s">
        <v>71</v>
      </c>
      <c r="D21" s="44">
        <v>8</v>
      </c>
      <c r="E21" s="69">
        <f t="shared" si="0"/>
        <v>1.9047619047619049E-2</v>
      </c>
      <c r="H21" s="9"/>
      <c r="I21" s="9"/>
      <c r="J21" s="9"/>
    </row>
    <row r="22" spans="2:10" x14ac:dyDescent="0.25">
      <c r="B22" s="36"/>
      <c r="C22" s="138" t="s">
        <v>63</v>
      </c>
      <c r="D22" s="44">
        <v>8</v>
      </c>
      <c r="E22" s="69">
        <f t="shared" si="0"/>
        <v>1.9047619047619049E-2</v>
      </c>
      <c r="H22" s="9"/>
      <c r="I22" s="9"/>
      <c r="J22" s="9"/>
    </row>
    <row r="23" spans="2:10" x14ac:dyDescent="0.25">
      <c r="B23" s="36"/>
      <c r="C23" s="138" t="s">
        <v>72</v>
      </c>
      <c r="D23" s="44">
        <v>7</v>
      </c>
      <c r="E23" s="69">
        <f t="shared" si="0"/>
        <v>1.6666666666666666E-2</v>
      </c>
      <c r="H23" s="9"/>
      <c r="I23" s="9"/>
      <c r="J23" s="9"/>
    </row>
    <row r="24" spans="2:10" x14ac:dyDescent="0.25">
      <c r="B24" s="36"/>
      <c r="C24" s="138" t="s">
        <v>69</v>
      </c>
      <c r="D24" s="44">
        <v>6</v>
      </c>
      <c r="E24" s="69">
        <f t="shared" si="0"/>
        <v>1.4285714285714285E-2</v>
      </c>
      <c r="H24" s="9"/>
      <c r="I24" s="9"/>
      <c r="J24" s="9"/>
    </row>
    <row r="25" spans="2:10" x14ac:dyDescent="0.25">
      <c r="B25" s="36"/>
      <c r="C25" s="138" t="s">
        <v>76</v>
      </c>
      <c r="D25" s="44">
        <v>4</v>
      </c>
      <c r="E25" s="69">
        <f t="shared" si="0"/>
        <v>9.5238095238095247E-3</v>
      </c>
      <c r="H25" s="9"/>
      <c r="I25" s="9"/>
      <c r="J25" s="9"/>
    </row>
    <row r="26" spans="2:10" x14ac:dyDescent="0.25">
      <c r="B26" s="36"/>
      <c r="C26" s="138" t="s">
        <v>75</v>
      </c>
      <c r="D26" s="44">
        <v>4</v>
      </c>
      <c r="E26" s="69">
        <f t="shared" si="0"/>
        <v>9.5238095238095247E-3</v>
      </c>
      <c r="H26" s="9"/>
      <c r="I26" s="9"/>
      <c r="J26" s="9"/>
    </row>
    <row r="27" spans="2:10" x14ac:dyDescent="0.25">
      <c r="B27" s="36"/>
      <c r="C27" s="138" t="s">
        <v>73</v>
      </c>
      <c r="D27" s="44">
        <v>4</v>
      </c>
      <c r="E27" s="69">
        <f t="shared" si="0"/>
        <v>9.5238095238095247E-3</v>
      </c>
      <c r="H27" s="9"/>
      <c r="I27" s="9"/>
      <c r="J27" s="9"/>
    </row>
    <row r="28" spans="2:10" x14ac:dyDescent="0.25">
      <c r="B28" s="36"/>
      <c r="C28" s="138" t="s">
        <v>77</v>
      </c>
      <c r="D28" s="44">
        <v>3</v>
      </c>
      <c r="E28" s="69">
        <f t="shared" si="0"/>
        <v>7.1428571428571426E-3</v>
      </c>
      <c r="H28" s="9"/>
      <c r="I28" s="9"/>
      <c r="J28" s="9"/>
    </row>
    <row r="29" spans="2:10" x14ac:dyDescent="0.25">
      <c r="B29" s="36"/>
      <c r="C29" s="138" t="s">
        <v>70</v>
      </c>
      <c r="D29" s="44">
        <v>2</v>
      </c>
      <c r="E29" s="69">
        <f t="shared" si="0"/>
        <v>4.7619047619047623E-3</v>
      </c>
      <c r="H29" s="9"/>
      <c r="I29" s="9"/>
      <c r="J29" s="9"/>
    </row>
    <row r="30" spans="2:10" x14ac:dyDescent="0.25">
      <c r="B30" s="36"/>
      <c r="C30" s="138" t="s">
        <v>79</v>
      </c>
      <c r="D30" s="44">
        <v>1</v>
      </c>
      <c r="E30" s="69">
        <f t="shared" si="0"/>
        <v>2.3809523809523812E-3</v>
      </c>
      <c r="H30" s="9"/>
      <c r="I30" s="9"/>
      <c r="J30" s="9"/>
    </row>
    <row r="31" spans="2:10" x14ac:dyDescent="0.25">
      <c r="B31" s="36"/>
      <c r="C31" s="138" t="s">
        <v>74</v>
      </c>
      <c r="D31" s="44">
        <v>1</v>
      </c>
      <c r="E31" s="69">
        <f t="shared" si="0"/>
        <v>2.3809523809523812E-3</v>
      </c>
      <c r="H31" s="9"/>
      <c r="I31" s="9"/>
      <c r="J31" s="9"/>
    </row>
    <row r="32" spans="2:10" x14ac:dyDescent="0.25">
      <c r="B32" s="36"/>
      <c r="C32" s="138" t="s">
        <v>78</v>
      </c>
      <c r="D32" s="44">
        <v>1</v>
      </c>
      <c r="E32" s="69">
        <f t="shared" si="0"/>
        <v>2.3809523809523812E-3</v>
      </c>
      <c r="H32" s="9"/>
      <c r="I32" s="9"/>
      <c r="J32" s="9"/>
    </row>
    <row r="33" spans="1:10" x14ac:dyDescent="0.25">
      <c r="B33" s="36"/>
      <c r="C33" s="159" t="s">
        <v>132</v>
      </c>
      <c r="D33" s="44">
        <v>9</v>
      </c>
      <c r="E33" s="69">
        <f t="shared" si="0"/>
        <v>2.1428571428571429E-2</v>
      </c>
      <c r="H33" s="9"/>
      <c r="I33" s="9"/>
      <c r="J33" s="9"/>
    </row>
    <row r="34" spans="1:10" ht="15.75" customHeight="1" x14ac:dyDescent="0.25">
      <c r="C34" s="140" t="s">
        <v>87</v>
      </c>
      <c r="D34" s="141">
        <f>SUM(D10:D33)</f>
        <v>420</v>
      </c>
      <c r="E34" s="73">
        <f>SUM(E10:E33)</f>
        <v>0.99999999999999989</v>
      </c>
      <c r="H34" s="70"/>
    </row>
    <row r="35" spans="1:10" ht="15.75" customHeight="1" x14ac:dyDescent="0.25"/>
    <row r="36" spans="1:10" ht="15.75" customHeight="1" x14ac:dyDescent="0.25"/>
    <row r="37" spans="1:10" ht="30" customHeight="1" x14ac:dyDescent="0.25">
      <c r="A37" s="740" t="s">
        <v>4</v>
      </c>
      <c r="B37" s="740"/>
      <c r="C37" s="687" t="s">
        <v>51</v>
      </c>
      <c r="D37" s="683"/>
      <c r="E37" s="684"/>
    </row>
    <row r="38" spans="1:10" ht="15.75" customHeight="1" x14ac:dyDescent="0.25">
      <c r="A38" s="740" t="s">
        <v>52</v>
      </c>
      <c r="B38" s="740"/>
      <c r="C38" s="690" t="s">
        <v>178</v>
      </c>
      <c r="D38" s="683"/>
      <c r="E38" s="684"/>
    </row>
    <row r="39" spans="1:10" ht="135.75" customHeight="1" x14ac:dyDescent="0.25">
      <c r="A39" s="740" t="s">
        <v>54</v>
      </c>
      <c r="B39" s="740"/>
      <c r="C39" s="682" t="s">
        <v>55</v>
      </c>
      <c r="D39" s="683"/>
      <c r="E39" s="684"/>
    </row>
    <row r="40" spans="1:10" ht="15.75" customHeight="1" x14ac:dyDescent="0.25"/>
    <row r="41" spans="1:10" ht="15.75" customHeight="1" x14ac:dyDescent="0.25"/>
    <row r="42" spans="1:10" ht="15.75" customHeight="1" x14ac:dyDescent="0.25"/>
    <row r="43" spans="1:10" ht="15.75" customHeight="1" x14ac:dyDescent="0.25"/>
    <row r="44" spans="1:10" ht="15.75" customHeight="1" x14ac:dyDescent="0.25"/>
    <row r="45" spans="1:10" ht="15.75" customHeight="1" x14ac:dyDescent="0.25"/>
    <row r="46" spans="1:10" ht="15.75" customHeight="1" x14ac:dyDescent="0.25"/>
    <row r="47" spans="1:10" ht="15.75" customHeight="1" x14ac:dyDescent="0.25"/>
    <row r="48" spans="1:10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  <row r="1004" ht="15.75" customHeight="1" x14ac:dyDescent="0.25"/>
    <row r="1005" ht="15.75" customHeight="1" x14ac:dyDescent="0.25"/>
    <row r="1006" ht="15.75" customHeight="1" x14ac:dyDescent="0.25"/>
    <row r="1007" ht="15.75" customHeight="1" x14ac:dyDescent="0.25"/>
    <row r="1008" ht="15.75" customHeight="1" x14ac:dyDescent="0.25"/>
    <row r="1009" ht="15.75" customHeight="1" x14ac:dyDescent="0.25"/>
    <row r="1010" ht="15.75" customHeight="1" x14ac:dyDescent="0.25"/>
  </sheetData>
  <mergeCells count="8">
    <mergeCell ref="A39:B39"/>
    <mergeCell ref="C39:E39"/>
    <mergeCell ref="A5:F6"/>
    <mergeCell ref="A7:F7"/>
    <mergeCell ref="A37:B37"/>
    <mergeCell ref="C37:E37"/>
    <mergeCell ref="A38:B38"/>
    <mergeCell ref="C38:E38"/>
  </mergeCells>
  <pageMargins left="0.7" right="0.7" top="0.75" bottom="0.75" header="0" footer="0"/>
  <pageSetup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C51D6-FF5C-4DCB-9D39-E6D963B24337}">
  <sheetPr codeName="Hoja25">
    <tabColor rgb="FF7030A0"/>
  </sheetPr>
  <dimension ref="A1:F1015"/>
  <sheetViews>
    <sheetView showGridLines="0" showRowColHeaders="0" topLeftCell="A27" workbookViewId="0">
      <selection activeCell="B36" sqref="B36:E36"/>
    </sheetView>
  </sheetViews>
  <sheetFormatPr baseColWidth="10" defaultColWidth="14.42578125" defaultRowHeight="15" customHeight="1" x14ac:dyDescent="0.25"/>
  <cols>
    <col min="1" max="1" width="26.140625" style="35" customWidth="1"/>
    <col min="2" max="2" width="51.140625" style="35" customWidth="1"/>
    <col min="3" max="3" width="12.7109375" style="35" customWidth="1"/>
    <col min="4" max="5" width="10.7109375" style="35" customWidth="1"/>
    <col min="6" max="7" width="12.7109375" style="35" customWidth="1"/>
    <col min="8" max="8" width="5" style="35" customWidth="1"/>
    <col min="9" max="9" width="41" style="35" customWidth="1"/>
    <col min="10" max="10" width="4" style="35" customWidth="1"/>
    <col min="11" max="11" width="44.140625" style="35" customWidth="1"/>
    <col min="12" max="27" width="10.7109375" style="35" customWidth="1"/>
    <col min="28" max="16384" width="14.42578125" style="35"/>
  </cols>
  <sheetData>
    <row r="1" spans="1:6" s="9" customFormat="1" ht="15" customHeight="1" x14ac:dyDescent="0.25"/>
    <row r="2" spans="1:6" s="9" customFormat="1" ht="15" customHeight="1" x14ac:dyDescent="0.25"/>
    <row r="3" spans="1:6" s="9" customFormat="1" ht="15" customHeight="1" x14ac:dyDescent="0.25"/>
    <row r="4" spans="1:6" s="9" customFormat="1" ht="3.75" customHeight="1" x14ac:dyDescent="0.25"/>
    <row r="5" spans="1:6" s="9" customFormat="1" ht="15" customHeight="1" x14ac:dyDescent="0.25">
      <c r="A5" s="672" t="s">
        <v>2</v>
      </c>
      <c r="B5" s="672"/>
      <c r="C5" s="672"/>
      <c r="D5" s="672"/>
      <c r="E5" s="672"/>
      <c r="F5" s="672"/>
    </row>
    <row r="6" spans="1:6" s="9" customFormat="1" ht="15" customHeight="1" x14ac:dyDescent="0.25">
      <c r="A6" s="672"/>
      <c r="B6" s="672"/>
      <c r="C6" s="672"/>
      <c r="D6" s="672"/>
      <c r="E6" s="672"/>
      <c r="F6" s="672"/>
    </row>
    <row r="7" spans="1:6" ht="28.5" customHeight="1" x14ac:dyDescent="0.25">
      <c r="A7" s="685" t="s">
        <v>26</v>
      </c>
      <c r="B7" s="685"/>
      <c r="C7" s="685"/>
      <c r="D7" s="685"/>
      <c r="E7" s="685"/>
      <c r="F7" s="685"/>
    </row>
    <row r="9" spans="1:6" x14ac:dyDescent="0.25">
      <c r="A9" s="732" t="s">
        <v>133</v>
      </c>
      <c r="B9" s="732" t="s">
        <v>134</v>
      </c>
      <c r="C9" s="675" t="s">
        <v>135</v>
      </c>
      <c r="D9" s="677"/>
      <c r="E9" s="675" t="s">
        <v>136</v>
      </c>
      <c r="F9" s="677"/>
    </row>
    <row r="10" spans="1:6" x14ac:dyDescent="0.25">
      <c r="A10" s="733"/>
      <c r="B10" s="733"/>
      <c r="C10" s="11">
        <v>2</v>
      </c>
      <c r="D10" s="77">
        <v>3</v>
      </c>
      <c r="E10" s="12" t="s">
        <v>33</v>
      </c>
      <c r="F10" s="78" t="s">
        <v>35</v>
      </c>
    </row>
    <row r="11" spans="1:6" x14ac:dyDescent="0.25">
      <c r="A11" s="113" t="s">
        <v>137</v>
      </c>
      <c r="B11" s="160" t="s">
        <v>179</v>
      </c>
      <c r="C11" s="41">
        <v>6</v>
      </c>
      <c r="D11" s="81"/>
      <c r="E11" s="142">
        <f>SUM(C11:C12)</f>
        <v>10</v>
      </c>
      <c r="F11" s="143">
        <f>+E11/E31</f>
        <v>2.1321961620469083E-2</v>
      </c>
    </row>
    <row r="12" spans="1:6" x14ac:dyDescent="0.25">
      <c r="A12" s="122"/>
      <c r="B12" s="162" t="s">
        <v>180</v>
      </c>
      <c r="C12" s="110">
        <v>4</v>
      </c>
      <c r="D12" s="88"/>
      <c r="E12" s="146"/>
      <c r="F12" s="147"/>
    </row>
    <row r="13" spans="1:6" x14ac:dyDescent="0.25">
      <c r="A13" s="113" t="s">
        <v>181</v>
      </c>
      <c r="B13" s="202" t="s">
        <v>182</v>
      </c>
      <c r="C13" s="91"/>
      <c r="D13" s="203"/>
      <c r="E13" s="142">
        <f>+C14+C15+C16</f>
        <v>18</v>
      </c>
      <c r="F13" s="143">
        <f>+E13/E31</f>
        <v>3.8379530916844352E-2</v>
      </c>
    </row>
    <row r="14" spans="1:6" x14ac:dyDescent="0.25">
      <c r="A14" s="119"/>
      <c r="B14" s="160" t="s">
        <v>141</v>
      </c>
      <c r="C14" s="41">
        <v>15</v>
      </c>
      <c r="D14" s="81"/>
      <c r="E14" s="144"/>
      <c r="F14" s="145"/>
    </row>
    <row r="15" spans="1:6" x14ac:dyDescent="0.25">
      <c r="A15" s="119"/>
      <c r="B15" s="160" t="s">
        <v>142</v>
      </c>
      <c r="C15" s="41">
        <v>2</v>
      </c>
      <c r="D15" s="81"/>
      <c r="E15" s="144"/>
      <c r="F15" s="145"/>
    </row>
    <row r="16" spans="1:6" x14ac:dyDescent="0.25">
      <c r="A16" s="122"/>
      <c r="B16" s="160" t="s">
        <v>183</v>
      </c>
      <c r="C16" s="41">
        <v>1</v>
      </c>
      <c r="D16" s="44"/>
      <c r="E16" s="146"/>
      <c r="F16" s="147"/>
    </row>
    <row r="17" spans="1:6" x14ac:dyDescent="0.25">
      <c r="A17" s="204" t="s">
        <v>143</v>
      </c>
      <c r="B17" s="205"/>
      <c r="C17" s="205"/>
      <c r="D17" s="206"/>
      <c r="E17" s="142">
        <v>3</v>
      </c>
      <c r="F17" s="143">
        <f>+E17/E31</f>
        <v>6.3965884861407248E-3</v>
      </c>
    </row>
    <row r="18" spans="1:6" x14ac:dyDescent="0.25">
      <c r="A18" s="113" t="s">
        <v>145</v>
      </c>
      <c r="B18" s="207" t="s">
        <v>184</v>
      </c>
      <c r="C18" s="208">
        <f>+D19</f>
        <v>4</v>
      </c>
      <c r="D18" s="209"/>
      <c r="E18" s="142">
        <f>SUM(C18:C28)</f>
        <v>426</v>
      </c>
      <c r="F18" s="143">
        <f>+E18/E31</f>
        <v>0.90831556503198296</v>
      </c>
    </row>
    <row r="19" spans="1:6" x14ac:dyDescent="0.25">
      <c r="A19" s="119"/>
      <c r="B19" s="175" t="s">
        <v>151</v>
      </c>
      <c r="C19" s="44"/>
      <c r="D19" s="44">
        <v>4</v>
      </c>
      <c r="E19" s="144"/>
      <c r="F19" s="145"/>
    </row>
    <row r="20" spans="1:6" x14ac:dyDescent="0.25">
      <c r="A20" s="119"/>
      <c r="B20" s="172" t="s">
        <v>147</v>
      </c>
      <c r="C20" s="72">
        <f>+D21+D22</f>
        <v>12</v>
      </c>
      <c r="D20" s="72"/>
      <c r="E20" s="144"/>
      <c r="F20" s="145"/>
    </row>
    <row r="21" spans="1:6" x14ac:dyDescent="0.25">
      <c r="A21" s="119"/>
      <c r="B21" s="177" t="s">
        <v>148</v>
      </c>
      <c r="C21" s="72"/>
      <c r="D21" s="72">
        <v>3</v>
      </c>
      <c r="E21" s="144"/>
      <c r="F21" s="145"/>
    </row>
    <row r="22" spans="1:6" x14ac:dyDescent="0.25">
      <c r="A22" s="119"/>
      <c r="B22" s="177" t="s">
        <v>149</v>
      </c>
      <c r="C22" s="72"/>
      <c r="D22" s="72">
        <v>9</v>
      </c>
      <c r="E22" s="144"/>
      <c r="F22" s="145"/>
    </row>
    <row r="23" spans="1:6" x14ac:dyDescent="0.25">
      <c r="A23" s="119"/>
      <c r="B23" s="172" t="s">
        <v>150</v>
      </c>
      <c r="C23" s="72">
        <f>+D24+D25</f>
        <v>6</v>
      </c>
      <c r="D23" s="72"/>
      <c r="E23" s="144"/>
      <c r="F23" s="145"/>
    </row>
    <row r="24" spans="1:6" x14ac:dyDescent="0.25">
      <c r="A24" s="119"/>
      <c r="B24" s="177" t="s">
        <v>148</v>
      </c>
      <c r="C24" s="72"/>
      <c r="D24" s="72">
        <v>5</v>
      </c>
      <c r="E24" s="144"/>
      <c r="F24" s="145"/>
    </row>
    <row r="25" spans="1:6" x14ac:dyDescent="0.25">
      <c r="A25" s="119"/>
      <c r="B25" s="177" t="s">
        <v>149</v>
      </c>
      <c r="C25" s="72"/>
      <c r="D25" s="72">
        <v>1</v>
      </c>
      <c r="E25" s="144"/>
      <c r="F25" s="145"/>
    </row>
    <row r="26" spans="1:6" x14ac:dyDescent="0.25">
      <c r="A26" s="119"/>
      <c r="B26" s="172" t="s">
        <v>152</v>
      </c>
      <c r="C26" s="72">
        <f>+D27+D28</f>
        <v>404</v>
      </c>
      <c r="D26" s="72"/>
      <c r="E26" s="144"/>
      <c r="F26" s="145"/>
    </row>
    <row r="27" spans="1:6" x14ac:dyDescent="0.25">
      <c r="A27" s="119"/>
      <c r="B27" s="177" t="s">
        <v>148</v>
      </c>
      <c r="C27" s="72"/>
      <c r="D27" s="72">
        <v>201</v>
      </c>
      <c r="E27" s="144"/>
      <c r="F27" s="145"/>
    </row>
    <row r="28" spans="1:6" x14ac:dyDescent="0.25">
      <c r="A28" s="122"/>
      <c r="B28" s="179" t="s">
        <v>149</v>
      </c>
      <c r="C28" s="88"/>
      <c r="D28" s="88">
        <v>203</v>
      </c>
      <c r="E28" s="146"/>
      <c r="F28" s="147"/>
    </row>
    <row r="29" spans="1:6" x14ac:dyDescent="0.25">
      <c r="A29" s="113" t="s">
        <v>153</v>
      </c>
      <c r="B29" s="160" t="s">
        <v>154</v>
      </c>
      <c r="C29" s="41">
        <v>11</v>
      </c>
      <c r="D29" s="81"/>
      <c r="E29" s="142">
        <f>SUM(C29:C30)</f>
        <v>12</v>
      </c>
      <c r="F29" s="143">
        <f>+E29/E31</f>
        <v>2.5586353944562899E-2</v>
      </c>
    </row>
    <row r="30" spans="1:6" x14ac:dyDescent="0.25">
      <c r="A30" s="122"/>
      <c r="B30" s="162" t="s">
        <v>155</v>
      </c>
      <c r="C30" s="110">
        <v>1</v>
      </c>
      <c r="D30" s="88"/>
      <c r="E30" s="146"/>
      <c r="F30" s="147"/>
    </row>
    <row r="31" spans="1:6" x14ac:dyDescent="0.25">
      <c r="B31" s="210" t="s">
        <v>49</v>
      </c>
      <c r="C31" s="210"/>
      <c r="D31" s="210"/>
      <c r="E31" s="146">
        <f>SUM(E11:E30)</f>
        <v>469</v>
      </c>
      <c r="F31" s="193">
        <f>SUM(F11:F30)</f>
        <v>1</v>
      </c>
    </row>
    <row r="32" spans="1:6" x14ac:dyDescent="0.25">
      <c r="A32" s="54"/>
      <c r="B32" s="54"/>
      <c r="F32" s="60"/>
    </row>
    <row r="34" spans="1:5" ht="30.75" customHeight="1" x14ac:dyDescent="0.25">
      <c r="A34" s="99" t="s">
        <v>4</v>
      </c>
      <c r="B34" s="723" t="s">
        <v>51</v>
      </c>
      <c r="C34" s="683"/>
      <c r="D34" s="683"/>
      <c r="E34" s="684"/>
    </row>
    <row r="35" spans="1:5" x14ac:dyDescent="0.25">
      <c r="A35" s="99" t="s">
        <v>52</v>
      </c>
      <c r="B35" s="724" t="s">
        <v>53</v>
      </c>
      <c r="C35" s="683"/>
      <c r="D35" s="683"/>
      <c r="E35" s="684"/>
    </row>
    <row r="36" spans="1:5" ht="92.25" customHeight="1" x14ac:dyDescent="0.25">
      <c r="A36" s="99" t="s">
        <v>54</v>
      </c>
      <c r="B36" s="713" t="s">
        <v>55</v>
      </c>
      <c r="C36" s="683"/>
      <c r="D36" s="683"/>
      <c r="E36" s="684"/>
    </row>
    <row r="37" spans="1:5" ht="15.75" customHeight="1" x14ac:dyDescent="0.25"/>
    <row r="38" spans="1:5" ht="15.75" customHeight="1" x14ac:dyDescent="0.25"/>
    <row r="39" spans="1:5" ht="15.75" customHeight="1" x14ac:dyDescent="0.25"/>
    <row r="40" spans="1:5" ht="15.75" customHeight="1" x14ac:dyDescent="0.25"/>
    <row r="41" spans="1:5" ht="15.75" customHeight="1" x14ac:dyDescent="0.25"/>
    <row r="42" spans="1:5" ht="15.75" customHeight="1" x14ac:dyDescent="0.25"/>
    <row r="43" spans="1:5" ht="15.75" customHeight="1" x14ac:dyDescent="0.25"/>
    <row r="44" spans="1:5" ht="15.75" customHeight="1" x14ac:dyDescent="0.25"/>
    <row r="45" spans="1:5" ht="15.75" customHeight="1" x14ac:dyDescent="0.25"/>
    <row r="46" spans="1:5" ht="15.75" customHeight="1" x14ac:dyDescent="0.25"/>
    <row r="47" spans="1:5" ht="15.75" customHeight="1" x14ac:dyDescent="0.25"/>
    <row r="48" spans="1:5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  <row r="1004" ht="15.75" customHeight="1" x14ac:dyDescent="0.25"/>
    <row r="1005" ht="15.75" customHeight="1" x14ac:dyDescent="0.25"/>
    <row r="1006" ht="15.75" customHeight="1" x14ac:dyDescent="0.25"/>
    <row r="1007" ht="15.75" customHeight="1" x14ac:dyDescent="0.25"/>
    <row r="1008" ht="15.75" customHeight="1" x14ac:dyDescent="0.25"/>
    <row r="1009" ht="15.75" customHeight="1" x14ac:dyDescent="0.25"/>
    <row r="1010" ht="15.75" customHeight="1" x14ac:dyDescent="0.25"/>
    <row r="1011" ht="15.75" customHeight="1" x14ac:dyDescent="0.25"/>
    <row r="1012" ht="15.75" customHeight="1" x14ac:dyDescent="0.25"/>
    <row r="1013" ht="15.75" customHeight="1" x14ac:dyDescent="0.25"/>
    <row r="1014" ht="15.75" customHeight="1" x14ac:dyDescent="0.25"/>
    <row r="1015" ht="15.75" customHeight="1" x14ac:dyDescent="0.25"/>
  </sheetData>
  <mergeCells count="9">
    <mergeCell ref="B34:E34"/>
    <mergeCell ref="B35:E35"/>
    <mergeCell ref="B36:E36"/>
    <mergeCell ref="A5:F6"/>
    <mergeCell ref="A7:F7"/>
    <mergeCell ref="A9:A10"/>
    <mergeCell ref="B9:B10"/>
    <mergeCell ref="C9:D9"/>
    <mergeCell ref="E9:F9"/>
  </mergeCells>
  <pageMargins left="0.7" right="0.7" top="0.75" bottom="0.75" header="0" footer="0"/>
  <pageSetup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7F9FD-6D4E-4BF4-81F9-38B82DAEC6A0}">
  <sheetPr codeName="Hoja26">
    <tabColor rgb="FF7030A0"/>
  </sheetPr>
  <dimension ref="A1:I1006"/>
  <sheetViews>
    <sheetView showGridLines="0" showRowColHeaders="0" topLeftCell="A18" workbookViewId="0">
      <selection activeCell="B27" sqref="B27:E27"/>
    </sheetView>
  </sheetViews>
  <sheetFormatPr baseColWidth="10" defaultColWidth="14.42578125" defaultRowHeight="15" customHeight="1" x14ac:dyDescent="0.25"/>
  <cols>
    <col min="1" max="1" width="24.85546875" style="35" customWidth="1"/>
    <col min="2" max="2" width="46" style="35" customWidth="1"/>
    <col min="3" max="3" width="17.140625" style="35" customWidth="1"/>
    <col min="4" max="6" width="12.7109375" style="35" customWidth="1"/>
    <col min="7" max="7" width="5" style="35" customWidth="1"/>
    <col min="8" max="8" width="46.5703125" style="35" customWidth="1"/>
    <col min="9" max="9" width="4" style="35" customWidth="1"/>
    <col min="10" max="10" width="44.140625" style="35" customWidth="1"/>
    <col min="11" max="26" width="10.7109375" style="35" customWidth="1"/>
    <col min="27" max="16384" width="14.42578125" style="35"/>
  </cols>
  <sheetData>
    <row r="1" spans="1:9" s="9" customFormat="1" ht="15" customHeight="1" x14ac:dyDescent="0.25"/>
    <row r="2" spans="1:9" s="9" customFormat="1" ht="15" customHeight="1" x14ac:dyDescent="0.25"/>
    <row r="3" spans="1:9" s="9" customFormat="1" ht="15" customHeight="1" x14ac:dyDescent="0.25"/>
    <row r="4" spans="1:9" s="9" customFormat="1" ht="3.75" customHeight="1" x14ac:dyDescent="0.25"/>
    <row r="5" spans="1:9" s="9" customFormat="1" ht="15" customHeight="1" x14ac:dyDescent="0.25">
      <c r="A5" s="672" t="s">
        <v>2</v>
      </c>
      <c r="B5" s="672"/>
      <c r="C5" s="672"/>
      <c r="D5" s="672"/>
      <c r="E5" s="672"/>
      <c r="F5" s="672"/>
    </row>
    <row r="6" spans="1:9" s="9" customFormat="1" ht="15" customHeight="1" x14ac:dyDescent="0.25">
      <c r="A6" s="672"/>
      <c r="B6" s="672"/>
      <c r="C6" s="672"/>
      <c r="D6" s="672"/>
      <c r="E6" s="672"/>
      <c r="F6" s="672"/>
    </row>
    <row r="7" spans="1:9" ht="28.5" customHeight="1" x14ac:dyDescent="0.25">
      <c r="A7" s="685" t="s">
        <v>185</v>
      </c>
      <c r="B7" s="685"/>
      <c r="C7" s="685"/>
      <c r="D7" s="685"/>
      <c r="E7" s="685"/>
      <c r="F7" s="685"/>
    </row>
    <row r="9" spans="1:9" ht="15" customHeight="1" x14ac:dyDescent="0.25">
      <c r="A9" s="732" t="s">
        <v>92</v>
      </c>
      <c r="B9" s="732" t="s">
        <v>96</v>
      </c>
      <c r="C9" s="747" t="s">
        <v>186</v>
      </c>
      <c r="D9" s="675" t="s">
        <v>95</v>
      </c>
      <c r="E9" s="677"/>
      <c r="H9" s="211" t="s">
        <v>187</v>
      </c>
    </row>
    <row r="10" spans="1:9" x14ac:dyDescent="0.25">
      <c r="A10" s="733"/>
      <c r="B10" s="733"/>
      <c r="C10" s="748"/>
      <c r="D10" s="12" t="s">
        <v>33</v>
      </c>
      <c r="E10" s="212" t="s">
        <v>35</v>
      </c>
      <c r="H10" s="213" t="s">
        <v>188</v>
      </c>
    </row>
    <row r="11" spans="1:9" x14ac:dyDescent="0.25">
      <c r="A11" s="214" t="s">
        <v>167</v>
      </c>
      <c r="B11" s="215" t="s">
        <v>189</v>
      </c>
      <c r="C11" s="170">
        <v>10</v>
      </c>
      <c r="D11" s="216">
        <f>+C11</f>
        <v>10</v>
      </c>
      <c r="E11" s="217">
        <f>+D11/D20</f>
        <v>2.3809523809523808E-2</v>
      </c>
      <c r="H11" s="218" t="s">
        <v>190</v>
      </c>
    </row>
    <row r="12" spans="1:9" ht="30" x14ac:dyDescent="0.25">
      <c r="A12" s="113" t="s">
        <v>158</v>
      </c>
      <c r="B12" s="219" t="s">
        <v>191</v>
      </c>
      <c r="C12" s="220">
        <v>69</v>
      </c>
      <c r="D12" s="221">
        <f>SUM(C12:C14)</f>
        <v>126</v>
      </c>
      <c r="E12" s="222">
        <f>+D12/D20</f>
        <v>0.3</v>
      </c>
      <c r="H12" s="223" t="s">
        <v>192</v>
      </c>
    </row>
    <row r="13" spans="1:9" x14ac:dyDescent="0.25">
      <c r="A13" s="119"/>
      <c r="B13" s="219" t="s">
        <v>193</v>
      </c>
      <c r="C13" s="224">
        <v>7</v>
      </c>
      <c r="D13" s="225"/>
      <c r="E13" s="226"/>
    </row>
    <row r="14" spans="1:9" x14ac:dyDescent="0.25">
      <c r="A14" s="122"/>
      <c r="B14" s="215" t="s">
        <v>194</v>
      </c>
      <c r="C14" s="227">
        <v>50</v>
      </c>
      <c r="D14" s="228"/>
      <c r="E14" s="229"/>
      <c r="F14" s="230"/>
      <c r="G14" s="9"/>
      <c r="H14" s="231"/>
      <c r="I14" s="9"/>
    </row>
    <row r="15" spans="1:9" x14ac:dyDescent="0.25">
      <c r="A15" s="113" t="s">
        <v>172</v>
      </c>
      <c r="B15" s="232" t="s">
        <v>195</v>
      </c>
      <c r="C15" s="233">
        <v>162</v>
      </c>
      <c r="D15" s="221">
        <f>SUM(C15:C17)</f>
        <v>242</v>
      </c>
      <c r="E15" s="222">
        <f>+D15/D20</f>
        <v>0.57619047619047614</v>
      </c>
      <c r="F15" s="230"/>
      <c r="G15" s="9"/>
      <c r="H15" s="231"/>
      <c r="I15" s="9"/>
    </row>
    <row r="16" spans="1:9" x14ac:dyDescent="0.25">
      <c r="A16" s="119"/>
      <c r="B16" s="219" t="s">
        <v>109</v>
      </c>
      <c r="C16" s="166">
        <v>60</v>
      </c>
      <c r="D16" s="225"/>
      <c r="E16" s="226"/>
      <c r="F16" s="230"/>
      <c r="G16" s="9"/>
      <c r="H16" s="231"/>
      <c r="I16" s="9"/>
    </row>
    <row r="17" spans="1:9" x14ac:dyDescent="0.25">
      <c r="A17" s="178"/>
      <c r="B17" s="234" t="s">
        <v>196</v>
      </c>
      <c r="C17" s="110">
        <v>20</v>
      </c>
      <c r="D17" s="235"/>
      <c r="E17" s="229"/>
      <c r="F17" s="230"/>
      <c r="G17" s="9"/>
      <c r="H17" s="231"/>
      <c r="I17" s="9"/>
    </row>
    <row r="18" spans="1:9" x14ac:dyDescent="0.25">
      <c r="A18" s="113" t="s">
        <v>121</v>
      </c>
      <c r="B18" s="236" t="s">
        <v>122</v>
      </c>
      <c r="C18" s="110">
        <v>5</v>
      </c>
      <c r="D18" s="221">
        <f>SUM(C18:C19)</f>
        <v>42</v>
      </c>
      <c r="E18" s="229"/>
      <c r="G18" s="9"/>
      <c r="H18" s="9"/>
      <c r="I18" s="9"/>
    </row>
    <row r="19" spans="1:9" x14ac:dyDescent="0.25">
      <c r="A19" s="237" t="s">
        <v>121</v>
      </c>
      <c r="B19" s="215" t="s">
        <v>197</v>
      </c>
      <c r="C19" s="171">
        <v>37</v>
      </c>
      <c r="D19" s="228"/>
      <c r="E19" s="217">
        <f>+D19/D20</f>
        <v>0</v>
      </c>
      <c r="G19" s="9"/>
      <c r="H19" s="9"/>
      <c r="I19" s="9"/>
    </row>
    <row r="20" spans="1:9" x14ac:dyDescent="0.25">
      <c r="B20" s="238" t="s">
        <v>49</v>
      </c>
      <c r="C20" s="112">
        <f>SUM(C11:C19)</f>
        <v>420</v>
      </c>
      <c r="D20" s="112">
        <f>SUM(D11:D19)</f>
        <v>420</v>
      </c>
      <c r="E20" s="127">
        <f>SUM(E11:E19)</f>
        <v>0.89999999999999991</v>
      </c>
      <c r="G20" s="9"/>
      <c r="H20" s="9"/>
      <c r="I20" s="9"/>
    </row>
    <row r="21" spans="1:9" x14ac:dyDescent="0.25">
      <c r="A21" s="731" t="s">
        <v>111</v>
      </c>
      <c r="B21" s="731"/>
      <c r="C21" s="731"/>
      <c r="D21" s="731"/>
      <c r="E21" s="239"/>
      <c r="G21" s="9"/>
      <c r="H21" s="9"/>
      <c r="I21" s="9"/>
    </row>
    <row r="22" spans="1:9" ht="27" customHeight="1" x14ac:dyDescent="0.25">
      <c r="A22" s="746" t="s">
        <v>198</v>
      </c>
      <c r="B22" s="746"/>
      <c r="C22" s="746"/>
      <c r="D22" s="746"/>
      <c r="E22" s="746"/>
      <c r="G22" s="9"/>
      <c r="H22" s="9"/>
      <c r="I22" s="9"/>
    </row>
    <row r="23" spans="1:9" ht="15" customHeight="1" x14ac:dyDescent="0.25">
      <c r="A23" s="240"/>
      <c r="B23" s="240"/>
      <c r="C23" s="240"/>
      <c r="D23" s="240"/>
      <c r="E23" s="240"/>
      <c r="G23" s="9"/>
      <c r="H23" s="9"/>
      <c r="I23" s="9"/>
    </row>
    <row r="24" spans="1:9" ht="15" customHeight="1" x14ac:dyDescent="0.25">
      <c r="G24" s="9"/>
      <c r="H24" s="9"/>
      <c r="I24" s="9"/>
    </row>
    <row r="25" spans="1:9" ht="30.75" customHeight="1" x14ac:dyDescent="0.25">
      <c r="A25" s="67" t="s">
        <v>4</v>
      </c>
      <c r="B25" s="692" t="s">
        <v>51</v>
      </c>
      <c r="C25" s="692"/>
      <c r="D25" s="692"/>
      <c r="E25" s="692"/>
      <c r="G25" s="9"/>
      <c r="H25" s="9"/>
      <c r="I25" s="9"/>
    </row>
    <row r="26" spans="1:9" x14ac:dyDescent="0.25">
      <c r="A26" s="67" t="s">
        <v>52</v>
      </c>
      <c r="B26" s="692" t="s">
        <v>53</v>
      </c>
      <c r="C26" s="692"/>
      <c r="D26" s="692"/>
      <c r="E26" s="692"/>
      <c r="G26" s="9"/>
      <c r="H26" s="9"/>
      <c r="I26" s="9"/>
    </row>
    <row r="27" spans="1:9" ht="92.25" customHeight="1" x14ac:dyDescent="0.25">
      <c r="A27" s="67" t="s">
        <v>54</v>
      </c>
      <c r="B27" s="692" t="s">
        <v>55</v>
      </c>
      <c r="C27" s="692"/>
      <c r="D27" s="692"/>
      <c r="E27" s="692"/>
      <c r="G27" s="9"/>
      <c r="H27" s="9"/>
      <c r="I27" s="9"/>
    </row>
    <row r="28" spans="1:9" ht="15.75" customHeight="1" x14ac:dyDescent="0.25"/>
    <row r="29" spans="1:9" ht="15.75" customHeight="1" x14ac:dyDescent="0.25"/>
    <row r="30" spans="1:9" ht="15.75" customHeight="1" x14ac:dyDescent="0.25"/>
    <row r="31" spans="1:9" ht="15.75" customHeight="1" x14ac:dyDescent="0.25"/>
    <row r="32" spans="1:9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  <row r="1004" ht="15.75" customHeight="1" x14ac:dyDescent="0.25"/>
    <row r="1005" ht="15.75" customHeight="1" x14ac:dyDescent="0.25"/>
    <row r="1006" ht="15.75" customHeight="1" x14ac:dyDescent="0.25"/>
  </sheetData>
  <mergeCells count="11">
    <mergeCell ref="A5:F6"/>
    <mergeCell ref="A7:F7"/>
    <mergeCell ref="A9:A10"/>
    <mergeCell ref="B9:B10"/>
    <mergeCell ref="C9:C10"/>
    <mergeCell ref="D9:E9"/>
    <mergeCell ref="A21:D21"/>
    <mergeCell ref="A22:E22"/>
    <mergeCell ref="B25:E25"/>
    <mergeCell ref="B26:E26"/>
    <mergeCell ref="B27:E27"/>
  </mergeCells>
  <pageMargins left="0.7" right="0.7" top="0.75" bottom="0.75" header="0" footer="0"/>
  <pageSetup orientation="portrait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905609-E4BF-4223-ABEC-56066712C2A6}">
  <sheetPr codeName="Hoja27">
    <tabColor theme="1"/>
  </sheetPr>
  <dimension ref="A2:W48"/>
  <sheetViews>
    <sheetView showGridLines="0" showRowColHeaders="0" zoomScale="80" zoomScaleNormal="80" workbookViewId="0"/>
  </sheetViews>
  <sheetFormatPr baseColWidth="10" defaultColWidth="11.42578125" defaultRowHeight="15" x14ac:dyDescent="0.25"/>
  <cols>
    <col min="1" max="1" width="40.7109375" style="241" customWidth="1"/>
    <col min="2" max="2" width="11.28515625" style="241" customWidth="1"/>
    <col min="3" max="3" width="9.5703125" style="241" customWidth="1"/>
    <col min="4" max="16384" width="11.42578125" style="241"/>
  </cols>
  <sheetData>
    <row r="2" spans="1:3" x14ac:dyDescent="0.25">
      <c r="A2"/>
    </row>
    <row r="5" spans="1:3" ht="3.75" customHeight="1" x14ac:dyDescent="0.25"/>
    <row r="6" spans="1:3" ht="15" customHeight="1" x14ac:dyDescent="0.25">
      <c r="A6" s="749" t="s">
        <v>2</v>
      </c>
      <c r="B6" s="749"/>
      <c r="C6" s="749"/>
    </row>
    <row r="7" spans="1:3" ht="19.5" customHeight="1" x14ac:dyDescent="0.25">
      <c r="A7" s="749"/>
      <c r="B7" s="749"/>
      <c r="C7" s="749"/>
    </row>
    <row r="8" spans="1:3" ht="14.25" customHeight="1" x14ac:dyDescent="0.25">
      <c r="A8" s="242" t="s">
        <v>199</v>
      </c>
      <c r="B8" s="243"/>
      <c r="C8" s="243"/>
    </row>
    <row r="9" spans="1:3" x14ac:dyDescent="0.25">
      <c r="A9" s="244" t="s">
        <v>234</v>
      </c>
      <c r="B9" s="245"/>
      <c r="C9" s="246"/>
    </row>
    <row r="10" spans="1:3" ht="15.75" x14ac:dyDescent="0.3">
      <c r="A10" s="247" t="s">
        <v>235</v>
      </c>
      <c r="B10" s="248"/>
      <c r="C10" s="249"/>
    </row>
    <row r="11" spans="1:3" ht="29.25" customHeight="1" x14ac:dyDescent="0.25">
      <c r="A11" s="750" t="s">
        <v>236</v>
      </c>
      <c r="B11" s="752" t="s">
        <v>237</v>
      </c>
      <c r="C11" s="752"/>
    </row>
    <row r="12" spans="1:3" x14ac:dyDescent="0.25">
      <c r="A12" s="751"/>
      <c r="B12" s="250"/>
      <c r="C12" s="250" t="s">
        <v>35</v>
      </c>
    </row>
    <row r="13" spans="1:3" x14ac:dyDescent="0.25">
      <c r="A13" s="251" t="s">
        <v>238</v>
      </c>
      <c r="B13" s="252">
        <f>SUM(B14:B45)</f>
        <v>32187</v>
      </c>
      <c r="C13" s="253">
        <f>SUM(C14:C45)</f>
        <v>1</v>
      </c>
    </row>
    <row r="14" spans="1:3" x14ac:dyDescent="0.25">
      <c r="A14" s="254" t="s">
        <v>239</v>
      </c>
      <c r="B14" s="255">
        <v>810</v>
      </c>
      <c r="C14" s="256">
        <f>B14/$B$13</f>
        <v>2.516543946313729E-2</v>
      </c>
    </row>
    <row r="15" spans="1:3" x14ac:dyDescent="0.25">
      <c r="A15" s="257" t="s">
        <v>240</v>
      </c>
      <c r="B15" s="258">
        <v>1489</v>
      </c>
      <c r="C15" s="259">
        <f t="shared" ref="C15:C45" si="0">B15/$B$13</f>
        <v>4.6260912790878302E-2</v>
      </c>
    </row>
    <row r="16" spans="1:3" x14ac:dyDescent="0.25">
      <c r="A16" s="254" t="s">
        <v>241</v>
      </c>
      <c r="B16" s="255">
        <v>1</v>
      </c>
      <c r="C16" s="256">
        <f t="shared" si="0"/>
        <v>3.1068443781650975E-5</v>
      </c>
    </row>
    <row r="17" spans="1:3" x14ac:dyDescent="0.25">
      <c r="A17" s="257" t="s">
        <v>242</v>
      </c>
      <c r="B17" s="258">
        <v>1976</v>
      </c>
      <c r="C17" s="259">
        <f t="shared" si="0"/>
        <v>6.1391244912542331E-2</v>
      </c>
    </row>
    <row r="18" spans="1:3" x14ac:dyDescent="0.25">
      <c r="A18" s="254" t="s">
        <v>243</v>
      </c>
      <c r="B18" s="255">
        <v>2419</v>
      </c>
      <c r="C18" s="256">
        <f t="shared" si="0"/>
        <v>7.5154565507813714E-2</v>
      </c>
    </row>
    <row r="19" spans="1:3" x14ac:dyDescent="0.25">
      <c r="A19" s="257" t="s">
        <v>244</v>
      </c>
      <c r="B19" s="258">
        <v>2005</v>
      </c>
      <c r="C19" s="259">
        <f t="shared" si="0"/>
        <v>6.2292229782210211E-2</v>
      </c>
    </row>
    <row r="20" spans="1:3" x14ac:dyDescent="0.25">
      <c r="A20" s="254" t="s">
        <v>245</v>
      </c>
      <c r="B20" s="255">
        <v>2105</v>
      </c>
      <c r="C20" s="256">
        <f t="shared" si="0"/>
        <v>6.5399074160375312E-2</v>
      </c>
    </row>
    <row r="21" spans="1:3" x14ac:dyDescent="0.25">
      <c r="A21" s="257" t="s">
        <v>246</v>
      </c>
      <c r="B21" s="258">
        <v>1452</v>
      </c>
      <c r="C21" s="259">
        <f t="shared" si="0"/>
        <v>4.5111380370957216E-2</v>
      </c>
    </row>
    <row r="22" spans="1:3" x14ac:dyDescent="0.25">
      <c r="A22" s="254" t="s">
        <v>247</v>
      </c>
      <c r="B22" s="255">
        <v>222</v>
      </c>
      <c r="C22" s="256">
        <f t="shared" si="0"/>
        <v>6.897194519526517E-3</v>
      </c>
    </row>
    <row r="23" spans="1:3" x14ac:dyDescent="0.25">
      <c r="A23" s="257" t="s">
        <v>248</v>
      </c>
      <c r="B23" s="258">
        <v>2</v>
      </c>
      <c r="C23" s="259">
        <f t="shared" si="0"/>
        <v>6.2136887563301951E-5</v>
      </c>
    </row>
    <row r="24" spans="1:3" x14ac:dyDescent="0.25">
      <c r="A24" s="254" t="s">
        <v>249</v>
      </c>
      <c r="B24" s="255">
        <v>1373</v>
      </c>
      <c r="C24" s="256">
        <f t="shared" si="0"/>
        <v>4.2656973312206789E-2</v>
      </c>
    </row>
    <row r="25" spans="1:3" x14ac:dyDescent="0.25">
      <c r="A25" s="257" t="s">
        <v>250</v>
      </c>
      <c r="B25" s="258">
        <v>330</v>
      </c>
      <c r="C25" s="259">
        <f t="shared" si="0"/>
        <v>1.0252586447944823E-2</v>
      </c>
    </row>
    <row r="26" spans="1:3" x14ac:dyDescent="0.25">
      <c r="A26" s="254" t="s">
        <v>251</v>
      </c>
      <c r="B26" s="255">
        <v>1569</v>
      </c>
      <c r="C26" s="256">
        <f t="shared" si="0"/>
        <v>4.8746388293410381E-2</v>
      </c>
    </row>
    <row r="27" spans="1:3" x14ac:dyDescent="0.25">
      <c r="A27" s="257" t="s">
        <v>252</v>
      </c>
      <c r="B27" s="258">
        <v>1278</v>
      </c>
      <c r="C27" s="259">
        <f t="shared" si="0"/>
        <v>3.970547115294995E-2</v>
      </c>
    </row>
    <row r="28" spans="1:3" x14ac:dyDescent="0.25">
      <c r="A28" s="254" t="s">
        <v>253</v>
      </c>
      <c r="B28" s="255">
        <v>1382</v>
      </c>
      <c r="C28" s="256">
        <f t="shared" si="0"/>
        <v>4.2936589306241647E-2</v>
      </c>
    </row>
    <row r="29" spans="1:3" x14ac:dyDescent="0.25">
      <c r="A29" s="257" t="s">
        <v>254</v>
      </c>
      <c r="B29" s="258">
        <v>20</v>
      </c>
      <c r="C29" s="259">
        <f t="shared" si="0"/>
        <v>6.2136887563301951E-4</v>
      </c>
    </row>
    <row r="30" spans="1:3" x14ac:dyDescent="0.25">
      <c r="A30" s="254" t="s">
        <v>255</v>
      </c>
      <c r="B30" s="255">
        <v>30</v>
      </c>
      <c r="C30" s="256">
        <f t="shared" si="0"/>
        <v>9.3205331344952931E-4</v>
      </c>
    </row>
    <row r="31" spans="1:3" x14ac:dyDescent="0.25">
      <c r="A31" s="257" t="s">
        <v>256</v>
      </c>
      <c r="B31" s="258">
        <v>1308</v>
      </c>
      <c r="C31" s="259">
        <f t="shared" si="0"/>
        <v>4.0637524466399476E-2</v>
      </c>
    </row>
    <row r="32" spans="1:3" x14ac:dyDescent="0.25">
      <c r="A32" s="254" t="s">
        <v>257</v>
      </c>
      <c r="B32" s="255">
        <v>1423</v>
      </c>
      <c r="C32" s="256">
        <f t="shared" si="0"/>
        <v>4.4210395501289343E-2</v>
      </c>
    </row>
    <row r="33" spans="1:23" x14ac:dyDescent="0.25">
      <c r="A33" s="257" t="s">
        <v>258</v>
      </c>
      <c r="B33" s="258">
        <v>348</v>
      </c>
      <c r="C33" s="259">
        <f t="shared" si="0"/>
        <v>1.081181843601454E-2</v>
      </c>
    </row>
    <row r="34" spans="1:23" x14ac:dyDescent="0.25">
      <c r="A34" s="254" t="s">
        <v>259</v>
      </c>
      <c r="B34" s="255">
        <v>161</v>
      </c>
      <c r="C34" s="256">
        <f t="shared" si="0"/>
        <v>5.0020194488458077E-3</v>
      </c>
    </row>
    <row r="35" spans="1:23" s="260" customFormat="1" x14ac:dyDescent="0.25">
      <c r="A35" s="257" t="s">
        <v>260</v>
      </c>
      <c r="B35" s="258">
        <v>1905</v>
      </c>
      <c r="C35" s="259">
        <f t="shared" si="0"/>
        <v>5.918538540404511E-2</v>
      </c>
      <c r="D35" s="241"/>
      <c r="E35" s="241"/>
      <c r="F35" s="241"/>
      <c r="G35" s="241"/>
      <c r="H35" s="241"/>
      <c r="I35" s="241"/>
      <c r="J35" s="241"/>
      <c r="K35" s="241"/>
      <c r="L35" s="241"/>
      <c r="M35" s="241"/>
      <c r="N35" s="241"/>
      <c r="O35" s="241"/>
      <c r="P35" s="241"/>
      <c r="Q35" s="241"/>
      <c r="R35" s="241"/>
      <c r="S35" s="241"/>
      <c r="T35" s="241"/>
      <c r="U35" s="241"/>
      <c r="V35" s="241"/>
      <c r="W35" s="241"/>
    </row>
    <row r="36" spans="1:23" x14ac:dyDescent="0.25">
      <c r="A36" s="254" t="s">
        <v>261</v>
      </c>
      <c r="B36" s="255">
        <v>642</v>
      </c>
      <c r="C36" s="256">
        <f t="shared" si="0"/>
        <v>1.9945940907819926E-2</v>
      </c>
    </row>
    <row r="37" spans="1:23" s="260" customFormat="1" x14ac:dyDescent="0.25">
      <c r="A37" s="257" t="s">
        <v>262</v>
      </c>
      <c r="B37" s="258">
        <v>1484</v>
      </c>
      <c r="C37" s="259">
        <f t="shared" si="0"/>
        <v>4.6105570571970053E-2</v>
      </c>
      <c r="D37" s="241"/>
      <c r="E37" s="241"/>
      <c r="F37" s="241"/>
      <c r="G37" s="241"/>
      <c r="H37" s="241"/>
      <c r="I37" s="241"/>
      <c r="J37" s="241"/>
      <c r="K37" s="241"/>
      <c r="L37" s="241"/>
      <c r="M37" s="241"/>
      <c r="N37" s="241"/>
      <c r="O37" s="241"/>
      <c r="P37" s="241"/>
      <c r="Q37" s="241"/>
      <c r="R37" s="241"/>
      <c r="S37" s="241"/>
      <c r="T37" s="241"/>
      <c r="U37" s="241"/>
      <c r="V37" s="241"/>
      <c r="W37" s="241"/>
    </row>
    <row r="38" spans="1:23" x14ac:dyDescent="0.25">
      <c r="A38" s="254" t="s">
        <v>263</v>
      </c>
      <c r="B38" s="255">
        <v>872</v>
      </c>
      <c r="C38" s="256">
        <f t="shared" si="0"/>
        <v>2.7091682977599653E-2</v>
      </c>
    </row>
    <row r="39" spans="1:23" s="260" customFormat="1" x14ac:dyDescent="0.25">
      <c r="A39" s="257" t="s">
        <v>264</v>
      </c>
      <c r="B39" s="258">
        <v>1330</v>
      </c>
      <c r="C39" s="259">
        <f t="shared" si="0"/>
        <v>4.1321030229595802E-2</v>
      </c>
      <c r="D39" s="241"/>
      <c r="E39" s="241"/>
      <c r="F39" s="241"/>
      <c r="G39" s="241"/>
      <c r="H39" s="241"/>
      <c r="I39" s="241"/>
      <c r="J39" s="241"/>
      <c r="K39" s="241"/>
      <c r="L39" s="241"/>
      <c r="M39" s="241"/>
      <c r="N39" s="241"/>
      <c r="O39" s="241"/>
      <c r="P39" s="241"/>
      <c r="Q39" s="241"/>
      <c r="R39" s="241"/>
      <c r="S39" s="241"/>
      <c r="T39" s="241"/>
      <c r="U39" s="241"/>
      <c r="V39" s="241"/>
      <c r="W39" s="241"/>
    </row>
    <row r="40" spans="1:23" x14ac:dyDescent="0.25">
      <c r="A40" s="254" t="s">
        <v>265</v>
      </c>
      <c r="B40" s="255">
        <v>1033</v>
      </c>
      <c r="C40" s="256">
        <f t="shared" si="0"/>
        <v>3.2093702426445457E-2</v>
      </c>
    </row>
    <row r="41" spans="1:23" s="260" customFormat="1" x14ac:dyDescent="0.25">
      <c r="A41" s="257" t="s">
        <v>266</v>
      </c>
      <c r="B41" s="258">
        <v>389</v>
      </c>
      <c r="C41" s="259">
        <f t="shared" si="0"/>
        <v>1.208562463106223E-2</v>
      </c>
      <c r="D41" s="241"/>
      <c r="E41" s="241"/>
      <c r="F41" s="241"/>
      <c r="G41" s="241"/>
      <c r="H41" s="241"/>
      <c r="I41" s="241"/>
      <c r="J41" s="241"/>
      <c r="K41" s="241"/>
      <c r="L41" s="241"/>
      <c r="M41" s="241"/>
      <c r="N41" s="241"/>
      <c r="O41" s="241"/>
      <c r="P41" s="241"/>
      <c r="Q41" s="241"/>
      <c r="R41" s="241"/>
      <c r="S41" s="241"/>
      <c r="T41" s="241"/>
      <c r="U41" s="241"/>
      <c r="V41" s="241"/>
      <c r="W41" s="241"/>
    </row>
    <row r="42" spans="1:23" x14ac:dyDescent="0.25">
      <c r="A42" s="254" t="s">
        <v>267</v>
      </c>
      <c r="B42" s="255">
        <v>1584</v>
      </c>
      <c r="C42" s="256">
        <f t="shared" si="0"/>
        <v>4.9212414950135147E-2</v>
      </c>
    </row>
    <row r="43" spans="1:23" s="260" customFormat="1" x14ac:dyDescent="0.25">
      <c r="A43" s="257" t="s">
        <v>268</v>
      </c>
      <c r="B43" s="258">
        <v>1192</v>
      </c>
      <c r="C43" s="259">
        <f t="shared" si="0"/>
        <v>3.7033584987727963E-2</v>
      </c>
      <c r="D43" s="241"/>
      <c r="E43" s="241"/>
      <c r="F43" s="241"/>
      <c r="G43" s="241"/>
      <c r="H43" s="241"/>
      <c r="I43" s="241"/>
      <c r="J43" s="241"/>
      <c r="K43" s="241"/>
      <c r="L43" s="241"/>
      <c r="M43" s="241"/>
      <c r="N43" s="241"/>
      <c r="O43" s="241"/>
      <c r="P43" s="241"/>
      <c r="Q43" s="241"/>
      <c r="R43" s="241"/>
      <c r="S43" s="241"/>
      <c r="T43" s="241"/>
      <c r="U43" s="241"/>
      <c r="V43" s="241"/>
      <c r="W43" s="241"/>
    </row>
    <row r="44" spans="1:23" x14ac:dyDescent="0.25">
      <c r="A44" s="254" t="s">
        <v>269</v>
      </c>
      <c r="B44" s="255">
        <v>24</v>
      </c>
      <c r="C44" s="256">
        <f t="shared" si="0"/>
        <v>7.4564265075962341E-4</v>
      </c>
    </row>
    <row r="45" spans="1:23" s="260" customFormat="1" x14ac:dyDescent="0.25">
      <c r="A45" s="261" t="s">
        <v>270</v>
      </c>
      <c r="B45" s="262">
        <v>29</v>
      </c>
      <c r="C45" s="263">
        <f t="shared" si="0"/>
        <v>9.0098486966787837E-4</v>
      </c>
      <c r="D45" s="241"/>
      <c r="E45" s="241"/>
      <c r="F45" s="241"/>
      <c r="G45" s="241"/>
      <c r="H45" s="241"/>
      <c r="I45" s="241"/>
      <c r="J45" s="241"/>
      <c r="K45" s="241"/>
      <c r="L45" s="241"/>
      <c r="M45" s="241"/>
      <c r="N45" s="241"/>
      <c r="O45" s="241"/>
      <c r="P45" s="241"/>
      <c r="Q45" s="241"/>
      <c r="R45" s="241"/>
      <c r="S45" s="241"/>
      <c r="T45" s="241"/>
      <c r="U45" s="241"/>
      <c r="V45" s="241"/>
      <c r="W45" s="241"/>
    </row>
    <row r="46" spans="1:23" x14ac:dyDescent="0.25">
      <c r="B46" s="264"/>
      <c r="C46" s="265"/>
    </row>
    <row r="47" spans="1:23" ht="16.5" x14ac:dyDescent="0.3">
      <c r="A47" s="266" t="s">
        <v>271</v>
      </c>
    </row>
    <row r="48" spans="1:23" ht="16.5" x14ac:dyDescent="0.3">
      <c r="A48" s="266" t="s">
        <v>272</v>
      </c>
    </row>
  </sheetData>
  <mergeCells count="3">
    <mergeCell ref="A6:C7"/>
    <mergeCell ref="A11:A12"/>
    <mergeCell ref="B11:C11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4025B-A2CB-4EDF-A1F3-977E80E32BBF}">
  <sheetPr codeName="Hoja28">
    <tabColor theme="1"/>
  </sheetPr>
  <dimension ref="A2:V49"/>
  <sheetViews>
    <sheetView showGridLines="0" showRowColHeaders="0" zoomScale="80" zoomScaleNormal="80" workbookViewId="0">
      <selection activeCell="O27" sqref="O27"/>
    </sheetView>
  </sheetViews>
  <sheetFormatPr baseColWidth="10" defaultColWidth="11.42578125" defaultRowHeight="15" x14ac:dyDescent="0.25"/>
  <cols>
    <col min="1" max="1" width="40.7109375" style="241" customWidth="1"/>
    <col min="2" max="2" width="11.28515625" style="241" customWidth="1"/>
    <col min="3" max="3" width="9.5703125" style="241" customWidth="1"/>
    <col min="4" max="7" width="11.42578125" style="241"/>
    <col min="8" max="8" width="15.140625" style="241" customWidth="1"/>
    <col min="9" max="16384" width="11.42578125" style="241"/>
  </cols>
  <sheetData>
    <row r="2" spans="1:8" x14ac:dyDescent="0.25">
      <c r="A2"/>
    </row>
    <row r="5" spans="1:8" ht="3.75" customHeight="1" x14ac:dyDescent="0.25"/>
    <row r="6" spans="1:8" ht="15" customHeight="1" x14ac:dyDescent="0.25">
      <c r="A6" s="749" t="s">
        <v>2</v>
      </c>
      <c r="B6" s="749"/>
      <c r="C6" s="749"/>
      <c r="D6" s="749"/>
      <c r="E6" s="749"/>
      <c r="F6" s="749"/>
      <c r="G6" s="749"/>
      <c r="H6" s="749"/>
    </row>
    <row r="7" spans="1:8" ht="19.5" customHeight="1" x14ac:dyDescent="0.25">
      <c r="A7" s="749"/>
      <c r="B7" s="749"/>
      <c r="C7" s="749"/>
      <c r="D7" s="749"/>
      <c r="E7" s="749"/>
      <c r="F7" s="749"/>
      <c r="G7" s="749"/>
      <c r="H7" s="749"/>
    </row>
    <row r="8" spans="1:8" ht="14.25" customHeight="1" x14ac:dyDescent="0.25">
      <c r="A8" s="753" t="s">
        <v>202</v>
      </c>
      <c r="B8" s="753"/>
      <c r="C8" s="753"/>
      <c r="D8" s="753"/>
      <c r="E8" s="753"/>
      <c r="F8" s="753"/>
      <c r="G8" s="753"/>
      <c r="H8" s="753"/>
    </row>
    <row r="9" spans="1:8" x14ac:dyDescent="0.25">
      <c r="A9" s="754" t="s">
        <v>234</v>
      </c>
      <c r="B9" s="755"/>
      <c r="C9" s="755"/>
      <c r="D9" s="755"/>
      <c r="E9" s="755"/>
      <c r="F9" s="755"/>
      <c r="G9" s="755"/>
      <c r="H9" s="755"/>
    </row>
    <row r="10" spans="1:8" ht="15.75" x14ac:dyDescent="0.3">
      <c r="A10" s="247" t="s">
        <v>235</v>
      </c>
      <c r="B10" s="248"/>
      <c r="C10" s="249"/>
    </row>
    <row r="11" spans="1:8" x14ac:dyDescent="0.25">
      <c r="A11" s="750" t="s">
        <v>236</v>
      </c>
      <c r="B11" s="757" t="s">
        <v>273</v>
      </c>
      <c r="C11" s="757"/>
      <c r="D11" s="757"/>
      <c r="E11" s="757"/>
      <c r="F11" s="757"/>
      <c r="G11" s="757"/>
      <c r="H11" s="757"/>
    </row>
    <row r="12" spans="1:8" ht="29.25" customHeight="1" x14ac:dyDescent="0.25">
      <c r="A12" s="756"/>
      <c r="B12" s="752" t="s">
        <v>274</v>
      </c>
      <c r="C12" s="752"/>
      <c r="D12" s="267"/>
      <c r="E12" s="752" t="s">
        <v>275</v>
      </c>
      <c r="F12" s="752"/>
      <c r="G12" s="268"/>
      <c r="H12" s="267" t="s">
        <v>276</v>
      </c>
    </row>
    <row r="13" spans="1:8" x14ac:dyDescent="0.25">
      <c r="A13" s="756"/>
      <c r="B13" s="250" t="s">
        <v>34</v>
      </c>
      <c r="C13" s="250" t="s">
        <v>35</v>
      </c>
      <c r="D13" s="261"/>
      <c r="E13" s="250" t="s">
        <v>34</v>
      </c>
      <c r="F13" s="250" t="s">
        <v>35</v>
      </c>
      <c r="G13" s="269"/>
      <c r="H13" s="250"/>
    </row>
    <row r="14" spans="1:8" x14ac:dyDescent="0.25">
      <c r="A14" s="251" t="s">
        <v>238</v>
      </c>
      <c r="B14" s="252">
        <f>SUM(B15:B46)</f>
        <v>23007</v>
      </c>
      <c r="C14" s="270">
        <f>B14/$H14</f>
        <v>0.7158146915155098</v>
      </c>
      <c r="D14" s="271"/>
      <c r="E14" s="252">
        <f>SUM(E15:E46)</f>
        <v>9134</v>
      </c>
      <c r="F14" s="270">
        <f>E14/$H14</f>
        <v>0.2841853084844902</v>
      </c>
      <c r="G14" s="271"/>
      <c r="H14" s="252">
        <f>B14+E14</f>
        <v>32141</v>
      </c>
    </row>
    <row r="15" spans="1:8" x14ac:dyDescent="0.25">
      <c r="A15" s="254" t="s">
        <v>239</v>
      </c>
      <c r="B15" s="255">
        <v>488</v>
      </c>
      <c r="C15" s="272">
        <f>B15/$H15</f>
        <v>0.60621118012422359</v>
      </c>
      <c r="D15" s="273"/>
      <c r="E15" s="274">
        <v>317</v>
      </c>
      <c r="F15" s="272">
        <f t="shared" ref="F15:F46" si="0">E15/$H15</f>
        <v>0.39378881987577641</v>
      </c>
      <c r="G15" s="275"/>
      <c r="H15" s="274">
        <f>B15+E15</f>
        <v>805</v>
      </c>
    </row>
    <row r="16" spans="1:8" x14ac:dyDescent="0.25">
      <c r="A16" s="257" t="s">
        <v>240</v>
      </c>
      <c r="B16" s="258">
        <v>975</v>
      </c>
      <c r="C16" s="259">
        <f t="shared" ref="C16:C46" si="1">B16/$H16</f>
        <v>0.65833896016205262</v>
      </c>
      <c r="D16" s="276"/>
      <c r="E16" s="277">
        <v>506</v>
      </c>
      <c r="F16" s="259">
        <f t="shared" si="0"/>
        <v>0.34166103983794732</v>
      </c>
      <c r="G16" s="278"/>
      <c r="H16" s="277">
        <f>B16+E16</f>
        <v>1481</v>
      </c>
    </row>
    <row r="17" spans="1:8" x14ac:dyDescent="0.25">
      <c r="A17" s="254" t="s">
        <v>241</v>
      </c>
      <c r="B17" s="255">
        <v>0</v>
      </c>
      <c r="C17" s="272">
        <v>0</v>
      </c>
      <c r="D17" s="273"/>
      <c r="E17" s="274">
        <v>0</v>
      </c>
      <c r="F17" s="272">
        <v>0</v>
      </c>
      <c r="G17" s="275"/>
      <c r="H17" s="274">
        <f t="shared" ref="H17:H46" si="2">B17+E17</f>
        <v>0</v>
      </c>
    </row>
    <row r="18" spans="1:8" x14ac:dyDescent="0.25">
      <c r="A18" s="257" t="s">
        <v>242</v>
      </c>
      <c r="B18" s="258">
        <v>1469</v>
      </c>
      <c r="C18" s="259">
        <f t="shared" si="1"/>
        <v>0.74342105263157898</v>
      </c>
      <c r="D18" s="276"/>
      <c r="E18" s="277">
        <v>507</v>
      </c>
      <c r="F18" s="259">
        <f t="shared" si="0"/>
        <v>0.25657894736842107</v>
      </c>
      <c r="G18" s="278"/>
      <c r="H18" s="277">
        <f t="shared" si="2"/>
        <v>1976</v>
      </c>
    </row>
    <row r="19" spans="1:8" x14ac:dyDescent="0.25">
      <c r="A19" s="254" t="s">
        <v>243</v>
      </c>
      <c r="B19" s="255">
        <v>1733</v>
      </c>
      <c r="C19" s="272">
        <f t="shared" si="1"/>
        <v>0.71789560894780446</v>
      </c>
      <c r="D19" s="273"/>
      <c r="E19" s="274">
        <v>681</v>
      </c>
      <c r="F19" s="272">
        <f t="shared" si="0"/>
        <v>0.28210439105219554</v>
      </c>
      <c r="G19" s="275"/>
      <c r="H19" s="274">
        <f t="shared" si="2"/>
        <v>2414</v>
      </c>
    </row>
    <row r="20" spans="1:8" x14ac:dyDescent="0.25">
      <c r="A20" s="257" t="s">
        <v>244</v>
      </c>
      <c r="B20" s="258">
        <v>1376</v>
      </c>
      <c r="C20" s="259">
        <f t="shared" si="1"/>
        <v>0.68731268731268735</v>
      </c>
      <c r="D20" s="276"/>
      <c r="E20" s="277">
        <v>626</v>
      </c>
      <c r="F20" s="259">
        <f t="shared" si="0"/>
        <v>0.3126873126873127</v>
      </c>
      <c r="G20" s="278"/>
      <c r="H20" s="277">
        <f t="shared" si="2"/>
        <v>2002</v>
      </c>
    </row>
    <row r="21" spans="1:8" x14ac:dyDescent="0.25">
      <c r="A21" s="254" t="s">
        <v>245</v>
      </c>
      <c r="B21" s="255">
        <v>1575</v>
      </c>
      <c r="C21" s="272">
        <f t="shared" si="1"/>
        <v>0.74857414448669202</v>
      </c>
      <c r="D21" s="273"/>
      <c r="E21" s="274">
        <v>529</v>
      </c>
      <c r="F21" s="272">
        <f t="shared" si="0"/>
        <v>0.25142585551330798</v>
      </c>
      <c r="G21" s="275"/>
      <c r="H21" s="274">
        <f t="shared" si="2"/>
        <v>2104</v>
      </c>
    </row>
    <row r="22" spans="1:8" x14ac:dyDescent="0.25">
      <c r="A22" s="257" t="s">
        <v>246</v>
      </c>
      <c r="B22" s="258">
        <v>1008</v>
      </c>
      <c r="C22" s="259">
        <f t="shared" si="1"/>
        <v>0.69565217391304346</v>
      </c>
      <c r="D22" s="276"/>
      <c r="E22" s="277">
        <v>441</v>
      </c>
      <c r="F22" s="259">
        <f t="shared" si="0"/>
        <v>0.30434782608695654</v>
      </c>
      <c r="G22" s="278"/>
      <c r="H22" s="277">
        <f t="shared" si="2"/>
        <v>1449</v>
      </c>
    </row>
    <row r="23" spans="1:8" x14ac:dyDescent="0.25">
      <c r="A23" s="254" t="s">
        <v>247</v>
      </c>
      <c r="B23" s="255">
        <v>107</v>
      </c>
      <c r="C23" s="272">
        <f t="shared" si="1"/>
        <v>0.481981981981982</v>
      </c>
      <c r="D23" s="273"/>
      <c r="E23" s="274">
        <v>115</v>
      </c>
      <c r="F23" s="272">
        <f t="shared" si="0"/>
        <v>0.51801801801801806</v>
      </c>
      <c r="G23" s="275"/>
      <c r="H23" s="274">
        <f t="shared" si="2"/>
        <v>222</v>
      </c>
    </row>
    <row r="24" spans="1:8" x14ac:dyDescent="0.25">
      <c r="A24" s="257" t="s">
        <v>248</v>
      </c>
      <c r="B24" s="258">
        <v>2</v>
      </c>
      <c r="C24" s="259">
        <f t="shared" si="1"/>
        <v>1</v>
      </c>
      <c r="D24" s="276"/>
      <c r="E24" s="277">
        <v>0</v>
      </c>
      <c r="F24" s="259">
        <f t="shared" si="0"/>
        <v>0</v>
      </c>
      <c r="G24" s="278"/>
      <c r="H24" s="277">
        <f t="shared" si="2"/>
        <v>2</v>
      </c>
    </row>
    <row r="25" spans="1:8" x14ac:dyDescent="0.25">
      <c r="A25" s="254" t="s">
        <v>249</v>
      </c>
      <c r="B25" s="255">
        <v>1081</v>
      </c>
      <c r="C25" s="272">
        <f t="shared" si="1"/>
        <v>0.78847556528081697</v>
      </c>
      <c r="D25" s="273"/>
      <c r="E25" s="274">
        <v>290</v>
      </c>
      <c r="F25" s="272">
        <f t="shared" si="0"/>
        <v>0.21152443471918309</v>
      </c>
      <c r="G25" s="275"/>
      <c r="H25" s="274">
        <f t="shared" si="2"/>
        <v>1371</v>
      </c>
    </row>
    <row r="26" spans="1:8" x14ac:dyDescent="0.25">
      <c r="A26" s="257" t="s">
        <v>250</v>
      </c>
      <c r="B26" s="258">
        <v>279</v>
      </c>
      <c r="C26" s="259">
        <f t="shared" si="1"/>
        <v>0.84545454545454546</v>
      </c>
      <c r="D26" s="276"/>
      <c r="E26" s="277">
        <v>51</v>
      </c>
      <c r="F26" s="259">
        <f t="shared" si="0"/>
        <v>0.15454545454545454</v>
      </c>
      <c r="G26" s="278"/>
      <c r="H26" s="277">
        <f t="shared" si="2"/>
        <v>330</v>
      </c>
    </row>
    <row r="27" spans="1:8" x14ac:dyDescent="0.25">
      <c r="A27" s="254" t="s">
        <v>251</v>
      </c>
      <c r="B27" s="255">
        <v>1145</v>
      </c>
      <c r="C27" s="272">
        <f t="shared" si="1"/>
        <v>0.73069559668155715</v>
      </c>
      <c r="D27" s="273"/>
      <c r="E27" s="274">
        <v>422</v>
      </c>
      <c r="F27" s="272">
        <f t="shared" si="0"/>
        <v>0.26930440331844291</v>
      </c>
      <c r="G27" s="275"/>
      <c r="H27" s="274">
        <f t="shared" si="2"/>
        <v>1567</v>
      </c>
    </row>
    <row r="28" spans="1:8" x14ac:dyDescent="0.25">
      <c r="A28" s="257" t="s">
        <v>252</v>
      </c>
      <c r="B28" s="258">
        <v>697</v>
      </c>
      <c r="C28" s="259">
        <f t="shared" si="1"/>
        <v>0.54709576138147564</v>
      </c>
      <c r="D28" s="276"/>
      <c r="E28" s="277">
        <v>577</v>
      </c>
      <c r="F28" s="259">
        <f t="shared" si="0"/>
        <v>0.45290423861852436</v>
      </c>
      <c r="G28" s="278"/>
      <c r="H28" s="277">
        <f t="shared" si="2"/>
        <v>1274</v>
      </c>
    </row>
    <row r="29" spans="1:8" x14ac:dyDescent="0.25">
      <c r="A29" s="254" t="s">
        <v>253</v>
      </c>
      <c r="B29" s="255">
        <v>1083</v>
      </c>
      <c r="C29" s="272">
        <f t="shared" si="1"/>
        <v>0.78421433743664015</v>
      </c>
      <c r="D29" s="273"/>
      <c r="E29" s="274">
        <v>298</v>
      </c>
      <c r="F29" s="272">
        <f t="shared" si="0"/>
        <v>0.21578566256335988</v>
      </c>
      <c r="G29" s="275"/>
      <c r="H29" s="274">
        <f t="shared" si="2"/>
        <v>1381</v>
      </c>
    </row>
    <row r="30" spans="1:8" x14ac:dyDescent="0.25">
      <c r="A30" s="257" t="s">
        <v>254</v>
      </c>
      <c r="B30" s="258">
        <v>18</v>
      </c>
      <c r="C30" s="259">
        <f t="shared" si="1"/>
        <v>0.9</v>
      </c>
      <c r="D30" s="276"/>
      <c r="E30" s="277">
        <v>2</v>
      </c>
      <c r="F30" s="259">
        <f t="shared" si="0"/>
        <v>0.1</v>
      </c>
      <c r="G30" s="278"/>
      <c r="H30" s="277">
        <f t="shared" si="2"/>
        <v>20</v>
      </c>
    </row>
    <row r="31" spans="1:8" x14ac:dyDescent="0.25">
      <c r="A31" s="254" t="s">
        <v>255</v>
      </c>
      <c r="B31" s="255">
        <v>24</v>
      </c>
      <c r="C31" s="272">
        <f t="shared" si="1"/>
        <v>0.8</v>
      </c>
      <c r="D31" s="273"/>
      <c r="E31" s="274">
        <v>6</v>
      </c>
      <c r="F31" s="272">
        <f t="shared" si="0"/>
        <v>0.2</v>
      </c>
      <c r="G31" s="275"/>
      <c r="H31" s="274">
        <f t="shared" si="2"/>
        <v>30</v>
      </c>
    </row>
    <row r="32" spans="1:8" x14ac:dyDescent="0.25">
      <c r="A32" s="257" t="s">
        <v>256</v>
      </c>
      <c r="B32" s="258">
        <v>901</v>
      </c>
      <c r="C32" s="259">
        <f t="shared" si="1"/>
        <v>0.6888379204892966</v>
      </c>
      <c r="D32" s="276"/>
      <c r="E32" s="277">
        <v>407</v>
      </c>
      <c r="F32" s="259">
        <f t="shared" si="0"/>
        <v>0.31116207951070335</v>
      </c>
      <c r="G32" s="278"/>
      <c r="H32" s="277">
        <f t="shared" si="2"/>
        <v>1308</v>
      </c>
    </row>
    <row r="33" spans="1:22" x14ac:dyDescent="0.25">
      <c r="A33" s="254" t="s">
        <v>257</v>
      </c>
      <c r="B33" s="255">
        <v>1289</v>
      </c>
      <c r="C33" s="272">
        <f t="shared" si="1"/>
        <v>0.90646976090014064</v>
      </c>
      <c r="D33" s="273"/>
      <c r="E33" s="274">
        <v>133</v>
      </c>
      <c r="F33" s="272">
        <f t="shared" si="0"/>
        <v>9.3530239099859358E-2</v>
      </c>
      <c r="G33" s="275"/>
      <c r="H33" s="274">
        <f t="shared" si="2"/>
        <v>1422</v>
      </c>
    </row>
    <row r="34" spans="1:22" x14ac:dyDescent="0.25">
      <c r="A34" s="257" t="s">
        <v>258</v>
      </c>
      <c r="B34" s="258">
        <v>249</v>
      </c>
      <c r="C34" s="259">
        <f t="shared" si="1"/>
        <v>0.71551724137931039</v>
      </c>
      <c r="D34" s="276"/>
      <c r="E34" s="277">
        <v>99</v>
      </c>
      <c r="F34" s="259">
        <f t="shared" si="0"/>
        <v>0.28448275862068967</v>
      </c>
      <c r="G34" s="278"/>
      <c r="H34" s="277">
        <f t="shared" si="2"/>
        <v>348</v>
      </c>
    </row>
    <row r="35" spans="1:22" x14ac:dyDescent="0.25">
      <c r="A35" s="254" t="s">
        <v>259</v>
      </c>
      <c r="B35" s="255">
        <v>149</v>
      </c>
      <c r="C35" s="272">
        <f t="shared" si="1"/>
        <v>0.92546583850931674</v>
      </c>
      <c r="D35" s="273"/>
      <c r="E35" s="274">
        <v>12</v>
      </c>
      <c r="F35" s="272">
        <f t="shared" si="0"/>
        <v>7.4534161490683232E-2</v>
      </c>
      <c r="G35" s="275"/>
      <c r="H35" s="274">
        <f t="shared" si="2"/>
        <v>161</v>
      </c>
    </row>
    <row r="36" spans="1:22" s="260" customFormat="1" x14ac:dyDescent="0.25">
      <c r="A36" s="257" t="s">
        <v>260</v>
      </c>
      <c r="B36" s="258">
        <v>1455</v>
      </c>
      <c r="C36" s="259">
        <f t="shared" si="1"/>
        <v>0.76458223857067786</v>
      </c>
      <c r="D36" s="276"/>
      <c r="E36" s="277">
        <v>448</v>
      </c>
      <c r="F36" s="259">
        <f t="shared" si="0"/>
        <v>0.23541776142932214</v>
      </c>
      <c r="G36" s="278"/>
      <c r="H36" s="277">
        <f t="shared" si="2"/>
        <v>1903</v>
      </c>
      <c r="I36" s="241"/>
      <c r="J36" s="241"/>
      <c r="K36" s="241"/>
      <c r="L36" s="241"/>
      <c r="M36" s="241"/>
      <c r="N36" s="241"/>
      <c r="O36" s="241"/>
      <c r="P36" s="241"/>
      <c r="Q36" s="241"/>
      <c r="R36" s="241"/>
      <c r="S36" s="241"/>
      <c r="T36" s="241"/>
      <c r="U36" s="241"/>
      <c r="V36" s="241"/>
    </row>
    <row r="37" spans="1:22" x14ac:dyDescent="0.25">
      <c r="A37" s="254" t="s">
        <v>261</v>
      </c>
      <c r="B37" s="255">
        <v>434</v>
      </c>
      <c r="C37" s="272">
        <f t="shared" si="1"/>
        <v>0.67601246105919</v>
      </c>
      <c r="D37" s="273"/>
      <c r="E37" s="274">
        <v>208</v>
      </c>
      <c r="F37" s="272">
        <f t="shared" si="0"/>
        <v>0.32398753894080995</v>
      </c>
      <c r="G37" s="275"/>
      <c r="H37" s="274">
        <f t="shared" si="2"/>
        <v>642</v>
      </c>
    </row>
    <row r="38" spans="1:22" s="260" customFormat="1" x14ac:dyDescent="0.25">
      <c r="A38" s="257" t="s">
        <v>262</v>
      </c>
      <c r="B38" s="258">
        <v>1118</v>
      </c>
      <c r="C38" s="259">
        <f t="shared" si="1"/>
        <v>0.75489534098582034</v>
      </c>
      <c r="D38" s="276"/>
      <c r="E38" s="277">
        <v>363</v>
      </c>
      <c r="F38" s="259">
        <f t="shared" si="0"/>
        <v>0.2451046590141796</v>
      </c>
      <c r="G38" s="278"/>
      <c r="H38" s="277">
        <f t="shared" si="2"/>
        <v>1481</v>
      </c>
      <c r="I38" s="241"/>
      <c r="J38" s="241"/>
      <c r="K38" s="241"/>
      <c r="L38" s="241"/>
      <c r="M38" s="241"/>
      <c r="N38" s="241"/>
      <c r="O38" s="241"/>
      <c r="P38" s="241"/>
      <c r="Q38" s="241"/>
      <c r="R38" s="241"/>
      <c r="S38" s="241"/>
      <c r="T38" s="241"/>
      <c r="U38" s="241"/>
      <c r="V38" s="241"/>
    </row>
    <row r="39" spans="1:22" x14ac:dyDescent="0.25">
      <c r="A39" s="254" t="s">
        <v>263</v>
      </c>
      <c r="B39" s="255">
        <v>496</v>
      </c>
      <c r="C39" s="272">
        <f t="shared" si="1"/>
        <v>0.56946039035591278</v>
      </c>
      <c r="D39" s="273"/>
      <c r="E39" s="274">
        <v>375</v>
      </c>
      <c r="F39" s="272">
        <f t="shared" si="0"/>
        <v>0.43053960964408727</v>
      </c>
      <c r="G39" s="275"/>
      <c r="H39" s="274">
        <f t="shared" si="2"/>
        <v>871</v>
      </c>
    </row>
    <row r="40" spans="1:22" s="260" customFormat="1" x14ac:dyDescent="0.25">
      <c r="A40" s="257" t="s">
        <v>264</v>
      </c>
      <c r="B40" s="258">
        <v>899</v>
      </c>
      <c r="C40" s="259">
        <f t="shared" si="1"/>
        <v>0.67593984962406017</v>
      </c>
      <c r="D40" s="276"/>
      <c r="E40" s="277">
        <v>431</v>
      </c>
      <c r="F40" s="259">
        <f t="shared" si="0"/>
        <v>0.32406015037593983</v>
      </c>
      <c r="G40" s="278"/>
      <c r="H40" s="277">
        <f t="shared" si="2"/>
        <v>1330</v>
      </c>
      <c r="I40" s="241"/>
      <c r="J40" s="241"/>
      <c r="K40" s="241"/>
      <c r="L40" s="241"/>
      <c r="M40" s="241"/>
      <c r="N40" s="241"/>
      <c r="O40" s="241"/>
      <c r="P40" s="241"/>
      <c r="Q40" s="241"/>
      <c r="R40" s="241"/>
      <c r="S40" s="241"/>
      <c r="T40" s="241"/>
      <c r="U40" s="241"/>
      <c r="V40" s="241"/>
    </row>
    <row r="41" spans="1:22" x14ac:dyDescent="0.25">
      <c r="A41" s="254" t="s">
        <v>265</v>
      </c>
      <c r="B41" s="255">
        <v>728</v>
      </c>
      <c r="C41" s="272">
        <f t="shared" si="1"/>
        <v>0.70474346563407553</v>
      </c>
      <c r="D41" s="273"/>
      <c r="E41" s="274">
        <v>305</v>
      </c>
      <c r="F41" s="272">
        <f t="shared" si="0"/>
        <v>0.29525653436592447</v>
      </c>
      <c r="G41" s="275"/>
      <c r="H41" s="274">
        <f t="shared" si="2"/>
        <v>1033</v>
      </c>
    </row>
    <row r="42" spans="1:22" s="260" customFormat="1" x14ac:dyDescent="0.25">
      <c r="A42" s="257" t="s">
        <v>266</v>
      </c>
      <c r="B42" s="258">
        <v>248</v>
      </c>
      <c r="C42" s="259">
        <f t="shared" si="1"/>
        <v>0.63917525773195871</v>
      </c>
      <c r="D42" s="276"/>
      <c r="E42" s="277">
        <v>140</v>
      </c>
      <c r="F42" s="259">
        <f t="shared" si="0"/>
        <v>0.36082474226804123</v>
      </c>
      <c r="G42" s="278"/>
      <c r="H42" s="277">
        <f t="shared" si="2"/>
        <v>388</v>
      </c>
      <c r="I42" s="241"/>
      <c r="J42" s="241"/>
      <c r="K42" s="241"/>
      <c r="L42" s="241"/>
      <c r="M42" s="241"/>
      <c r="N42" s="241"/>
      <c r="O42" s="241"/>
      <c r="P42" s="241"/>
      <c r="Q42" s="241"/>
      <c r="R42" s="241"/>
      <c r="S42" s="241"/>
      <c r="T42" s="241"/>
      <c r="U42" s="241"/>
      <c r="V42" s="241"/>
    </row>
    <row r="43" spans="1:22" x14ac:dyDescent="0.25">
      <c r="A43" s="254" t="s">
        <v>267</v>
      </c>
      <c r="B43" s="255">
        <v>1101</v>
      </c>
      <c r="C43" s="272">
        <f t="shared" si="1"/>
        <v>0.69595448798988624</v>
      </c>
      <c r="D43" s="273"/>
      <c r="E43" s="274">
        <v>481</v>
      </c>
      <c r="F43" s="272">
        <f t="shared" si="0"/>
        <v>0.30404551201011376</v>
      </c>
      <c r="G43" s="275"/>
      <c r="H43" s="274">
        <f t="shared" si="2"/>
        <v>1582</v>
      </c>
    </row>
    <row r="44" spans="1:22" s="260" customFormat="1" x14ac:dyDescent="0.25">
      <c r="A44" s="257" t="s">
        <v>268</v>
      </c>
      <c r="B44" s="258">
        <v>838</v>
      </c>
      <c r="C44" s="259">
        <f t="shared" si="1"/>
        <v>0.70361041141897562</v>
      </c>
      <c r="D44" s="276"/>
      <c r="E44" s="277">
        <v>353</v>
      </c>
      <c r="F44" s="259">
        <f t="shared" si="0"/>
        <v>0.29638958858102438</v>
      </c>
      <c r="G44" s="278"/>
      <c r="H44" s="277">
        <f t="shared" si="2"/>
        <v>1191</v>
      </c>
      <c r="I44" s="241"/>
      <c r="J44" s="241"/>
      <c r="K44" s="241"/>
      <c r="L44" s="241"/>
      <c r="M44" s="241"/>
      <c r="N44" s="241"/>
      <c r="O44" s="241"/>
      <c r="P44" s="241"/>
      <c r="Q44" s="241"/>
      <c r="R44" s="241"/>
      <c r="S44" s="241"/>
      <c r="T44" s="241"/>
      <c r="U44" s="241"/>
      <c r="V44" s="241"/>
    </row>
    <row r="45" spans="1:22" x14ac:dyDescent="0.25">
      <c r="A45" s="254" t="s">
        <v>269</v>
      </c>
      <c r="B45" s="255">
        <v>13</v>
      </c>
      <c r="C45" s="272">
        <f t="shared" si="1"/>
        <v>0.54166666666666663</v>
      </c>
      <c r="D45" s="273"/>
      <c r="E45" s="274">
        <v>11</v>
      </c>
      <c r="F45" s="272">
        <f t="shared" si="0"/>
        <v>0.45833333333333331</v>
      </c>
      <c r="G45" s="275"/>
      <c r="H45" s="274">
        <f t="shared" si="2"/>
        <v>24</v>
      </c>
    </row>
    <row r="46" spans="1:22" s="260" customFormat="1" x14ac:dyDescent="0.25">
      <c r="A46" s="261" t="s">
        <v>270</v>
      </c>
      <c r="B46" s="262">
        <v>29</v>
      </c>
      <c r="C46" s="263">
        <f t="shared" si="1"/>
        <v>1</v>
      </c>
      <c r="D46" s="279"/>
      <c r="E46" s="280">
        <v>0</v>
      </c>
      <c r="F46" s="263">
        <f t="shared" si="0"/>
        <v>0</v>
      </c>
      <c r="G46" s="281"/>
      <c r="H46" s="280">
        <f t="shared" si="2"/>
        <v>29</v>
      </c>
      <c r="I46" s="241"/>
      <c r="J46" s="241"/>
      <c r="K46" s="241"/>
      <c r="L46" s="241"/>
      <c r="M46" s="241"/>
      <c r="N46" s="241"/>
      <c r="O46" s="241"/>
      <c r="P46" s="241"/>
      <c r="Q46" s="241"/>
      <c r="R46" s="241"/>
      <c r="S46" s="241"/>
      <c r="T46" s="241"/>
      <c r="U46" s="241"/>
      <c r="V46" s="241"/>
    </row>
    <row r="47" spans="1:22" x14ac:dyDescent="0.25">
      <c r="B47" s="264"/>
      <c r="C47" s="265"/>
    </row>
    <row r="48" spans="1:22" ht="16.5" x14ac:dyDescent="0.3">
      <c r="A48" s="266" t="s">
        <v>271</v>
      </c>
    </row>
    <row r="49" spans="1:1" ht="16.5" x14ac:dyDescent="0.3">
      <c r="A49" s="266" t="s">
        <v>272</v>
      </c>
    </row>
  </sheetData>
  <mergeCells count="7">
    <mergeCell ref="A6:H7"/>
    <mergeCell ref="A8:H8"/>
    <mergeCell ref="A9:H9"/>
    <mergeCell ref="A11:A13"/>
    <mergeCell ref="B11:H11"/>
    <mergeCell ref="B12:C12"/>
    <mergeCell ref="E12:F12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89340F-E505-43D4-A5D7-209FA9204506}">
  <sheetPr codeName="Hoja29">
    <tabColor theme="1"/>
  </sheetPr>
  <dimension ref="A2:I33"/>
  <sheetViews>
    <sheetView showGridLines="0" topLeftCell="A7" zoomScale="80" zoomScaleNormal="80" workbookViewId="0">
      <selection activeCell="J10" sqref="J10"/>
    </sheetView>
  </sheetViews>
  <sheetFormatPr baseColWidth="10" defaultColWidth="11.42578125" defaultRowHeight="15" x14ac:dyDescent="0.25"/>
  <cols>
    <col min="1" max="1" width="40.7109375" style="241" customWidth="1"/>
    <col min="2" max="2" width="11.28515625" style="241" customWidth="1"/>
    <col min="3" max="3" width="9.5703125" style="241" customWidth="1"/>
    <col min="4" max="4" width="6.28515625" style="241" customWidth="1"/>
    <col min="5" max="5" width="11.28515625" style="241" customWidth="1"/>
    <col min="6" max="6" width="9.5703125" style="241" customWidth="1"/>
    <col min="7" max="7" width="6.28515625" style="241" customWidth="1"/>
    <col min="8" max="8" width="11.42578125" style="241" customWidth="1"/>
    <col min="9" max="9" width="9.5703125" style="241" customWidth="1"/>
    <col min="10" max="16384" width="11.42578125" style="241"/>
  </cols>
  <sheetData>
    <row r="2" spans="1:9" x14ac:dyDescent="0.25">
      <c r="A2" s="522"/>
    </row>
    <row r="5" spans="1:9" ht="3.75" customHeight="1" x14ac:dyDescent="0.25"/>
    <row r="6" spans="1:9" ht="15" customHeight="1" x14ac:dyDescent="0.25">
      <c r="A6" s="749" t="s">
        <v>2</v>
      </c>
      <c r="B6" s="749"/>
      <c r="C6" s="749"/>
      <c r="D6" s="749"/>
      <c r="E6" s="749"/>
      <c r="F6" s="749"/>
      <c r="G6" s="749"/>
      <c r="H6" s="749"/>
      <c r="I6" s="749"/>
    </row>
    <row r="7" spans="1:9" ht="19.5" customHeight="1" x14ac:dyDescent="0.25">
      <c r="A7" s="749"/>
      <c r="B7" s="749"/>
      <c r="C7" s="749"/>
      <c r="D7" s="749"/>
      <c r="E7" s="749"/>
      <c r="F7" s="749"/>
      <c r="G7" s="749"/>
      <c r="H7" s="749"/>
      <c r="I7" s="749"/>
    </row>
    <row r="8" spans="1:9" ht="14.25" customHeight="1" x14ac:dyDescent="0.25">
      <c r="A8" s="242" t="s">
        <v>203</v>
      </c>
      <c r="B8" s="243"/>
      <c r="C8" s="243"/>
      <c r="D8" s="243"/>
      <c r="E8" s="243"/>
      <c r="F8" s="243"/>
      <c r="G8" s="243"/>
      <c r="H8" s="243"/>
      <c r="I8" s="243"/>
    </row>
    <row r="9" spans="1:9" x14ac:dyDescent="0.25">
      <c r="A9" s="244" t="s">
        <v>234</v>
      </c>
      <c r="B9" s="245"/>
      <c r="C9" s="246"/>
      <c r="D9" s="282"/>
      <c r="E9" s="245"/>
      <c r="F9" s="246"/>
      <c r="G9" s="282"/>
      <c r="H9" s="282"/>
      <c r="I9" s="282"/>
    </row>
    <row r="10" spans="1:9" ht="15.75" x14ac:dyDescent="0.3">
      <c r="A10" s="247" t="s">
        <v>235</v>
      </c>
      <c r="B10" s="248"/>
      <c r="C10" s="249"/>
      <c r="D10" s="283"/>
      <c r="E10" s="248"/>
      <c r="F10" s="249"/>
    </row>
    <row r="11" spans="1:9" x14ac:dyDescent="0.25">
      <c r="A11" s="750" t="s">
        <v>277</v>
      </c>
      <c r="B11" s="757" t="s">
        <v>273</v>
      </c>
      <c r="C11" s="757"/>
      <c r="D11" s="757"/>
      <c r="E11" s="757"/>
      <c r="F11" s="757"/>
      <c r="G11" s="757"/>
      <c r="H11" s="757"/>
      <c r="I11" s="757"/>
    </row>
    <row r="12" spans="1:9" ht="29.25" customHeight="1" x14ac:dyDescent="0.25">
      <c r="A12" s="756"/>
      <c r="B12" s="752" t="s">
        <v>274</v>
      </c>
      <c r="C12" s="752"/>
      <c r="D12" s="521"/>
      <c r="E12" s="752" t="s">
        <v>275</v>
      </c>
      <c r="F12" s="752"/>
      <c r="G12" s="268"/>
      <c r="H12" s="758" t="s">
        <v>278</v>
      </c>
      <c r="I12" s="758"/>
    </row>
    <row r="13" spans="1:9" x14ac:dyDescent="0.25">
      <c r="A13" s="756"/>
      <c r="B13" s="250" t="s">
        <v>34</v>
      </c>
      <c r="C13" s="250" t="s">
        <v>35</v>
      </c>
      <c r="D13" s="540"/>
      <c r="E13" s="250" t="s">
        <v>34</v>
      </c>
      <c r="F13" s="250" t="s">
        <v>35</v>
      </c>
      <c r="G13" s="541"/>
      <c r="H13" s="250"/>
      <c r="I13" s="250" t="s">
        <v>35</v>
      </c>
    </row>
    <row r="14" spans="1:9" x14ac:dyDescent="0.25">
      <c r="A14" s="284" t="s">
        <v>87</v>
      </c>
      <c r="B14" s="252">
        <f>SUM(B15:B30)</f>
        <v>23007</v>
      </c>
      <c r="C14" s="270">
        <f>B14/H14</f>
        <v>0.7158146915155098</v>
      </c>
      <c r="D14" s="252"/>
      <c r="E14" s="252">
        <f>SUM(E15:E30)</f>
        <v>9134</v>
      </c>
      <c r="F14" s="285">
        <f>E14/H14</f>
        <v>0.2841853084844902</v>
      </c>
      <c r="G14" s="252"/>
      <c r="H14" s="286">
        <f>B14+E14</f>
        <v>32141</v>
      </c>
      <c r="I14" s="287">
        <f>SUM(I15:I30)</f>
        <v>1</v>
      </c>
    </row>
    <row r="15" spans="1:9" x14ac:dyDescent="0.25">
      <c r="A15" s="254" t="s">
        <v>639</v>
      </c>
      <c r="B15" s="274">
        <v>31</v>
      </c>
      <c r="C15" s="272">
        <f>B15/$H$14</f>
        <v>9.6450017112099809E-4</v>
      </c>
      <c r="D15" s="273"/>
      <c r="E15" s="255">
        <v>14</v>
      </c>
      <c r="F15" s="256">
        <f t="shared" ref="F15:F30" si="0">E15/$H$14</f>
        <v>4.3558072244174106E-4</v>
      </c>
      <c r="G15" s="275"/>
      <c r="H15" s="274">
        <f>E15+B15</f>
        <v>45</v>
      </c>
      <c r="I15" s="272">
        <f t="shared" ref="I15:I30" si="1">H15/$H$14</f>
        <v>1.4000808935627392E-3</v>
      </c>
    </row>
    <row r="16" spans="1:9" x14ac:dyDescent="0.25">
      <c r="A16" s="257" t="s">
        <v>640</v>
      </c>
      <c r="B16" s="277">
        <v>282</v>
      </c>
      <c r="C16" s="259">
        <f t="shared" ref="C16:C30" si="2">B16/$H$14</f>
        <v>8.7738402663264988E-3</v>
      </c>
      <c r="D16" s="276"/>
      <c r="E16" s="258">
        <v>133</v>
      </c>
      <c r="F16" s="259">
        <f t="shared" si="0"/>
        <v>4.1380168631965399E-3</v>
      </c>
      <c r="G16" s="278"/>
      <c r="H16" s="277">
        <f>E16+B16</f>
        <v>415</v>
      </c>
      <c r="I16" s="259">
        <f t="shared" si="1"/>
        <v>1.2911857129523039E-2</v>
      </c>
    </row>
    <row r="17" spans="1:9" x14ac:dyDescent="0.25">
      <c r="A17" s="254" t="s">
        <v>641</v>
      </c>
      <c r="B17" s="274">
        <v>937</v>
      </c>
      <c r="C17" s="272">
        <f t="shared" si="2"/>
        <v>2.9152795494850815E-2</v>
      </c>
      <c r="D17" s="273"/>
      <c r="E17" s="255">
        <v>380</v>
      </c>
      <c r="F17" s="256">
        <f t="shared" si="0"/>
        <v>1.1822905323418686E-2</v>
      </c>
      <c r="G17" s="275"/>
      <c r="H17" s="274">
        <f t="shared" ref="H17:H30" si="3">E17+B17</f>
        <v>1317</v>
      </c>
      <c r="I17" s="272">
        <f t="shared" si="1"/>
        <v>4.0975700818269498E-2</v>
      </c>
    </row>
    <row r="18" spans="1:9" x14ac:dyDescent="0.25">
      <c r="A18" s="257" t="s">
        <v>642</v>
      </c>
      <c r="B18" s="277">
        <v>1589</v>
      </c>
      <c r="C18" s="259">
        <f t="shared" si="2"/>
        <v>4.943841199713761E-2</v>
      </c>
      <c r="D18" s="276"/>
      <c r="E18" s="258">
        <v>654</v>
      </c>
      <c r="F18" s="259">
        <f t="shared" si="0"/>
        <v>2.0347842319778476E-2</v>
      </c>
      <c r="G18" s="278"/>
      <c r="H18" s="277">
        <f t="shared" si="3"/>
        <v>2243</v>
      </c>
      <c r="I18" s="259">
        <f t="shared" si="1"/>
        <v>6.9786254316916083E-2</v>
      </c>
    </row>
    <row r="19" spans="1:9" x14ac:dyDescent="0.25">
      <c r="A19" s="254" t="s">
        <v>643</v>
      </c>
      <c r="B19" s="274">
        <v>1897</v>
      </c>
      <c r="C19" s="272">
        <f t="shared" si="2"/>
        <v>5.902118789085592E-2</v>
      </c>
      <c r="D19" s="273"/>
      <c r="E19" s="255">
        <v>791</v>
      </c>
      <c r="F19" s="256">
        <f t="shared" si="0"/>
        <v>2.4610310817958371E-2</v>
      </c>
      <c r="G19" s="275"/>
      <c r="H19" s="274">
        <f t="shared" si="3"/>
        <v>2688</v>
      </c>
      <c r="I19" s="272">
        <f t="shared" si="1"/>
        <v>8.3631498708814284E-2</v>
      </c>
    </row>
    <row r="20" spans="1:9" x14ac:dyDescent="0.25">
      <c r="A20" s="257" t="s">
        <v>644</v>
      </c>
      <c r="B20" s="277">
        <v>2218</v>
      </c>
      <c r="C20" s="259">
        <f t="shared" si="2"/>
        <v>6.9008431598270123E-2</v>
      </c>
      <c r="D20" s="276"/>
      <c r="E20" s="258">
        <v>981</v>
      </c>
      <c r="F20" s="259">
        <f t="shared" si="0"/>
        <v>3.0521763479667716E-2</v>
      </c>
      <c r="G20" s="278"/>
      <c r="H20" s="277">
        <f t="shared" si="3"/>
        <v>3199</v>
      </c>
      <c r="I20" s="259">
        <f t="shared" si="1"/>
        <v>9.9530195077937839E-2</v>
      </c>
    </row>
    <row r="21" spans="1:9" x14ac:dyDescent="0.25">
      <c r="A21" s="254" t="s">
        <v>645</v>
      </c>
      <c r="B21" s="274">
        <v>2523</v>
      </c>
      <c r="C21" s="272">
        <f t="shared" si="2"/>
        <v>7.8497868765750906E-2</v>
      </c>
      <c r="D21" s="273"/>
      <c r="E21" s="255">
        <v>1050</v>
      </c>
      <c r="F21" s="256">
        <f t="shared" si="0"/>
        <v>3.2668554183130583E-2</v>
      </c>
      <c r="G21" s="275"/>
      <c r="H21" s="274">
        <f t="shared" si="3"/>
        <v>3573</v>
      </c>
      <c r="I21" s="272">
        <f t="shared" si="1"/>
        <v>0.11116642294888149</v>
      </c>
    </row>
    <row r="22" spans="1:9" x14ac:dyDescent="0.25">
      <c r="A22" s="257" t="s">
        <v>646</v>
      </c>
      <c r="B22" s="277">
        <v>2419</v>
      </c>
      <c r="C22" s="259">
        <f t="shared" si="2"/>
        <v>7.5262126256183684E-2</v>
      </c>
      <c r="D22" s="276"/>
      <c r="E22" s="258">
        <v>983</v>
      </c>
      <c r="F22" s="259">
        <f t="shared" si="0"/>
        <v>3.058398929715939E-2</v>
      </c>
      <c r="G22" s="278"/>
      <c r="H22" s="277">
        <f t="shared" si="3"/>
        <v>3402</v>
      </c>
      <c r="I22" s="259">
        <f t="shared" si="1"/>
        <v>0.10584611555334308</v>
      </c>
    </row>
    <row r="23" spans="1:9" x14ac:dyDescent="0.25">
      <c r="A23" s="254" t="s">
        <v>647</v>
      </c>
      <c r="B23" s="274">
        <v>2657</v>
      </c>
      <c r="C23" s="272">
        <f t="shared" si="2"/>
        <v>8.2666998537693284E-2</v>
      </c>
      <c r="D23" s="273"/>
      <c r="E23" s="255">
        <v>934</v>
      </c>
      <c r="F23" s="256">
        <f t="shared" si="0"/>
        <v>2.9059456768613299E-2</v>
      </c>
      <c r="G23" s="275"/>
      <c r="H23" s="274">
        <f t="shared" si="3"/>
        <v>3591</v>
      </c>
      <c r="I23" s="272">
        <f t="shared" si="1"/>
        <v>0.11172645530630659</v>
      </c>
    </row>
    <row r="24" spans="1:9" x14ac:dyDescent="0.25">
      <c r="A24" s="257" t="s">
        <v>648</v>
      </c>
      <c r="B24" s="277">
        <v>2575</v>
      </c>
      <c r="C24" s="259">
        <f t="shared" si="2"/>
        <v>8.0115740020534523E-2</v>
      </c>
      <c r="D24" s="276"/>
      <c r="E24" s="258">
        <v>998</v>
      </c>
      <c r="F24" s="259">
        <f t="shared" si="0"/>
        <v>3.1050682928346972E-2</v>
      </c>
      <c r="G24" s="278"/>
      <c r="H24" s="277">
        <f t="shared" si="3"/>
        <v>3573</v>
      </c>
      <c r="I24" s="259">
        <f t="shared" si="1"/>
        <v>0.11116642294888149</v>
      </c>
    </row>
    <row r="25" spans="1:9" x14ac:dyDescent="0.25">
      <c r="A25" s="254" t="s">
        <v>649</v>
      </c>
      <c r="B25" s="274">
        <v>2299</v>
      </c>
      <c r="C25" s="272">
        <f t="shared" si="2"/>
        <v>7.1528577206683056E-2</v>
      </c>
      <c r="D25" s="273"/>
      <c r="E25" s="255">
        <v>808</v>
      </c>
      <c r="F25" s="256">
        <f t="shared" si="0"/>
        <v>2.5139230266637627E-2</v>
      </c>
      <c r="G25" s="275"/>
      <c r="H25" s="274">
        <f t="shared" si="3"/>
        <v>3107</v>
      </c>
      <c r="I25" s="272">
        <f t="shared" si="1"/>
        <v>9.6667807473320683E-2</v>
      </c>
    </row>
    <row r="26" spans="1:9" x14ac:dyDescent="0.25">
      <c r="A26" s="257" t="s">
        <v>650</v>
      </c>
      <c r="B26" s="277">
        <v>1596</v>
      </c>
      <c r="C26" s="259">
        <f t="shared" si="2"/>
        <v>4.9656202358358485E-2</v>
      </c>
      <c r="D26" s="276"/>
      <c r="E26" s="258">
        <v>581</v>
      </c>
      <c r="F26" s="259">
        <f t="shared" si="0"/>
        <v>1.8076599981332254E-2</v>
      </c>
      <c r="G26" s="278"/>
      <c r="H26" s="277">
        <f t="shared" si="3"/>
        <v>2177</v>
      </c>
      <c r="I26" s="259">
        <f t="shared" si="1"/>
        <v>6.7732802339690742E-2</v>
      </c>
    </row>
    <row r="27" spans="1:9" x14ac:dyDescent="0.25">
      <c r="A27" s="254" t="s">
        <v>651</v>
      </c>
      <c r="B27" s="274">
        <v>1014</v>
      </c>
      <c r="C27" s="272">
        <f t="shared" si="2"/>
        <v>3.1548489468280393E-2</v>
      </c>
      <c r="D27" s="273"/>
      <c r="E27" s="255">
        <v>401</v>
      </c>
      <c r="F27" s="256">
        <f t="shared" si="0"/>
        <v>1.2476276407081297E-2</v>
      </c>
      <c r="G27" s="275"/>
      <c r="H27" s="274">
        <f t="shared" si="3"/>
        <v>1415</v>
      </c>
      <c r="I27" s="272">
        <f t="shared" si="1"/>
        <v>4.4024765875361686E-2</v>
      </c>
    </row>
    <row r="28" spans="1:9" x14ac:dyDescent="0.25">
      <c r="A28" s="257" t="s">
        <v>652</v>
      </c>
      <c r="B28" s="277">
        <v>522</v>
      </c>
      <c r="C28" s="259">
        <f t="shared" si="2"/>
        <v>1.6240938365327775E-2</v>
      </c>
      <c r="D28" s="276"/>
      <c r="E28" s="258">
        <v>226</v>
      </c>
      <c r="F28" s="259">
        <f t="shared" si="0"/>
        <v>7.0315173765595346E-3</v>
      </c>
      <c r="G28" s="278"/>
      <c r="H28" s="277">
        <f t="shared" si="3"/>
        <v>748</v>
      </c>
      <c r="I28" s="259">
        <f t="shared" si="1"/>
        <v>2.3272455741887309E-2</v>
      </c>
    </row>
    <row r="29" spans="1:9" x14ac:dyDescent="0.25">
      <c r="A29" s="254" t="s">
        <v>653</v>
      </c>
      <c r="B29" s="274">
        <v>305</v>
      </c>
      <c r="C29" s="272">
        <f t="shared" si="2"/>
        <v>9.4894371674807878E-3</v>
      </c>
      <c r="D29" s="273"/>
      <c r="E29" s="255">
        <v>131</v>
      </c>
      <c r="F29" s="256">
        <f t="shared" si="0"/>
        <v>4.0757910457048631E-3</v>
      </c>
      <c r="G29" s="275"/>
      <c r="H29" s="274">
        <f t="shared" si="3"/>
        <v>436</v>
      </c>
      <c r="I29" s="272">
        <f t="shared" si="1"/>
        <v>1.356522821318565E-2</v>
      </c>
    </row>
    <row r="30" spans="1:9" x14ac:dyDescent="0.25">
      <c r="A30" s="540" t="s">
        <v>279</v>
      </c>
      <c r="B30" s="542">
        <v>143</v>
      </c>
      <c r="C30" s="543">
        <f t="shared" si="2"/>
        <v>4.449145950654927E-3</v>
      </c>
      <c r="D30" s="544"/>
      <c r="E30" s="545">
        <v>69</v>
      </c>
      <c r="F30" s="543">
        <f t="shared" si="0"/>
        <v>2.1467907034628669E-3</v>
      </c>
      <c r="G30" s="546"/>
      <c r="H30" s="542">
        <f t="shared" si="3"/>
        <v>212</v>
      </c>
      <c r="I30" s="543">
        <f t="shared" si="1"/>
        <v>6.5959366541177931E-3</v>
      </c>
    </row>
    <row r="31" spans="1:9" x14ac:dyDescent="0.25">
      <c r="B31" s="264"/>
      <c r="C31" s="265"/>
      <c r="D31" s="264"/>
      <c r="E31" s="264"/>
      <c r="F31" s="265"/>
      <c r="G31" s="278"/>
      <c r="H31" s="278"/>
      <c r="I31" s="288"/>
    </row>
    <row r="32" spans="1:9" ht="16.5" x14ac:dyDescent="0.3">
      <c r="A32" s="266" t="s">
        <v>271</v>
      </c>
    </row>
    <row r="33" spans="1:1" ht="16.5" x14ac:dyDescent="0.3">
      <c r="A33" s="266" t="s">
        <v>272</v>
      </c>
    </row>
  </sheetData>
  <mergeCells count="6">
    <mergeCell ref="A6:I7"/>
    <mergeCell ref="A11:A13"/>
    <mergeCell ref="B11:I11"/>
    <mergeCell ref="B12:C12"/>
    <mergeCell ref="E12:F12"/>
    <mergeCell ref="H12:I12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64211-552F-4ED8-9E28-C928B6729EDF}">
  <sheetPr codeName="Hoja30">
    <tabColor theme="1"/>
  </sheetPr>
  <dimension ref="A2:U50"/>
  <sheetViews>
    <sheetView showGridLines="0" showRowColHeaders="0" topLeftCell="A4" zoomScale="80" zoomScaleNormal="80" workbookViewId="0">
      <selection activeCell="A16" sqref="A16"/>
    </sheetView>
  </sheetViews>
  <sheetFormatPr baseColWidth="10" defaultColWidth="11.42578125" defaultRowHeight="15" x14ac:dyDescent="0.25"/>
  <cols>
    <col min="1" max="1" width="40.7109375" style="241" customWidth="1"/>
    <col min="2" max="2" width="10.140625" style="241" customWidth="1"/>
    <col min="3" max="3" width="9.5703125" style="241" customWidth="1"/>
    <col min="4" max="4" width="6.28515625" style="241" customWidth="1"/>
    <col min="5" max="5" width="10.140625" style="241" customWidth="1"/>
    <col min="6" max="6" width="9.5703125" style="241" customWidth="1"/>
    <col min="7" max="7" width="6.28515625" style="241" customWidth="1"/>
    <col min="8" max="8" width="11.42578125" style="241"/>
    <col min="9" max="9" width="14" style="241" customWidth="1"/>
    <col min="10" max="10" width="6.28515625" style="241" customWidth="1"/>
    <col min="11" max="12" width="11.42578125" style="241"/>
    <col min="13" max="13" width="6.28515625" style="241" customWidth="1"/>
    <col min="14" max="15" width="11.42578125" style="241"/>
    <col min="16" max="16" width="6.28515625" style="241" customWidth="1"/>
    <col min="17" max="18" width="11.42578125" style="241"/>
    <col min="19" max="19" width="6.28515625" style="241" customWidth="1"/>
    <col min="20" max="20" width="16.42578125" style="241" customWidth="1"/>
    <col min="21" max="21" width="9.5703125" style="241" hidden="1" customWidth="1"/>
    <col min="22" max="16384" width="11.42578125" style="241"/>
  </cols>
  <sheetData>
    <row r="2" spans="1:21" x14ac:dyDescent="0.25">
      <c r="A2"/>
    </row>
    <row r="5" spans="1:21" ht="3.75" customHeight="1" x14ac:dyDescent="0.25"/>
    <row r="6" spans="1:21" ht="15" customHeight="1" x14ac:dyDescent="0.25">
      <c r="A6" s="749" t="s">
        <v>2</v>
      </c>
      <c r="B6" s="749"/>
      <c r="C6" s="749"/>
      <c r="D6" s="749"/>
      <c r="E6" s="749"/>
      <c r="F6" s="749"/>
      <c r="G6" s="749"/>
      <c r="H6" s="749"/>
      <c r="I6" s="749"/>
      <c r="J6" s="749"/>
      <c r="K6" s="749"/>
      <c r="L6" s="749"/>
      <c r="M6" s="749"/>
      <c r="N6" s="749"/>
      <c r="O6" s="749"/>
      <c r="P6" s="749"/>
      <c r="Q6" s="749"/>
      <c r="R6" s="749"/>
      <c r="S6" s="749"/>
      <c r="T6" s="749"/>
      <c r="U6" s="749"/>
    </row>
    <row r="7" spans="1:21" ht="19.5" customHeight="1" x14ac:dyDescent="0.25">
      <c r="A7" s="749"/>
      <c r="B7" s="749"/>
      <c r="C7" s="749"/>
      <c r="D7" s="749"/>
      <c r="E7" s="749"/>
      <c r="F7" s="749"/>
      <c r="G7" s="749"/>
      <c r="H7" s="749"/>
      <c r="I7" s="749"/>
      <c r="J7" s="749"/>
      <c r="K7" s="749"/>
      <c r="L7" s="749"/>
      <c r="M7" s="749"/>
      <c r="N7" s="749"/>
      <c r="O7" s="749"/>
      <c r="P7" s="749"/>
      <c r="Q7" s="749"/>
      <c r="R7" s="749"/>
      <c r="S7" s="749"/>
      <c r="T7" s="749"/>
      <c r="U7" s="749"/>
    </row>
    <row r="8" spans="1:21" ht="14.25" customHeight="1" x14ac:dyDescent="0.25">
      <c r="A8" s="242" t="s">
        <v>204</v>
      </c>
      <c r="B8" s="243"/>
      <c r="C8" s="243"/>
      <c r="D8" s="243"/>
      <c r="E8" s="243"/>
      <c r="F8" s="243"/>
      <c r="G8" s="243"/>
      <c r="H8" s="243"/>
      <c r="I8" s="243"/>
      <c r="J8" s="243"/>
      <c r="K8" s="243"/>
      <c r="L8" s="243"/>
      <c r="M8" s="243"/>
      <c r="N8" s="243"/>
      <c r="O8" s="243"/>
      <c r="P8" s="243"/>
      <c r="Q8" s="243"/>
      <c r="R8" s="243"/>
      <c r="S8" s="243"/>
      <c r="T8" s="243"/>
      <c r="U8" s="243"/>
    </row>
    <row r="9" spans="1:21" ht="14.25" customHeight="1" x14ac:dyDescent="0.25">
      <c r="A9" s="289" t="s">
        <v>280</v>
      </c>
      <c r="B9" s="290"/>
      <c r="C9" s="290"/>
      <c r="D9" s="290"/>
      <c r="E9" s="290"/>
      <c r="F9" s="290"/>
      <c r="G9" s="290"/>
      <c r="H9" s="290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</row>
    <row r="10" spans="1:21" x14ac:dyDescent="0.25">
      <c r="A10" s="244" t="s">
        <v>234</v>
      </c>
      <c r="B10" s="245"/>
      <c r="C10" s="246"/>
      <c r="D10" s="282"/>
      <c r="E10" s="282"/>
      <c r="F10" s="291"/>
      <c r="G10" s="282"/>
      <c r="H10" s="282"/>
      <c r="I10" s="282"/>
      <c r="J10" s="282"/>
      <c r="K10" s="282"/>
      <c r="L10" s="282"/>
      <c r="M10" s="282"/>
      <c r="N10" s="282"/>
      <c r="O10" s="282"/>
      <c r="P10" s="282"/>
      <c r="Q10" s="282"/>
      <c r="R10" s="282"/>
      <c r="S10" s="282"/>
      <c r="T10" s="282"/>
      <c r="U10" s="282"/>
    </row>
    <row r="11" spans="1:21" ht="15.75" x14ac:dyDescent="0.3">
      <c r="A11" s="247" t="s">
        <v>235</v>
      </c>
      <c r="B11" s="248"/>
      <c r="C11" s="249"/>
      <c r="D11" s="283"/>
      <c r="E11" s="283"/>
      <c r="F11" s="283"/>
    </row>
    <row r="12" spans="1:21" x14ac:dyDescent="0.25">
      <c r="A12" s="750" t="s">
        <v>236</v>
      </c>
      <c r="B12" s="759" t="s">
        <v>281</v>
      </c>
      <c r="C12" s="759"/>
      <c r="D12" s="759"/>
      <c r="E12" s="759"/>
      <c r="F12" s="759"/>
      <c r="G12" s="759"/>
      <c r="H12" s="759"/>
      <c r="I12" s="759"/>
      <c r="J12" s="759"/>
      <c r="K12" s="759"/>
      <c r="L12" s="759"/>
      <c r="M12" s="759"/>
      <c r="N12" s="759"/>
      <c r="O12" s="759"/>
      <c r="P12" s="759"/>
      <c r="Q12" s="759"/>
      <c r="R12" s="759"/>
      <c r="S12" s="759"/>
      <c r="T12" s="759"/>
      <c r="U12" s="759"/>
    </row>
    <row r="13" spans="1:21" ht="43.5" customHeight="1" x14ac:dyDescent="0.25">
      <c r="A13" s="756"/>
      <c r="B13" s="752" t="s">
        <v>282</v>
      </c>
      <c r="C13" s="752"/>
      <c r="D13" s="267"/>
      <c r="E13" s="758" t="s">
        <v>283</v>
      </c>
      <c r="F13" s="758"/>
      <c r="G13" s="268"/>
      <c r="H13" s="758" t="s">
        <v>284</v>
      </c>
      <c r="I13" s="758"/>
      <c r="J13" s="268"/>
      <c r="K13" s="752" t="s">
        <v>285</v>
      </c>
      <c r="L13" s="752"/>
      <c r="M13" s="268"/>
      <c r="N13" s="758" t="s">
        <v>286</v>
      </c>
      <c r="O13" s="758"/>
      <c r="P13" s="268"/>
      <c r="Q13" s="758" t="s">
        <v>287</v>
      </c>
      <c r="R13" s="758"/>
      <c r="S13" s="268"/>
      <c r="T13" s="758" t="s">
        <v>288</v>
      </c>
      <c r="U13" s="758"/>
    </row>
    <row r="14" spans="1:21" x14ac:dyDescent="0.25">
      <c r="A14" s="756"/>
      <c r="B14" s="250" t="s">
        <v>34</v>
      </c>
      <c r="C14" s="250" t="s">
        <v>35</v>
      </c>
      <c r="D14" s="261"/>
      <c r="E14" s="250" t="s">
        <v>34</v>
      </c>
      <c r="F14" s="250" t="s">
        <v>35</v>
      </c>
      <c r="G14" s="269"/>
      <c r="H14" s="250" t="s">
        <v>34</v>
      </c>
      <c r="I14" s="250" t="s">
        <v>35</v>
      </c>
      <c r="J14" s="269"/>
      <c r="K14" s="250" t="s">
        <v>34</v>
      </c>
      <c r="L14" s="292" t="s">
        <v>35</v>
      </c>
      <c r="M14" s="269"/>
      <c r="N14" s="250" t="s">
        <v>34</v>
      </c>
      <c r="O14" s="250" t="s">
        <v>35</v>
      </c>
      <c r="P14" s="269"/>
      <c r="Q14" s="250" t="s">
        <v>34</v>
      </c>
      <c r="R14" s="250" t="s">
        <v>35</v>
      </c>
      <c r="S14" s="269"/>
      <c r="T14" s="250"/>
      <c r="U14" s="250" t="s">
        <v>35</v>
      </c>
    </row>
    <row r="15" spans="1:21" x14ac:dyDescent="0.25">
      <c r="A15" s="284" t="s">
        <v>238</v>
      </c>
      <c r="B15" s="252">
        <f>SUM(B16:B47)</f>
        <v>10017</v>
      </c>
      <c r="C15" s="270">
        <f>B15/$T$15</f>
        <v>0.31295301174706325</v>
      </c>
      <c r="D15" s="271"/>
      <c r="E15" s="252">
        <f t="shared" ref="E15" si="0">SUM(E16:E47)</f>
        <v>24</v>
      </c>
      <c r="F15" s="270">
        <f t="shared" ref="F15" si="1">E15/$T$15</f>
        <v>7.4981254686328413E-4</v>
      </c>
      <c r="G15" s="271"/>
      <c r="H15" s="252">
        <f t="shared" ref="H15" si="2">SUM(H16:H47)</f>
        <v>14</v>
      </c>
      <c r="I15" s="270">
        <f t="shared" ref="I15" si="3">H15/$T$15</f>
        <v>4.3739065233691578E-4</v>
      </c>
      <c r="J15" s="271"/>
      <c r="K15" s="252">
        <f t="shared" ref="K15" si="4">SUM(K16:K47)</f>
        <v>32</v>
      </c>
      <c r="L15" s="270">
        <f t="shared" ref="L15" si="5">K15/$T$15</f>
        <v>9.9975006248437899E-4</v>
      </c>
      <c r="M15" s="271"/>
      <c r="N15" s="252">
        <f t="shared" ref="N15" si="6">SUM(N16:N47)</f>
        <v>1694</v>
      </c>
      <c r="O15" s="270">
        <f t="shared" ref="O15" si="7">N15/$T$15</f>
        <v>5.2924268932766812E-2</v>
      </c>
      <c r="P15" s="271"/>
      <c r="Q15" s="252">
        <f t="shared" ref="Q15" si="8">SUM(Q16:Q47)</f>
        <v>20227</v>
      </c>
      <c r="R15" s="270">
        <f t="shared" ref="R15" si="9">Q15/$T$15</f>
        <v>0.63193576605848534</v>
      </c>
      <c r="S15" s="271"/>
      <c r="T15" s="252">
        <f>B15+E15+H15+K15+N15+Q15</f>
        <v>32008</v>
      </c>
      <c r="U15" s="271">
        <f>SUM(U16:U47)</f>
        <v>100</v>
      </c>
    </row>
    <row r="16" spans="1:21" x14ac:dyDescent="0.25">
      <c r="A16" s="254" t="s">
        <v>239</v>
      </c>
      <c r="B16" s="255">
        <v>783</v>
      </c>
      <c r="C16" s="272">
        <f>B16/$T16</f>
        <v>0.97509339975093401</v>
      </c>
      <c r="D16" s="273"/>
      <c r="E16" s="274">
        <v>0</v>
      </c>
      <c r="F16" s="272">
        <f t="shared" ref="F16:F47" si="10">E16/$T16</f>
        <v>0</v>
      </c>
      <c r="G16" s="275"/>
      <c r="H16" s="274">
        <v>0</v>
      </c>
      <c r="I16" s="272">
        <f t="shared" ref="I16:I47" si="11">H16/$T16</f>
        <v>0</v>
      </c>
      <c r="J16" s="275"/>
      <c r="K16" s="274">
        <v>0</v>
      </c>
      <c r="L16" s="272">
        <f t="shared" ref="L16:L47" si="12">K16/$T16</f>
        <v>0</v>
      </c>
      <c r="M16" s="275"/>
      <c r="N16" s="274">
        <v>1</v>
      </c>
      <c r="O16" s="272">
        <f t="shared" ref="O16:O47" si="13">N16/$T16</f>
        <v>1.2453300124533001E-3</v>
      </c>
      <c r="P16" s="275"/>
      <c r="Q16" s="274">
        <v>19</v>
      </c>
      <c r="R16" s="272">
        <f t="shared" ref="R16:R47" si="14">Q16/$T16</f>
        <v>2.3661270236612703E-2</v>
      </c>
      <c r="S16" s="275"/>
      <c r="T16" s="274">
        <f>B16+E16+H16+K16+N16+Q16</f>
        <v>803</v>
      </c>
      <c r="U16" s="293">
        <f>(T16/$T$15)*100</f>
        <v>2.5087478130467384</v>
      </c>
    </row>
    <row r="17" spans="1:21" x14ac:dyDescent="0.25">
      <c r="A17" s="257" t="s">
        <v>240</v>
      </c>
      <c r="B17" s="258">
        <v>386</v>
      </c>
      <c r="C17" s="259">
        <f t="shared" ref="C17:C47" si="15">B17/$T17</f>
        <v>0.26098715348208251</v>
      </c>
      <c r="D17" s="276"/>
      <c r="E17" s="277">
        <v>3</v>
      </c>
      <c r="F17" s="259">
        <f t="shared" si="10"/>
        <v>2.0283975659229209E-3</v>
      </c>
      <c r="G17" s="278"/>
      <c r="H17" s="277">
        <v>0</v>
      </c>
      <c r="I17" s="259">
        <f t="shared" si="11"/>
        <v>0</v>
      </c>
      <c r="J17" s="278"/>
      <c r="K17" s="277">
        <v>2</v>
      </c>
      <c r="L17" s="259">
        <f t="shared" si="12"/>
        <v>1.3522650439486139E-3</v>
      </c>
      <c r="M17" s="278"/>
      <c r="N17" s="277">
        <v>129</v>
      </c>
      <c r="O17" s="259">
        <f t="shared" si="13"/>
        <v>8.7221095334685597E-2</v>
      </c>
      <c r="P17" s="278"/>
      <c r="Q17" s="277">
        <v>959</v>
      </c>
      <c r="R17" s="259">
        <f t="shared" si="14"/>
        <v>0.64841108857336038</v>
      </c>
      <c r="S17" s="278"/>
      <c r="T17" s="277">
        <f>B17+E17+H17+K17+N17+Q17</f>
        <v>1479</v>
      </c>
      <c r="U17" s="294">
        <f>(T17/$T$15)*100</f>
        <v>4.6207198200449895</v>
      </c>
    </row>
    <row r="18" spans="1:21" x14ac:dyDescent="0.25">
      <c r="A18" s="254" t="s">
        <v>241</v>
      </c>
      <c r="B18" s="255">
        <v>0</v>
      </c>
      <c r="C18" s="272">
        <v>0</v>
      </c>
      <c r="D18" s="273"/>
      <c r="E18" s="274">
        <v>0</v>
      </c>
      <c r="F18" s="272">
        <v>0</v>
      </c>
      <c r="G18" s="275"/>
      <c r="H18" s="274">
        <v>0</v>
      </c>
      <c r="I18" s="272">
        <v>0</v>
      </c>
      <c r="J18" s="275"/>
      <c r="K18" s="274">
        <v>0</v>
      </c>
      <c r="L18" s="272">
        <v>0</v>
      </c>
      <c r="M18" s="275"/>
      <c r="N18" s="274">
        <v>0</v>
      </c>
      <c r="O18" s="272">
        <v>0</v>
      </c>
      <c r="P18" s="275"/>
      <c r="Q18" s="274">
        <v>0</v>
      </c>
      <c r="R18" s="272">
        <v>0</v>
      </c>
      <c r="S18" s="275"/>
      <c r="T18" s="274">
        <f t="shared" ref="T18:T47" si="16">B18+E18+H18+K18+N18+Q18</f>
        <v>0</v>
      </c>
      <c r="U18" s="293">
        <f t="shared" ref="U18:U47" si="17">(T18/$T$15)*100</f>
        <v>0</v>
      </c>
    </row>
    <row r="19" spans="1:21" x14ac:dyDescent="0.25">
      <c r="A19" s="257" t="s">
        <v>242</v>
      </c>
      <c r="B19" s="258">
        <v>669</v>
      </c>
      <c r="C19" s="259">
        <f t="shared" si="15"/>
        <v>0.34184977005620848</v>
      </c>
      <c r="D19" s="276"/>
      <c r="E19" s="277">
        <v>1</v>
      </c>
      <c r="F19" s="259">
        <f t="shared" si="10"/>
        <v>5.1098620337250899E-4</v>
      </c>
      <c r="G19" s="278"/>
      <c r="H19" s="277">
        <v>1</v>
      </c>
      <c r="I19" s="259">
        <f t="shared" si="11"/>
        <v>5.1098620337250899E-4</v>
      </c>
      <c r="J19" s="278"/>
      <c r="K19" s="277">
        <v>3</v>
      </c>
      <c r="L19" s="259">
        <f t="shared" si="12"/>
        <v>1.5329586101175269E-3</v>
      </c>
      <c r="M19" s="278"/>
      <c r="N19" s="277">
        <v>161</v>
      </c>
      <c r="O19" s="259">
        <f t="shared" si="13"/>
        <v>8.2268778742973933E-2</v>
      </c>
      <c r="P19" s="278"/>
      <c r="Q19" s="277">
        <v>1122</v>
      </c>
      <c r="R19" s="259">
        <f t="shared" si="14"/>
        <v>0.57332652018395502</v>
      </c>
      <c r="S19" s="278"/>
      <c r="T19" s="277">
        <f t="shared" si="16"/>
        <v>1957</v>
      </c>
      <c r="U19" s="294">
        <f t="shared" si="17"/>
        <v>6.1140964758810297</v>
      </c>
    </row>
    <row r="20" spans="1:21" x14ac:dyDescent="0.25">
      <c r="A20" s="254" t="s">
        <v>243</v>
      </c>
      <c r="B20" s="255">
        <v>264</v>
      </c>
      <c r="C20" s="272">
        <f t="shared" si="15"/>
        <v>0.11018363939899833</v>
      </c>
      <c r="D20" s="273"/>
      <c r="E20" s="274">
        <v>4</v>
      </c>
      <c r="F20" s="272">
        <f t="shared" si="10"/>
        <v>1.6694490818030051E-3</v>
      </c>
      <c r="G20" s="275"/>
      <c r="H20" s="274">
        <v>2</v>
      </c>
      <c r="I20" s="272">
        <f t="shared" si="11"/>
        <v>8.3472454090150253E-4</v>
      </c>
      <c r="J20" s="275"/>
      <c r="K20" s="274">
        <v>1</v>
      </c>
      <c r="L20" s="272">
        <f t="shared" si="12"/>
        <v>4.1736227045075126E-4</v>
      </c>
      <c r="M20" s="275"/>
      <c r="N20" s="274">
        <v>55</v>
      </c>
      <c r="O20" s="272">
        <f t="shared" si="13"/>
        <v>2.2954924874791317E-2</v>
      </c>
      <c r="P20" s="275"/>
      <c r="Q20" s="274">
        <v>2070</v>
      </c>
      <c r="R20" s="272">
        <f t="shared" si="14"/>
        <v>0.86393989983305508</v>
      </c>
      <c r="S20" s="275"/>
      <c r="T20" s="274">
        <f t="shared" si="16"/>
        <v>2396</v>
      </c>
      <c r="U20" s="293">
        <f t="shared" si="17"/>
        <v>7.4856285928517865</v>
      </c>
    </row>
    <row r="21" spans="1:21" x14ac:dyDescent="0.25">
      <c r="A21" s="257" t="s">
        <v>244</v>
      </c>
      <c r="B21" s="258">
        <v>129</v>
      </c>
      <c r="C21" s="259">
        <f t="shared" si="15"/>
        <v>6.4629258517034063E-2</v>
      </c>
      <c r="D21" s="276"/>
      <c r="E21" s="277">
        <v>2</v>
      </c>
      <c r="F21" s="259">
        <f t="shared" si="10"/>
        <v>1.002004008016032E-3</v>
      </c>
      <c r="G21" s="278"/>
      <c r="H21" s="277">
        <v>0</v>
      </c>
      <c r="I21" s="259">
        <f t="shared" si="11"/>
        <v>0</v>
      </c>
      <c r="J21" s="278"/>
      <c r="K21" s="277">
        <v>20</v>
      </c>
      <c r="L21" s="259">
        <f t="shared" si="12"/>
        <v>1.002004008016032E-2</v>
      </c>
      <c r="M21" s="278"/>
      <c r="N21" s="277">
        <v>252</v>
      </c>
      <c r="O21" s="259">
        <f t="shared" si="13"/>
        <v>0.12625250501002003</v>
      </c>
      <c r="P21" s="278"/>
      <c r="Q21" s="277">
        <v>1593</v>
      </c>
      <c r="R21" s="259">
        <f t="shared" si="14"/>
        <v>0.79809619238476959</v>
      </c>
      <c r="S21" s="278"/>
      <c r="T21" s="277">
        <f t="shared" si="16"/>
        <v>1996</v>
      </c>
      <c r="U21" s="294">
        <f t="shared" si="17"/>
        <v>6.2359410147463139</v>
      </c>
    </row>
    <row r="22" spans="1:21" x14ac:dyDescent="0.25">
      <c r="A22" s="254" t="s">
        <v>245</v>
      </c>
      <c r="B22" s="255">
        <v>61</v>
      </c>
      <c r="C22" s="272">
        <f t="shared" si="15"/>
        <v>2.9312830370014416E-2</v>
      </c>
      <c r="D22" s="273"/>
      <c r="E22" s="274">
        <v>0</v>
      </c>
      <c r="F22" s="272">
        <f t="shared" si="10"/>
        <v>0</v>
      </c>
      <c r="G22" s="275"/>
      <c r="H22" s="274">
        <v>0</v>
      </c>
      <c r="I22" s="272">
        <f t="shared" si="11"/>
        <v>0</v>
      </c>
      <c r="J22" s="275"/>
      <c r="K22" s="274">
        <v>0</v>
      </c>
      <c r="L22" s="272">
        <f t="shared" si="12"/>
        <v>0</v>
      </c>
      <c r="M22" s="275"/>
      <c r="N22" s="274">
        <v>4</v>
      </c>
      <c r="O22" s="272">
        <f t="shared" si="13"/>
        <v>1.9221528111484864E-3</v>
      </c>
      <c r="P22" s="275"/>
      <c r="Q22" s="274">
        <v>2016</v>
      </c>
      <c r="R22" s="272">
        <f t="shared" si="14"/>
        <v>0.96876501681883709</v>
      </c>
      <c r="S22" s="275"/>
      <c r="T22" s="274">
        <f t="shared" si="16"/>
        <v>2081</v>
      </c>
      <c r="U22" s="293">
        <f t="shared" si="17"/>
        <v>6.501499625093726</v>
      </c>
    </row>
    <row r="23" spans="1:21" x14ac:dyDescent="0.25">
      <c r="A23" s="257" t="s">
        <v>246</v>
      </c>
      <c r="B23" s="258">
        <v>327</v>
      </c>
      <c r="C23" s="259">
        <f t="shared" si="15"/>
        <v>0.22708333333333333</v>
      </c>
      <c r="D23" s="276"/>
      <c r="E23" s="277">
        <v>1</v>
      </c>
      <c r="F23" s="259">
        <f t="shared" si="10"/>
        <v>6.9444444444444447E-4</v>
      </c>
      <c r="G23" s="278"/>
      <c r="H23" s="277">
        <v>0</v>
      </c>
      <c r="I23" s="259">
        <f t="shared" si="11"/>
        <v>0</v>
      </c>
      <c r="J23" s="278"/>
      <c r="K23" s="277">
        <v>0</v>
      </c>
      <c r="L23" s="259">
        <f t="shared" si="12"/>
        <v>0</v>
      </c>
      <c r="M23" s="278"/>
      <c r="N23" s="277">
        <v>33</v>
      </c>
      <c r="O23" s="259">
        <f t="shared" si="13"/>
        <v>2.2916666666666665E-2</v>
      </c>
      <c r="P23" s="278"/>
      <c r="Q23" s="277">
        <v>1079</v>
      </c>
      <c r="R23" s="259">
        <f t="shared" si="14"/>
        <v>0.74930555555555556</v>
      </c>
      <c r="S23" s="278"/>
      <c r="T23" s="277">
        <f t="shared" si="16"/>
        <v>1440</v>
      </c>
      <c r="U23" s="294">
        <f t="shared" si="17"/>
        <v>4.4988752811797053</v>
      </c>
    </row>
    <row r="24" spans="1:21" x14ac:dyDescent="0.25">
      <c r="A24" s="254" t="s">
        <v>247</v>
      </c>
      <c r="B24" s="255">
        <v>100</v>
      </c>
      <c r="C24" s="272">
        <f t="shared" si="15"/>
        <v>0.45045045045045046</v>
      </c>
      <c r="D24" s="273"/>
      <c r="E24" s="274">
        <v>0</v>
      </c>
      <c r="F24" s="272">
        <f t="shared" si="10"/>
        <v>0</v>
      </c>
      <c r="G24" s="275"/>
      <c r="H24" s="274">
        <v>0</v>
      </c>
      <c r="I24" s="272">
        <f t="shared" si="11"/>
        <v>0</v>
      </c>
      <c r="J24" s="275"/>
      <c r="K24" s="274">
        <v>1</v>
      </c>
      <c r="L24" s="272">
        <f t="shared" si="12"/>
        <v>4.5045045045045045E-3</v>
      </c>
      <c r="M24" s="275"/>
      <c r="N24" s="274">
        <v>1</v>
      </c>
      <c r="O24" s="272">
        <f t="shared" si="13"/>
        <v>4.5045045045045045E-3</v>
      </c>
      <c r="P24" s="275"/>
      <c r="Q24" s="274">
        <v>120</v>
      </c>
      <c r="R24" s="272">
        <f t="shared" si="14"/>
        <v>0.54054054054054057</v>
      </c>
      <c r="S24" s="275"/>
      <c r="T24" s="274">
        <f t="shared" si="16"/>
        <v>222</v>
      </c>
      <c r="U24" s="293">
        <f t="shared" si="17"/>
        <v>0.69357660584853786</v>
      </c>
    </row>
    <row r="25" spans="1:21" x14ac:dyDescent="0.25">
      <c r="A25" s="257" t="s">
        <v>248</v>
      </c>
      <c r="B25" s="258">
        <v>1</v>
      </c>
      <c r="C25" s="259">
        <f t="shared" si="15"/>
        <v>0.5</v>
      </c>
      <c r="D25" s="276"/>
      <c r="E25" s="277">
        <v>0</v>
      </c>
      <c r="F25" s="259">
        <f t="shared" si="10"/>
        <v>0</v>
      </c>
      <c r="G25" s="278"/>
      <c r="H25" s="277">
        <v>0</v>
      </c>
      <c r="I25" s="259">
        <f t="shared" si="11"/>
        <v>0</v>
      </c>
      <c r="J25" s="278"/>
      <c r="K25" s="277">
        <v>0</v>
      </c>
      <c r="L25" s="259">
        <f t="shared" si="12"/>
        <v>0</v>
      </c>
      <c r="M25" s="278"/>
      <c r="N25" s="277">
        <v>0</v>
      </c>
      <c r="O25" s="259">
        <f t="shared" si="13"/>
        <v>0</v>
      </c>
      <c r="P25" s="278"/>
      <c r="Q25" s="277">
        <v>1</v>
      </c>
      <c r="R25" s="259">
        <f t="shared" si="14"/>
        <v>0.5</v>
      </c>
      <c r="S25" s="278"/>
      <c r="T25" s="277">
        <f t="shared" si="16"/>
        <v>2</v>
      </c>
      <c r="U25" s="294">
        <f t="shared" si="17"/>
        <v>6.2484378905273688E-3</v>
      </c>
    </row>
    <row r="26" spans="1:21" x14ac:dyDescent="0.25">
      <c r="A26" s="254" t="s">
        <v>249</v>
      </c>
      <c r="B26" s="255">
        <v>784</v>
      </c>
      <c r="C26" s="272">
        <f t="shared" si="15"/>
        <v>0.57478005865102644</v>
      </c>
      <c r="D26" s="273"/>
      <c r="E26" s="274">
        <v>2</v>
      </c>
      <c r="F26" s="272">
        <f t="shared" si="10"/>
        <v>1.4662756598240469E-3</v>
      </c>
      <c r="G26" s="275"/>
      <c r="H26" s="274">
        <v>0</v>
      </c>
      <c r="I26" s="272">
        <f t="shared" si="11"/>
        <v>0</v>
      </c>
      <c r="J26" s="275"/>
      <c r="K26" s="274">
        <v>0</v>
      </c>
      <c r="L26" s="272">
        <f t="shared" si="12"/>
        <v>0</v>
      </c>
      <c r="M26" s="275"/>
      <c r="N26" s="274">
        <v>113</v>
      </c>
      <c r="O26" s="272">
        <f t="shared" si="13"/>
        <v>8.2844574780058647E-2</v>
      </c>
      <c r="P26" s="275"/>
      <c r="Q26" s="274">
        <v>465</v>
      </c>
      <c r="R26" s="272">
        <f t="shared" si="14"/>
        <v>0.34090909090909088</v>
      </c>
      <c r="S26" s="275"/>
      <c r="T26" s="274">
        <f t="shared" si="16"/>
        <v>1364</v>
      </c>
      <c r="U26" s="293">
        <f t="shared" si="17"/>
        <v>4.2614346413396644</v>
      </c>
    </row>
    <row r="27" spans="1:21" x14ac:dyDescent="0.25">
      <c r="A27" s="257" t="s">
        <v>250</v>
      </c>
      <c r="B27" s="258">
        <v>189</v>
      </c>
      <c r="C27" s="259">
        <f t="shared" si="15"/>
        <v>0.57798165137614677</v>
      </c>
      <c r="D27" s="276"/>
      <c r="E27" s="277">
        <v>0</v>
      </c>
      <c r="F27" s="259">
        <f t="shared" si="10"/>
        <v>0</v>
      </c>
      <c r="G27" s="278"/>
      <c r="H27" s="277">
        <v>0</v>
      </c>
      <c r="I27" s="259">
        <f t="shared" si="11"/>
        <v>0</v>
      </c>
      <c r="J27" s="278"/>
      <c r="K27" s="277">
        <v>0</v>
      </c>
      <c r="L27" s="259">
        <f t="shared" si="12"/>
        <v>0</v>
      </c>
      <c r="M27" s="278"/>
      <c r="N27" s="277">
        <v>41</v>
      </c>
      <c r="O27" s="259">
        <f t="shared" si="13"/>
        <v>0.12538226299694188</v>
      </c>
      <c r="P27" s="278"/>
      <c r="Q27" s="277">
        <v>97</v>
      </c>
      <c r="R27" s="259">
        <f t="shared" si="14"/>
        <v>0.29663608562691129</v>
      </c>
      <c r="S27" s="278"/>
      <c r="T27" s="277">
        <f t="shared" si="16"/>
        <v>327</v>
      </c>
      <c r="U27" s="294">
        <f t="shared" si="17"/>
        <v>1.0216195951012248</v>
      </c>
    </row>
    <row r="28" spans="1:21" x14ac:dyDescent="0.25">
      <c r="A28" s="254" t="s">
        <v>251</v>
      </c>
      <c r="B28" s="255">
        <v>1193</v>
      </c>
      <c r="C28" s="272">
        <f t="shared" si="15"/>
        <v>0.76230031948881793</v>
      </c>
      <c r="D28" s="273"/>
      <c r="E28" s="274">
        <v>0</v>
      </c>
      <c r="F28" s="272">
        <f t="shared" si="10"/>
        <v>0</v>
      </c>
      <c r="G28" s="275"/>
      <c r="H28" s="274">
        <v>0</v>
      </c>
      <c r="I28" s="272">
        <f t="shared" si="11"/>
        <v>0</v>
      </c>
      <c r="J28" s="275"/>
      <c r="K28" s="274">
        <v>0</v>
      </c>
      <c r="L28" s="272">
        <f t="shared" si="12"/>
        <v>0</v>
      </c>
      <c r="M28" s="275"/>
      <c r="N28" s="274">
        <v>349</v>
      </c>
      <c r="O28" s="272">
        <f t="shared" si="13"/>
        <v>0.22300319488817891</v>
      </c>
      <c r="P28" s="275"/>
      <c r="Q28" s="274">
        <v>23</v>
      </c>
      <c r="R28" s="272">
        <f t="shared" si="14"/>
        <v>1.4696485623003195E-2</v>
      </c>
      <c r="S28" s="275"/>
      <c r="T28" s="274">
        <f t="shared" si="16"/>
        <v>1565</v>
      </c>
      <c r="U28" s="293">
        <f t="shared" si="17"/>
        <v>4.8894026493376659</v>
      </c>
    </row>
    <row r="29" spans="1:21" x14ac:dyDescent="0.25">
      <c r="A29" s="257" t="s">
        <v>252</v>
      </c>
      <c r="B29" s="258">
        <v>799</v>
      </c>
      <c r="C29" s="259">
        <f t="shared" si="15"/>
        <v>0.62715855572998425</v>
      </c>
      <c r="D29" s="276"/>
      <c r="E29" s="277">
        <v>0</v>
      </c>
      <c r="F29" s="259">
        <f t="shared" si="10"/>
        <v>0</v>
      </c>
      <c r="G29" s="278"/>
      <c r="H29" s="277">
        <v>3</v>
      </c>
      <c r="I29" s="259">
        <f t="shared" si="11"/>
        <v>2.3547880690737832E-3</v>
      </c>
      <c r="J29" s="278"/>
      <c r="K29" s="277">
        <v>1</v>
      </c>
      <c r="L29" s="259">
        <f t="shared" si="12"/>
        <v>7.8492935635792783E-4</v>
      </c>
      <c r="M29" s="278"/>
      <c r="N29" s="277">
        <v>46</v>
      </c>
      <c r="O29" s="259">
        <f t="shared" si="13"/>
        <v>3.6106750392464679E-2</v>
      </c>
      <c r="P29" s="278"/>
      <c r="Q29" s="277">
        <v>425</v>
      </c>
      <c r="R29" s="259">
        <f t="shared" si="14"/>
        <v>0.33359497645211933</v>
      </c>
      <c r="S29" s="278"/>
      <c r="T29" s="277">
        <f t="shared" si="16"/>
        <v>1274</v>
      </c>
      <c r="U29" s="294">
        <f t="shared" si="17"/>
        <v>3.9802549362659332</v>
      </c>
    </row>
    <row r="30" spans="1:21" x14ac:dyDescent="0.25">
      <c r="A30" s="254" t="s">
        <v>253</v>
      </c>
      <c r="B30" s="255">
        <v>99</v>
      </c>
      <c r="C30" s="272">
        <f t="shared" si="15"/>
        <v>7.2104879825200294E-2</v>
      </c>
      <c r="D30" s="273"/>
      <c r="E30" s="274">
        <v>0</v>
      </c>
      <c r="F30" s="272">
        <f t="shared" si="10"/>
        <v>0</v>
      </c>
      <c r="G30" s="275"/>
      <c r="H30" s="274">
        <v>3</v>
      </c>
      <c r="I30" s="272">
        <f t="shared" si="11"/>
        <v>2.1849963583394027E-3</v>
      </c>
      <c r="J30" s="275"/>
      <c r="K30" s="274">
        <v>0</v>
      </c>
      <c r="L30" s="272">
        <f t="shared" si="12"/>
        <v>0</v>
      </c>
      <c r="M30" s="275"/>
      <c r="N30" s="274">
        <v>13</v>
      </c>
      <c r="O30" s="272">
        <f t="shared" si="13"/>
        <v>9.468317552804079E-3</v>
      </c>
      <c r="P30" s="275"/>
      <c r="Q30" s="274">
        <v>1258</v>
      </c>
      <c r="R30" s="272">
        <f t="shared" si="14"/>
        <v>0.91624180626365626</v>
      </c>
      <c r="S30" s="275"/>
      <c r="T30" s="274">
        <f t="shared" si="16"/>
        <v>1373</v>
      </c>
      <c r="U30" s="293">
        <f t="shared" si="17"/>
        <v>4.2895526118470384</v>
      </c>
    </row>
    <row r="31" spans="1:21" x14ac:dyDescent="0.25">
      <c r="A31" s="257" t="s">
        <v>254</v>
      </c>
      <c r="B31" s="258">
        <v>17</v>
      </c>
      <c r="C31" s="259">
        <f t="shared" si="15"/>
        <v>0.85</v>
      </c>
      <c r="D31" s="276"/>
      <c r="E31" s="277">
        <v>0</v>
      </c>
      <c r="F31" s="259">
        <f t="shared" si="10"/>
        <v>0</v>
      </c>
      <c r="G31" s="278"/>
      <c r="H31" s="277">
        <v>0</v>
      </c>
      <c r="I31" s="259">
        <f t="shared" si="11"/>
        <v>0</v>
      </c>
      <c r="J31" s="278"/>
      <c r="K31" s="277">
        <v>0</v>
      </c>
      <c r="L31" s="259">
        <f t="shared" si="12"/>
        <v>0</v>
      </c>
      <c r="M31" s="278"/>
      <c r="N31" s="277">
        <v>0</v>
      </c>
      <c r="O31" s="259">
        <f t="shared" si="13"/>
        <v>0</v>
      </c>
      <c r="P31" s="278"/>
      <c r="Q31" s="277">
        <v>3</v>
      </c>
      <c r="R31" s="259">
        <f t="shared" si="14"/>
        <v>0.15</v>
      </c>
      <c r="S31" s="278"/>
      <c r="T31" s="277">
        <f t="shared" si="16"/>
        <v>20</v>
      </c>
      <c r="U31" s="294">
        <f t="shared" si="17"/>
        <v>6.2484378905273683E-2</v>
      </c>
    </row>
    <row r="32" spans="1:21" x14ac:dyDescent="0.25">
      <c r="A32" s="254" t="s">
        <v>255</v>
      </c>
      <c r="B32" s="255">
        <v>29</v>
      </c>
      <c r="C32" s="272">
        <f t="shared" si="15"/>
        <v>0.96666666666666667</v>
      </c>
      <c r="D32" s="273"/>
      <c r="E32" s="274">
        <v>0</v>
      </c>
      <c r="F32" s="272">
        <f t="shared" si="10"/>
        <v>0</v>
      </c>
      <c r="G32" s="275"/>
      <c r="H32" s="274">
        <v>0</v>
      </c>
      <c r="I32" s="272">
        <f t="shared" si="11"/>
        <v>0</v>
      </c>
      <c r="J32" s="275"/>
      <c r="K32" s="274">
        <v>0</v>
      </c>
      <c r="L32" s="272">
        <f t="shared" si="12"/>
        <v>0</v>
      </c>
      <c r="M32" s="275"/>
      <c r="N32" s="274">
        <v>0</v>
      </c>
      <c r="O32" s="272">
        <f t="shared" si="13"/>
        <v>0</v>
      </c>
      <c r="P32" s="275"/>
      <c r="Q32" s="274">
        <v>1</v>
      </c>
      <c r="R32" s="272">
        <f t="shared" si="14"/>
        <v>3.3333333333333333E-2</v>
      </c>
      <c r="S32" s="275"/>
      <c r="T32" s="274">
        <f t="shared" si="16"/>
        <v>30</v>
      </c>
      <c r="U32" s="293">
        <f t="shared" si="17"/>
        <v>9.3726568357910531E-2</v>
      </c>
    </row>
    <row r="33" spans="1:21" x14ac:dyDescent="0.25">
      <c r="A33" s="257" t="s">
        <v>256</v>
      </c>
      <c r="B33" s="258">
        <v>141</v>
      </c>
      <c r="C33" s="259">
        <f t="shared" si="15"/>
        <v>0.10821181887950883</v>
      </c>
      <c r="D33" s="276"/>
      <c r="E33" s="277">
        <v>3</v>
      </c>
      <c r="F33" s="259">
        <f t="shared" si="10"/>
        <v>2.3023791250959325E-3</v>
      </c>
      <c r="G33" s="278"/>
      <c r="H33" s="277">
        <v>2</v>
      </c>
      <c r="I33" s="259">
        <f t="shared" si="11"/>
        <v>1.5349194167306216E-3</v>
      </c>
      <c r="J33" s="278"/>
      <c r="K33" s="277">
        <v>0</v>
      </c>
      <c r="L33" s="259">
        <f t="shared" si="12"/>
        <v>0</v>
      </c>
      <c r="M33" s="278"/>
      <c r="N33" s="277">
        <v>5</v>
      </c>
      <c r="O33" s="259">
        <f t="shared" si="13"/>
        <v>3.8372985418265539E-3</v>
      </c>
      <c r="P33" s="278"/>
      <c r="Q33" s="277">
        <v>1152</v>
      </c>
      <c r="R33" s="259">
        <f t="shared" si="14"/>
        <v>0.88411358403683804</v>
      </c>
      <c r="S33" s="278"/>
      <c r="T33" s="277">
        <f t="shared" si="16"/>
        <v>1303</v>
      </c>
      <c r="U33" s="294">
        <f t="shared" si="17"/>
        <v>4.0708572856785796</v>
      </c>
    </row>
    <row r="34" spans="1:21" x14ac:dyDescent="0.25">
      <c r="A34" s="254" t="s">
        <v>257</v>
      </c>
      <c r="B34" s="255">
        <v>1356</v>
      </c>
      <c r="C34" s="272">
        <f t="shared" si="15"/>
        <v>0.95560253699788589</v>
      </c>
      <c r="D34" s="273"/>
      <c r="E34" s="274">
        <v>0</v>
      </c>
      <c r="F34" s="272">
        <f t="shared" si="10"/>
        <v>0</v>
      </c>
      <c r="G34" s="275"/>
      <c r="H34" s="274">
        <v>1</v>
      </c>
      <c r="I34" s="272">
        <f t="shared" si="11"/>
        <v>7.0472163495419312E-4</v>
      </c>
      <c r="J34" s="275"/>
      <c r="K34" s="274">
        <v>0</v>
      </c>
      <c r="L34" s="272">
        <f t="shared" si="12"/>
        <v>0</v>
      </c>
      <c r="M34" s="275"/>
      <c r="N34" s="274">
        <v>5</v>
      </c>
      <c r="O34" s="272">
        <f t="shared" si="13"/>
        <v>3.5236081747709656E-3</v>
      </c>
      <c r="P34" s="275"/>
      <c r="Q34" s="274">
        <v>57</v>
      </c>
      <c r="R34" s="272">
        <f t="shared" si="14"/>
        <v>4.0169133192389003E-2</v>
      </c>
      <c r="S34" s="275"/>
      <c r="T34" s="274">
        <f t="shared" si="16"/>
        <v>1419</v>
      </c>
      <c r="U34" s="293">
        <f t="shared" si="17"/>
        <v>4.4332666833291681</v>
      </c>
    </row>
    <row r="35" spans="1:21" x14ac:dyDescent="0.25">
      <c r="A35" s="257" t="s">
        <v>258</v>
      </c>
      <c r="B35" s="258">
        <v>81</v>
      </c>
      <c r="C35" s="259">
        <f t="shared" si="15"/>
        <v>0.23478260869565218</v>
      </c>
      <c r="D35" s="276"/>
      <c r="E35" s="277">
        <v>1</v>
      </c>
      <c r="F35" s="259">
        <f t="shared" si="10"/>
        <v>2.8985507246376812E-3</v>
      </c>
      <c r="G35" s="278"/>
      <c r="H35" s="277">
        <v>0</v>
      </c>
      <c r="I35" s="259">
        <f t="shared" si="11"/>
        <v>0</v>
      </c>
      <c r="J35" s="278"/>
      <c r="K35" s="277">
        <v>0</v>
      </c>
      <c r="L35" s="259">
        <f t="shared" si="12"/>
        <v>0</v>
      </c>
      <c r="M35" s="278"/>
      <c r="N35" s="277">
        <v>51</v>
      </c>
      <c r="O35" s="259">
        <f t="shared" si="13"/>
        <v>0.14782608695652175</v>
      </c>
      <c r="P35" s="278"/>
      <c r="Q35" s="277">
        <v>212</v>
      </c>
      <c r="R35" s="259">
        <f t="shared" si="14"/>
        <v>0.61449275362318845</v>
      </c>
      <c r="S35" s="278"/>
      <c r="T35" s="277">
        <f t="shared" si="16"/>
        <v>345</v>
      </c>
      <c r="U35" s="294">
        <f t="shared" si="17"/>
        <v>1.077855536115971</v>
      </c>
    </row>
    <row r="36" spans="1:21" x14ac:dyDescent="0.25">
      <c r="A36" s="254" t="s">
        <v>259</v>
      </c>
      <c r="B36" s="255">
        <v>87</v>
      </c>
      <c r="C36" s="272">
        <f t="shared" si="15"/>
        <v>0.54037267080745344</v>
      </c>
      <c r="D36" s="273"/>
      <c r="E36" s="274">
        <v>0</v>
      </c>
      <c r="F36" s="272">
        <f t="shared" si="10"/>
        <v>0</v>
      </c>
      <c r="G36" s="275"/>
      <c r="H36" s="274">
        <v>0</v>
      </c>
      <c r="I36" s="272">
        <f t="shared" si="11"/>
        <v>0</v>
      </c>
      <c r="J36" s="275"/>
      <c r="K36" s="274">
        <v>0</v>
      </c>
      <c r="L36" s="272">
        <f t="shared" si="12"/>
        <v>0</v>
      </c>
      <c r="M36" s="275"/>
      <c r="N36" s="274">
        <v>0</v>
      </c>
      <c r="O36" s="272">
        <f t="shared" si="13"/>
        <v>0</v>
      </c>
      <c r="P36" s="275"/>
      <c r="Q36" s="274">
        <v>74</v>
      </c>
      <c r="R36" s="272">
        <f t="shared" si="14"/>
        <v>0.45962732919254656</v>
      </c>
      <c r="S36" s="275"/>
      <c r="T36" s="274">
        <f t="shared" si="16"/>
        <v>161</v>
      </c>
      <c r="U36" s="293">
        <f t="shared" si="17"/>
        <v>0.50299925018745306</v>
      </c>
    </row>
    <row r="37" spans="1:21" s="260" customFormat="1" x14ac:dyDescent="0.25">
      <c r="A37" s="257" t="s">
        <v>260</v>
      </c>
      <c r="B37" s="258">
        <v>319</v>
      </c>
      <c r="C37" s="259">
        <f t="shared" si="15"/>
        <v>0.16780641767490795</v>
      </c>
      <c r="D37" s="276"/>
      <c r="E37" s="277">
        <v>1</v>
      </c>
      <c r="F37" s="259">
        <f t="shared" si="10"/>
        <v>5.2603892688058915E-4</v>
      </c>
      <c r="G37" s="278"/>
      <c r="H37" s="277">
        <v>0</v>
      </c>
      <c r="I37" s="259">
        <f t="shared" si="11"/>
        <v>0</v>
      </c>
      <c r="J37" s="278"/>
      <c r="K37" s="277">
        <v>3</v>
      </c>
      <c r="L37" s="259">
        <f t="shared" si="12"/>
        <v>1.5781167806417674E-3</v>
      </c>
      <c r="M37" s="278"/>
      <c r="N37" s="277">
        <v>147</v>
      </c>
      <c r="O37" s="259">
        <f t="shared" si="13"/>
        <v>7.7327722251446601E-2</v>
      </c>
      <c r="P37" s="278"/>
      <c r="Q37" s="277">
        <v>1431</v>
      </c>
      <c r="R37" s="259">
        <f t="shared" si="14"/>
        <v>0.75276170436612311</v>
      </c>
      <c r="S37" s="278"/>
      <c r="T37" s="277">
        <f t="shared" si="16"/>
        <v>1901</v>
      </c>
      <c r="U37" s="294">
        <f t="shared" si="17"/>
        <v>5.9391402149462635</v>
      </c>
    </row>
    <row r="38" spans="1:21" x14ac:dyDescent="0.25">
      <c r="A38" s="254" t="s">
        <v>261</v>
      </c>
      <c r="B38" s="255">
        <v>6</v>
      </c>
      <c r="C38" s="272">
        <f t="shared" si="15"/>
        <v>9.4043887147335428E-3</v>
      </c>
      <c r="D38" s="273"/>
      <c r="E38" s="274">
        <v>0</v>
      </c>
      <c r="F38" s="272">
        <f t="shared" si="10"/>
        <v>0</v>
      </c>
      <c r="G38" s="275"/>
      <c r="H38" s="274">
        <v>0</v>
      </c>
      <c r="I38" s="272">
        <f t="shared" si="11"/>
        <v>0</v>
      </c>
      <c r="J38" s="275"/>
      <c r="K38" s="274">
        <v>0</v>
      </c>
      <c r="L38" s="272">
        <f t="shared" si="12"/>
        <v>0</v>
      </c>
      <c r="M38" s="275"/>
      <c r="N38" s="274">
        <v>5</v>
      </c>
      <c r="O38" s="272">
        <f t="shared" si="13"/>
        <v>7.8369905956112845E-3</v>
      </c>
      <c r="P38" s="275"/>
      <c r="Q38" s="274">
        <v>627</v>
      </c>
      <c r="R38" s="272">
        <f t="shared" si="14"/>
        <v>0.98275862068965514</v>
      </c>
      <c r="S38" s="275"/>
      <c r="T38" s="274">
        <f t="shared" si="16"/>
        <v>638</v>
      </c>
      <c r="U38" s="293">
        <f t="shared" si="17"/>
        <v>1.9932516870782304</v>
      </c>
    </row>
    <row r="39" spans="1:21" s="260" customFormat="1" x14ac:dyDescent="0.25">
      <c r="A39" s="257" t="s">
        <v>262</v>
      </c>
      <c r="B39" s="258">
        <v>771</v>
      </c>
      <c r="C39" s="259">
        <f t="shared" si="15"/>
        <v>0.52271186440677964</v>
      </c>
      <c r="D39" s="276"/>
      <c r="E39" s="277">
        <v>0</v>
      </c>
      <c r="F39" s="259">
        <f t="shared" si="10"/>
        <v>0</v>
      </c>
      <c r="G39" s="278"/>
      <c r="H39" s="277">
        <v>0</v>
      </c>
      <c r="I39" s="259">
        <f t="shared" si="11"/>
        <v>0</v>
      </c>
      <c r="J39" s="278"/>
      <c r="K39" s="277">
        <v>0</v>
      </c>
      <c r="L39" s="259">
        <f t="shared" si="12"/>
        <v>0</v>
      </c>
      <c r="M39" s="278"/>
      <c r="N39" s="277">
        <v>38</v>
      </c>
      <c r="O39" s="259">
        <f t="shared" si="13"/>
        <v>2.5762711864406779E-2</v>
      </c>
      <c r="P39" s="278"/>
      <c r="Q39" s="277">
        <v>666</v>
      </c>
      <c r="R39" s="259">
        <f t="shared" si="14"/>
        <v>0.45152542372881355</v>
      </c>
      <c r="S39" s="278"/>
      <c r="T39" s="277">
        <f t="shared" si="16"/>
        <v>1475</v>
      </c>
      <c r="U39" s="294">
        <f t="shared" si="17"/>
        <v>4.6082229442639333</v>
      </c>
    </row>
    <row r="40" spans="1:21" x14ac:dyDescent="0.25">
      <c r="A40" s="254" t="s">
        <v>263</v>
      </c>
      <c r="B40" s="255">
        <v>69</v>
      </c>
      <c r="C40" s="272">
        <f t="shared" si="15"/>
        <v>7.9310344827586213E-2</v>
      </c>
      <c r="D40" s="273"/>
      <c r="E40" s="274">
        <v>0</v>
      </c>
      <c r="F40" s="272">
        <f t="shared" si="10"/>
        <v>0</v>
      </c>
      <c r="G40" s="275"/>
      <c r="H40" s="274">
        <v>0</v>
      </c>
      <c r="I40" s="272">
        <f t="shared" si="11"/>
        <v>0</v>
      </c>
      <c r="J40" s="275"/>
      <c r="K40" s="274">
        <v>0</v>
      </c>
      <c r="L40" s="272">
        <f t="shared" si="12"/>
        <v>0</v>
      </c>
      <c r="M40" s="275"/>
      <c r="N40" s="274">
        <v>3</v>
      </c>
      <c r="O40" s="272">
        <f t="shared" si="13"/>
        <v>3.4482758620689655E-3</v>
      </c>
      <c r="P40" s="275"/>
      <c r="Q40" s="274">
        <v>798</v>
      </c>
      <c r="R40" s="272">
        <f t="shared" si="14"/>
        <v>0.91724137931034477</v>
      </c>
      <c r="S40" s="275"/>
      <c r="T40" s="274">
        <f t="shared" si="16"/>
        <v>870</v>
      </c>
      <c r="U40" s="293">
        <f t="shared" si="17"/>
        <v>2.7180704823794049</v>
      </c>
    </row>
    <row r="41" spans="1:21" s="260" customFormat="1" x14ac:dyDescent="0.25">
      <c r="A41" s="257" t="s">
        <v>264</v>
      </c>
      <c r="B41" s="258">
        <v>515</v>
      </c>
      <c r="C41" s="259">
        <f t="shared" si="15"/>
        <v>0.3878012048192771</v>
      </c>
      <c r="D41" s="276"/>
      <c r="E41" s="277">
        <v>1</v>
      </c>
      <c r="F41" s="259">
        <f t="shared" si="10"/>
        <v>7.5301204819277112E-4</v>
      </c>
      <c r="G41" s="278"/>
      <c r="H41" s="277">
        <v>0</v>
      </c>
      <c r="I41" s="259">
        <f t="shared" si="11"/>
        <v>0</v>
      </c>
      <c r="J41" s="278"/>
      <c r="K41" s="277">
        <v>0</v>
      </c>
      <c r="L41" s="259">
        <f t="shared" si="12"/>
        <v>0</v>
      </c>
      <c r="M41" s="278"/>
      <c r="N41" s="277">
        <v>15</v>
      </c>
      <c r="O41" s="259">
        <f t="shared" si="13"/>
        <v>1.1295180722891566E-2</v>
      </c>
      <c r="P41" s="278"/>
      <c r="Q41" s="277">
        <v>797</v>
      </c>
      <c r="R41" s="259">
        <f t="shared" si="14"/>
        <v>0.60015060240963858</v>
      </c>
      <c r="S41" s="278"/>
      <c r="T41" s="277">
        <f t="shared" si="16"/>
        <v>1328</v>
      </c>
      <c r="U41" s="294">
        <f t="shared" si="17"/>
        <v>4.1489627593101721</v>
      </c>
    </row>
    <row r="42" spans="1:21" x14ac:dyDescent="0.25">
      <c r="A42" s="254" t="s">
        <v>265</v>
      </c>
      <c r="B42" s="255">
        <v>24</v>
      </c>
      <c r="C42" s="272">
        <f t="shared" si="15"/>
        <v>2.3278370514064017E-2</v>
      </c>
      <c r="D42" s="273"/>
      <c r="E42" s="274">
        <v>2</v>
      </c>
      <c r="F42" s="272">
        <f t="shared" si="10"/>
        <v>1.9398642095053346E-3</v>
      </c>
      <c r="G42" s="275"/>
      <c r="H42" s="274">
        <v>1</v>
      </c>
      <c r="I42" s="272">
        <f t="shared" si="11"/>
        <v>9.6993210475266732E-4</v>
      </c>
      <c r="J42" s="275"/>
      <c r="K42" s="274">
        <v>0</v>
      </c>
      <c r="L42" s="272">
        <f t="shared" si="12"/>
        <v>0</v>
      </c>
      <c r="M42" s="275"/>
      <c r="N42" s="274">
        <v>13</v>
      </c>
      <c r="O42" s="272">
        <f t="shared" si="13"/>
        <v>1.2609117361784675E-2</v>
      </c>
      <c r="P42" s="275"/>
      <c r="Q42" s="274">
        <v>991</v>
      </c>
      <c r="R42" s="272">
        <f t="shared" si="14"/>
        <v>0.96120271580989336</v>
      </c>
      <c r="S42" s="275"/>
      <c r="T42" s="274">
        <f t="shared" si="16"/>
        <v>1031</v>
      </c>
      <c r="U42" s="293">
        <f t="shared" si="17"/>
        <v>3.2210697325668587</v>
      </c>
    </row>
    <row r="43" spans="1:21" s="260" customFormat="1" x14ac:dyDescent="0.25">
      <c r="A43" s="257" t="s">
        <v>266</v>
      </c>
      <c r="B43" s="258">
        <v>169</v>
      </c>
      <c r="C43" s="259">
        <f t="shared" si="15"/>
        <v>0.43669250645994834</v>
      </c>
      <c r="D43" s="276"/>
      <c r="E43" s="277">
        <v>0</v>
      </c>
      <c r="F43" s="259">
        <f t="shared" si="10"/>
        <v>0</v>
      </c>
      <c r="G43" s="278"/>
      <c r="H43" s="277">
        <v>0</v>
      </c>
      <c r="I43" s="259">
        <f t="shared" si="11"/>
        <v>0</v>
      </c>
      <c r="J43" s="278"/>
      <c r="K43" s="277">
        <v>0</v>
      </c>
      <c r="L43" s="259">
        <f t="shared" si="12"/>
        <v>0</v>
      </c>
      <c r="M43" s="278"/>
      <c r="N43" s="277">
        <v>50</v>
      </c>
      <c r="O43" s="259">
        <f t="shared" si="13"/>
        <v>0.12919896640826872</v>
      </c>
      <c r="P43" s="278"/>
      <c r="Q43" s="277">
        <v>168</v>
      </c>
      <c r="R43" s="259">
        <f t="shared" si="14"/>
        <v>0.43410852713178294</v>
      </c>
      <c r="S43" s="278"/>
      <c r="T43" s="277">
        <f t="shared" si="16"/>
        <v>387</v>
      </c>
      <c r="U43" s="294">
        <f t="shared" si="17"/>
        <v>1.2090727318170458</v>
      </c>
    </row>
    <row r="44" spans="1:21" x14ac:dyDescent="0.25">
      <c r="A44" s="254" t="s">
        <v>267</v>
      </c>
      <c r="B44" s="255">
        <v>294</v>
      </c>
      <c r="C44" s="272">
        <f t="shared" si="15"/>
        <v>0.18631178707224336</v>
      </c>
      <c r="D44" s="273"/>
      <c r="E44" s="274">
        <v>3</v>
      </c>
      <c r="F44" s="272">
        <f t="shared" si="10"/>
        <v>1.9011406844106464E-3</v>
      </c>
      <c r="G44" s="275"/>
      <c r="H44" s="274">
        <v>1</v>
      </c>
      <c r="I44" s="272">
        <f t="shared" si="11"/>
        <v>6.3371356147021542E-4</v>
      </c>
      <c r="J44" s="275"/>
      <c r="K44" s="274">
        <v>1</v>
      </c>
      <c r="L44" s="272">
        <f t="shared" si="12"/>
        <v>6.3371356147021542E-4</v>
      </c>
      <c r="M44" s="275"/>
      <c r="N44" s="274">
        <v>6</v>
      </c>
      <c r="O44" s="272">
        <f t="shared" si="13"/>
        <v>3.8022813688212928E-3</v>
      </c>
      <c r="P44" s="275"/>
      <c r="Q44" s="274">
        <v>1273</v>
      </c>
      <c r="R44" s="272">
        <f t="shared" si="14"/>
        <v>0.80671736375158432</v>
      </c>
      <c r="S44" s="275"/>
      <c r="T44" s="274">
        <f t="shared" si="16"/>
        <v>1578</v>
      </c>
      <c r="U44" s="293">
        <f t="shared" si="17"/>
        <v>4.9300174956260934</v>
      </c>
    </row>
    <row r="45" spans="1:21" s="260" customFormat="1" x14ac:dyDescent="0.25">
      <c r="A45" s="257" t="s">
        <v>268</v>
      </c>
      <c r="B45" s="258">
        <v>308</v>
      </c>
      <c r="C45" s="259">
        <f t="shared" si="15"/>
        <v>0.25882352941176473</v>
      </c>
      <c r="D45" s="276"/>
      <c r="E45" s="277">
        <v>0</v>
      </c>
      <c r="F45" s="259">
        <f t="shared" si="10"/>
        <v>0</v>
      </c>
      <c r="G45" s="278"/>
      <c r="H45" s="277">
        <v>0</v>
      </c>
      <c r="I45" s="259">
        <f t="shared" si="11"/>
        <v>0</v>
      </c>
      <c r="J45" s="278"/>
      <c r="K45" s="277">
        <v>0</v>
      </c>
      <c r="L45" s="259">
        <f t="shared" si="12"/>
        <v>0</v>
      </c>
      <c r="M45" s="278"/>
      <c r="N45" s="277">
        <v>157</v>
      </c>
      <c r="O45" s="259">
        <f t="shared" si="13"/>
        <v>0.1319327731092437</v>
      </c>
      <c r="P45" s="278"/>
      <c r="Q45" s="277">
        <v>725</v>
      </c>
      <c r="R45" s="259">
        <f t="shared" si="14"/>
        <v>0.60924369747899154</v>
      </c>
      <c r="S45" s="278"/>
      <c r="T45" s="277">
        <f t="shared" si="16"/>
        <v>1190</v>
      </c>
      <c r="U45" s="294">
        <f t="shared" si="17"/>
        <v>3.717820544863784</v>
      </c>
    </row>
    <row r="46" spans="1:21" x14ac:dyDescent="0.25">
      <c r="A46" s="254" t="s">
        <v>269</v>
      </c>
      <c r="B46" s="255">
        <v>21</v>
      </c>
      <c r="C46" s="272">
        <f t="shared" si="15"/>
        <v>0.875</v>
      </c>
      <c r="D46" s="273"/>
      <c r="E46" s="274">
        <v>0</v>
      </c>
      <c r="F46" s="272">
        <f t="shared" si="10"/>
        <v>0</v>
      </c>
      <c r="G46" s="275"/>
      <c r="H46" s="274">
        <v>0</v>
      </c>
      <c r="I46" s="272">
        <f t="shared" si="11"/>
        <v>0</v>
      </c>
      <c r="J46" s="275"/>
      <c r="K46" s="274">
        <v>0</v>
      </c>
      <c r="L46" s="272">
        <f t="shared" si="12"/>
        <v>0</v>
      </c>
      <c r="M46" s="275"/>
      <c r="N46" s="274">
        <v>0</v>
      </c>
      <c r="O46" s="272">
        <f t="shared" si="13"/>
        <v>0</v>
      </c>
      <c r="P46" s="275"/>
      <c r="Q46" s="274">
        <v>3</v>
      </c>
      <c r="R46" s="272">
        <f t="shared" si="14"/>
        <v>0.125</v>
      </c>
      <c r="S46" s="275"/>
      <c r="T46" s="274">
        <f t="shared" si="16"/>
        <v>24</v>
      </c>
      <c r="U46" s="293">
        <f t="shared" si="17"/>
        <v>7.4981254686328408E-2</v>
      </c>
    </row>
    <row r="47" spans="1:21" s="260" customFormat="1" x14ac:dyDescent="0.25">
      <c r="A47" s="261" t="s">
        <v>270</v>
      </c>
      <c r="B47" s="262">
        <v>26</v>
      </c>
      <c r="C47" s="263">
        <f t="shared" si="15"/>
        <v>0.89655172413793105</v>
      </c>
      <c r="D47" s="279"/>
      <c r="E47" s="280">
        <v>0</v>
      </c>
      <c r="F47" s="263">
        <f t="shared" si="10"/>
        <v>0</v>
      </c>
      <c r="G47" s="281"/>
      <c r="H47" s="280">
        <v>0</v>
      </c>
      <c r="I47" s="263">
        <f t="shared" si="11"/>
        <v>0</v>
      </c>
      <c r="J47" s="281"/>
      <c r="K47" s="280">
        <v>0</v>
      </c>
      <c r="L47" s="263">
        <f t="shared" si="12"/>
        <v>0</v>
      </c>
      <c r="M47" s="281"/>
      <c r="N47" s="280">
        <v>1</v>
      </c>
      <c r="O47" s="263">
        <f t="shared" si="13"/>
        <v>3.4482758620689655E-2</v>
      </c>
      <c r="P47" s="281"/>
      <c r="Q47" s="280">
        <v>2</v>
      </c>
      <c r="R47" s="263">
        <f t="shared" si="14"/>
        <v>6.8965517241379309E-2</v>
      </c>
      <c r="S47" s="281"/>
      <c r="T47" s="280">
        <f t="shared" si="16"/>
        <v>29</v>
      </c>
      <c r="U47" s="295">
        <f t="shared" si="17"/>
        <v>9.0602349412646846E-2</v>
      </c>
    </row>
    <row r="48" spans="1:21" x14ac:dyDescent="0.25">
      <c r="B48" s="264"/>
      <c r="C48" s="265"/>
      <c r="D48" s="264"/>
      <c r="E48" s="264"/>
      <c r="F48" s="288"/>
      <c r="G48" s="278"/>
      <c r="H48" s="278"/>
      <c r="I48" s="288"/>
      <c r="J48" s="278"/>
      <c r="K48" s="278"/>
      <c r="L48" s="288"/>
      <c r="M48" s="278"/>
      <c r="N48" s="278"/>
      <c r="O48" s="288"/>
      <c r="P48" s="278"/>
      <c r="Q48" s="278"/>
      <c r="R48" s="288"/>
      <c r="S48" s="278"/>
      <c r="T48" s="278"/>
      <c r="U48" s="288"/>
    </row>
    <row r="49" spans="1:1" ht="16.5" x14ac:dyDescent="0.3">
      <c r="A49" s="266" t="s">
        <v>271</v>
      </c>
    </row>
    <row r="50" spans="1:1" ht="16.5" x14ac:dyDescent="0.3">
      <c r="A50" s="266" t="s">
        <v>272</v>
      </c>
    </row>
  </sheetData>
  <mergeCells count="10">
    <mergeCell ref="A6:U7"/>
    <mergeCell ref="A12:A14"/>
    <mergeCell ref="B12:U12"/>
    <mergeCell ref="B13:C13"/>
    <mergeCell ref="E13:F13"/>
    <mergeCell ref="H13:I13"/>
    <mergeCell ref="K13:L13"/>
    <mergeCell ref="N13:O13"/>
    <mergeCell ref="Q13:R13"/>
    <mergeCell ref="T13:U1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0AA02-04EA-4437-AA4C-A91E0B826CB2}">
  <sheetPr codeName="Hoja31">
    <tabColor theme="1"/>
  </sheetPr>
  <dimension ref="A2:I50"/>
  <sheetViews>
    <sheetView showGridLines="0" showRowColHeaders="0" topLeftCell="A7" zoomScale="80" zoomScaleNormal="80" workbookViewId="0">
      <selection activeCell="H15" sqref="H15"/>
    </sheetView>
  </sheetViews>
  <sheetFormatPr baseColWidth="10" defaultColWidth="11.42578125" defaultRowHeight="15" x14ac:dyDescent="0.25"/>
  <cols>
    <col min="1" max="1" width="40.7109375" style="241" customWidth="1"/>
    <col min="2" max="2" width="10.140625" style="241" customWidth="1"/>
    <col min="3" max="3" width="9.5703125" style="241" customWidth="1"/>
    <col min="4" max="4" width="6.28515625" style="241" customWidth="1"/>
    <col min="5" max="5" width="10.140625" style="241" customWidth="1"/>
    <col min="6" max="6" width="9.5703125" style="241" customWidth="1"/>
    <col min="7" max="7" width="6.28515625" style="241" customWidth="1"/>
    <col min="8" max="8" width="15.140625" style="241" customWidth="1"/>
    <col min="9" max="9" width="9.5703125" style="241" hidden="1" customWidth="1"/>
    <col min="10" max="16384" width="11.42578125" style="241"/>
  </cols>
  <sheetData>
    <row r="2" spans="1:9" x14ac:dyDescent="0.25">
      <c r="A2"/>
    </row>
    <row r="5" spans="1:9" ht="3.75" customHeight="1" x14ac:dyDescent="0.25"/>
    <row r="6" spans="1:9" ht="15" customHeight="1" x14ac:dyDescent="0.25">
      <c r="A6" s="749" t="s">
        <v>2</v>
      </c>
      <c r="B6" s="749"/>
      <c r="C6" s="749"/>
      <c r="D6" s="749"/>
      <c r="E6" s="749"/>
      <c r="F6" s="749"/>
      <c r="G6" s="749"/>
      <c r="H6" s="749"/>
      <c r="I6" s="749"/>
    </row>
    <row r="7" spans="1:9" ht="19.5" customHeight="1" x14ac:dyDescent="0.25">
      <c r="A7" s="749"/>
      <c r="B7" s="749"/>
      <c r="C7" s="749"/>
      <c r="D7" s="749"/>
      <c r="E7" s="749"/>
      <c r="F7" s="749"/>
      <c r="G7" s="749"/>
      <c r="H7" s="749"/>
      <c r="I7" s="749"/>
    </row>
    <row r="8" spans="1:9" ht="14.25" customHeight="1" x14ac:dyDescent="0.25">
      <c r="A8" s="242" t="s">
        <v>205</v>
      </c>
      <c r="B8" s="243"/>
      <c r="C8" s="243"/>
      <c r="D8" s="243"/>
      <c r="E8" s="243"/>
      <c r="F8" s="243"/>
      <c r="G8" s="243"/>
      <c r="H8" s="243"/>
      <c r="I8" s="243"/>
    </row>
    <row r="9" spans="1:9" ht="14.25" customHeight="1" x14ac:dyDescent="0.25">
      <c r="A9" s="289" t="s">
        <v>289</v>
      </c>
      <c r="B9" s="290"/>
      <c r="C9" s="290"/>
      <c r="D9" s="290"/>
      <c r="E9" s="290"/>
      <c r="F9" s="290"/>
      <c r="G9" s="290"/>
      <c r="H9" s="290"/>
      <c r="I9" s="290"/>
    </row>
    <row r="10" spans="1:9" x14ac:dyDescent="0.25">
      <c r="A10" s="244" t="s">
        <v>234</v>
      </c>
      <c r="B10" s="245"/>
      <c r="C10" s="246"/>
      <c r="D10" s="282"/>
      <c r="E10" s="282"/>
      <c r="F10" s="291"/>
      <c r="G10" s="282"/>
      <c r="H10" s="282"/>
      <c r="I10" s="282"/>
    </row>
    <row r="11" spans="1:9" ht="15.75" x14ac:dyDescent="0.3">
      <c r="A11" s="247" t="s">
        <v>235</v>
      </c>
      <c r="B11" s="248"/>
      <c r="C11" s="249"/>
      <c r="D11" s="283"/>
      <c r="E11" s="283"/>
      <c r="F11" s="283"/>
    </row>
    <row r="12" spans="1:9" x14ac:dyDescent="0.25">
      <c r="A12" s="750" t="s">
        <v>236</v>
      </c>
      <c r="B12" s="759" t="s">
        <v>290</v>
      </c>
      <c r="C12" s="759"/>
      <c r="D12" s="759"/>
      <c r="E12" s="759"/>
      <c r="F12" s="759"/>
      <c r="G12" s="759"/>
      <c r="H12" s="759"/>
      <c r="I12" s="759"/>
    </row>
    <row r="13" spans="1:9" ht="27" customHeight="1" x14ac:dyDescent="0.25">
      <c r="A13" s="756"/>
      <c r="B13" s="752" t="s">
        <v>291</v>
      </c>
      <c r="C13" s="752"/>
      <c r="D13" s="267"/>
      <c r="E13" s="758" t="s">
        <v>292</v>
      </c>
      <c r="F13" s="758"/>
      <c r="G13" s="268"/>
      <c r="H13" s="758" t="s">
        <v>288</v>
      </c>
      <c r="I13" s="758"/>
    </row>
    <row r="14" spans="1:9" x14ac:dyDescent="0.25">
      <c r="A14" s="756"/>
      <c r="B14" s="250" t="s">
        <v>34</v>
      </c>
      <c r="C14" s="250" t="s">
        <v>35</v>
      </c>
      <c r="D14" s="261"/>
      <c r="E14" s="250" t="s">
        <v>34</v>
      </c>
      <c r="F14" s="250" t="s">
        <v>35</v>
      </c>
      <c r="G14" s="269"/>
      <c r="H14" s="250"/>
      <c r="I14" s="250" t="s">
        <v>35</v>
      </c>
    </row>
    <row r="15" spans="1:9" x14ac:dyDescent="0.25">
      <c r="A15" s="284" t="s">
        <v>238</v>
      </c>
      <c r="B15" s="252">
        <f>SUM(B16:B47)</f>
        <v>16269</v>
      </c>
      <c r="C15" s="270">
        <f>B15/$H$15</f>
        <v>0.50545251188367979</v>
      </c>
      <c r="D15" s="252"/>
      <c r="E15" s="252">
        <f>SUM(E16:E47)</f>
        <v>15918</v>
      </c>
      <c r="F15" s="270">
        <f>E15/$H$15</f>
        <v>0.49454748811632027</v>
      </c>
      <c r="G15" s="271"/>
      <c r="H15" s="252">
        <f>B15+E15</f>
        <v>32187</v>
      </c>
      <c r="I15" s="271">
        <f>SUM(I16:I47)</f>
        <v>99.999999999999986</v>
      </c>
    </row>
    <row r="16" spans="1:9" x14ac:dyDescent="0.25">
      <c r="A16" s="254" t="s">
        <v>239</v>
      </c>
      <c r="B16" s="255">
        <v>773</v>
      </c>
      <c r="C16" s="256">
        <f>B16/$H16</f>
        <v>0.95432098765432094</v>
      </c>
      <c r="D16" s="273"/>
      <c r="E16" s="274">
        <v>37</v>
      </c>
      <c r="F16" s="256">
        <f t="shared" ref="F16:F47" si="0">E16/$H16</f>
        <v>4.5679012345679011E-2</v>
      </c>
      <c r="G16" s="275"/>
      <c r="H16" s="274">
        <f>B16+E16</f>
        <v>810</v>
      </c>
      <c r="I16" s="296">
        <f>(H16/$H$15)*100</f>
        <v>2.5165439463137291</v>
      </c>
    </row>
    <row r="17" spans="1:9" x14ac:dyDescent="0.25">
      <c r="A17" s="257" t="s">
        <v>240</v>
      </c>
      <c r="B17" s="258">
        <v>742</v>
      </c>
      <c r="C17" s="259">
        <f t="shared" ref="C17:C47" si="1">B17/$H17</f>
        <v>0.49832102081934182</v>
      </c>
      <c r="D17" s="276"/>
      <c r="E17" s="277">
        <v>747</v>
      </c>
      <c r="F17" s="259">
        <f t="shared" si="0"/>
        <v>0.50167897918065818</v>
      </c>
      <c r="G17" s="278"/>
      <c r="H17" s="277">
        <f t="shared" ref="H17:H47" si="2">B17+E17</f>
        <v>1489</v>
      </c>
      <c r="I17" s="294">
        <f>(H17/$H$15)*100</f>
        <v>4.6260912790878299</v>
      </c>
    </row>
    <row r="18" spans="1:9" x14ac:dyDescent="0.25">
      <c r="A18" s="254" t="s">
        <v>241</v>
      </c>
      <c r="B18" s="255">
        <v>1</v>
      </c>
      <c r="C18" s="256">
        <f t="shared" si="1"/>
        <v>1</v>
      </c>
      <c r="D18" s="273"/>
      <c r="E18" s="274">
        <v>0</v>
      </c>
      <c r="F18" s="256">
        <f t="shared" si="0"/>
        <v>0</v>
      </c>
      <c r="G18" s="275"/>
      <c r="H18" s="274">
        <f t="shared" si="2"/>
        <v>1</v>
      </c>
      <c r="I18" s="296">
        <f t="shared" ref="I18:I47" si="3">(H18/$H$15)*100</f>
        <v>3.1068443781650974E-3</v>
      </c>
    </row>
    <row r="19" spans="1:9" x14ac:dyDescent="0.25">
      <c r="A19" s="257" t="s">
        <v>242</v>
      </c>
      <c r="B19" s="258">
        <v>832</v>
      </c>
      <c r="C19" s="259">
        <f t="shared" si="1"/>
        <v>0.42105263157894735</v>
      </c>
      <c r="D19" s="276"/>
      <c r="E19" s="277">
        <v>1144</v>
      </c>
      <c r="F19" s="259">
        <f t="shared" si="0"/>
        <v>0.57894736842105265</v>
      </c>
      <c r="G19" s="278"/>
      <c r="H19" s="277">
        <f t="shared" si="2"/>
        <v>1976</v>
      </c>
      <c r="I19" s="294">
        <f t="shared" si="3"/>
        <v>6.1391244912542327</v>
      </c>
    </row>
    <row r="20" spans="1:9" x14ac:dyDescent="0.25">
      <c r="A20" s="254" t="s">
        <v>243</v>
      </c>
      <c r="B20" s="255">
        <v>840</v>
      </c>
      <c r="C20" s="256">
        <f t="shared" si="1"/>
        <v>0.34725093013642</v>
      </c>
      <c r="D20" s="273"/>
      <c r="E20" s="274">
        <v>1579</v>
      </c>
      <c r="F20" s="256">
        <f t="shared" si="0"/>
        <v>0.65274906986357994</v>
      </c>
      <c r="G20" s="275"/>
      <c r="H20" s="274">
        <f t="shared" si="2"/>
        <v>2419</v>
      </c>
      <c r="I20" s="296">
        <f t="shared" si="3"/>
        <v>7.5154565507813711</v>
      </c>
    </row>
    <row r="21" spans="1:9" x14ac:dyDescent="0.25">
      <c r="A21" s="257" t="s">
        <v>244</v>
      </c>
      <c r="B21" s="258">
        <v>1021</v>
      </c>
      <c r="C21" s="259">
        <f t="shared" si="1"/>
        <v>0.50922693266832919</v>
      </c>
      <c r="D21" s="276"/>
      <c r="E21" s="277">
        <v>984</v>
      </c>
      <c r="F21" s="259">
        <f t="shared" si="0"/>
        <v>0.49077306733167081</v>
      </c>
      <c r="G21" s="278"/>
      <c r="H21" s="277">
        <f t="shared" si="2"/>
        <v>2005</v>
      </c>
      <c r="I21" s="294">
        <f t="shared" si="3"/>
        <v>6.2292229782210207</v>
      </c>
    </row>
    <row r="22" spans="1:9" x14ac:dyDescent="0.25">
      <c r="A22" s="254" t="s">
        <v>245</v>
      </c>
      <c r="B22" s="255">
        <v>568</v>
      </c>
      <c r="C22" s="256">
        <f t="shared" si="1"/>
        <v>0.26983372921615201</v>
      </c>
      <c r="D22" s="273"/>
      <c r="E22" s="274">
        <v>1537</v>
      </c>
      <c r="F22" s="256">
        <f t="shared" si="0"/>
        <v>0.73016627078384799</v>
      </c>
      <c r="G22" s="275"/>
      <c r="H22" s="274">
        <f t="shared" si="2"/>
        <v>2105</v>
      </c>
      <c r="I22" s="296">
        <f t="shared" si="3"/>
        <v>6.539907416037531</v>
      </c>
    </row>
    <row r="23" spans="1:9" x14ac:dyDescent="0.25">
      <c r="A23" s="257" t="s">
        <v>246</v>
      </c>
      <c r="B23" s="258">
        <v>566</v>
      </c>
      <c r="C23" s="259">
        <f t="shared" si="1"/>
        <v>0.38980716253443526</v>
      </c>
      <c r="D23" s="276"/>
      <c r="E23" s="277">
        <v>886</v>
      </c>
      <c r="F23" s="259">
        <f t="shared" si="0"/>
        <v>0.61019283746556474</v>
      </c>
      <c r="G23" s="278"/>
      <c r="H23" s="277">
        <f t="shared" si="2"/>
        <v>1452</v>
      </c>
      <c r="I23" s="294">
        <f t="shared" si="3"/>
        <v>4.5111380370957219</v>
      </c>
    </row>
    <row r="24" spans="1:9" x14ac:dyDescent="0.25">
      <c r="A24" s="254" t="s">
        <v>247</v>
      </c>
      <c r="B24" s="255">
        <v>173</v>
      </c>
      <c r="C24" s="256">
        <f t="shared" si="1"/>
        <v>0.77927927927927931</v>
      </c>
      <c r="D24" s="273"/>
      <c r="E24" s="274">
        <v>49</v>
      </c>
      <c r="F24" s="256">
        <f t="shared" si="0"/>
        <v>0.22072072072072071</v>
      </c>
      <c r="G24" s="275"/>
      <c r="H24" s="274">
        <f t="shared" si="2"/>
        <v>222</v>
      </c>
      <c r="I24" s="296">
        <f t="shared" si="3"/>
        <v>0.68971945195265172</v>
      </c>
    </row>
    <row r="25" spans="1:9" x14ac:dyDescent="0.25">
      <c r="A25" s="257" t="s">
        <v>248</v>
      </c>
      <c r="B25" s="258">
        <v>1</v>
      </c>
      <c r="C25" s="259">
        <f t="shared" si="1"/>
        <v>0.5</v>
      </c>
      <c r="D25" s="276"/>
      <c r="E25" s="277">
        <v>1</v>
      </c>
      <c r="F25" s="259">
        <f t="shared" si="0"/>
        <v>0.5</v>
      </c>
      <c r="G25" s="278"/>
      <c r="H25" s="277">
        <f t="shared" si="2"/>
        <v>2</v>
      </c>
      <c r="I25" s="294">
        <f t="shared" si="3"/>
        <v>6.2136887563301949E-3</v>
      </c>
    </row>
    <row r="26" spans="1:9" x14ac:dyDescent="0.25">
      <c r="A26" s="254" t="s">
        <v>249</v>
      </c>
      <c r="B26" s="255">
        <v>951</v>
      </c>
      <c r="C26" s="256">
        <f t="shared" si="1"/>
        <v>0.69264384559359071</v>
      </c>
      <c r="D26" s="273"/>
      <c r="E26" s="274">
        <v>422</v>
      </c>
      <c r="F26" s="256">
        <f t="shared" si="0"/>
        <v>0.30735615440640934</v>
      </c>
      <c r="G26" s="275"/>
      <c r="H26" s="274">
        <f t="shared" si="2"/>
        <v>1373</v>
      </c>
      <c r="I26" s="296">
        <f t="shared" si="3"/>
        <v>4.2656973312206787</v>
      </c>
    </row>
    <row r="27" spans="1:9" x14ac:dyDescent="0.25">
      <c r="A27" s="257" t="s">
        <v>250</v>
      </c>
      <c r="B27" s="258">
        <v>255</v>
      </c>
      <c r="C27" s="259">
        <f t="shared" si="1"/>
        <v>0.77272727272727271</v>
      </c>
      <c r="D27" s="276"/>
      <c r="E27" s="277">
        <v>75</v>
      </c>
      <c r="F27" s="259">
        <f t="shared" si="0"/>
        <v>0.22727272727272727</v>
      </c>
      <c r="G27" s="278"/>
      <c r="H27" s="277">
        <f t="shared" si="2"/>
        <v>330</v>
      </c>
      <c r="I27" s="294">
        <f t="shared" si="3"/>
        <v>1.0252586447944823</v>
      </c>
    </row>
    <row r="28" spans="1:9" x14ac:dyDescent="0.25">
      <c r="A28" s="254" t="s">
        <v>251</v>
      </c>
      <c r="B28" s="255">
        <v>1419</v>
      </c>
      <c r="C28" s="256">
        <f t="shared" si="1"/>
        <v>0.90439770554493304</v>
      </c>
      <c r="D28" s="273"/>
      <c r="E28" s="274">
        <v>150</v>
      </c>
      <c r="F28" s="256">
        <f t="shared" si="0"/>
        <v>9.5602294455066919E-2</v>
      </c>
      <c r="G28" s="275"/>
      <c r="H28" s="274">
        <f t="shared" si="2"/>
        <v>1569</v>
      </c>
      <c r="I28" s="296">
        <f t="shared" si="3"/>
        <v>4.8746388293410376</v>
      </c>
    </row>
    <row r="29" spans="1:9" x14ac:dyDescent="0.25">
      <c r="A29" s="257" t="s">
        <v>252</v>
      </c>
      <c r="B29" s="258">
        <v>785</v>
      </c>
      <c r="C29" s="259">
        <f t="shared" si="1"/>
        <v>0.61424100156494521</v>
      </c>
      <c r="D29" s="276"/>
      <c r="E29" s="277">
        <v>493</v>
      </c>
      <c r="F29" s="259">
        <f t="shared" si="0"/>
        <v>0.38575899843505479</v>
      </c>
      <c r="G29" s="278"/>
      <c r="H29" s="277">
        <f t="shared" si="2"/>
        <v>1278</v>
      </c>
      <c r="I29" s="294">
        <f t="shared" si="3"/>
        <v>3.9705471152949952</v>
      </c>
    </row>
    <row r="30" spans="1:9" x14ac:dyDescent="0.25">
      <c r="A30" s="254" t="s">
        <v>253</v>
      </c>
      <c r="B30" s="255">
        <v>476</v>
      </c>
      <c r="C30" s="256">
        <f t="shared" si="1"/>
        <v>0.34442836468885674</v>
      </c>
      <c r="D30" s="273"/>
      <c r="E30" s="274">
        <v>906</v>
      </c>
      <c r="F30" s="256">
        <f t="shared" si="0"/>
        <v>0.65557163531114326</v>
      </c>
      <c r="G30" s="275"/>
      <c r="H30" s="274">
        <f t="shared" si="2"/>
        <v>1382</v>
      </c>
      <c r="I30" s="296">
        <f t="shared" si="3"/>
        <v>4.293658930624165</v>
      </c>
    </row>
    <row r="31" spans="1:9" x14ac:dyDescent="0.25">
      <c r="A31" s="257" t="s">
        <v>254</v>
      </c>
      <c r="B31" s="258">
        <v>17</v>
      </c>
      <c r="C31" s="259">
        <f t="shared" si="1"/>
        <v>0.85</v>
      </c>
      <c r="D31" s="276"/>
      <c r="E31" s="277">
        <v>3</v>
      </c>
      <c r="F31" s="259">
        <f t="shared" si="0"/>
        <v>0.15</v>
      </c>
      <c r="G31" s="278"/>
      <c r="H31" s="277">
        <f t="shared" si="2"/>
        <v>20</v>
      </c>
      <c r="I31" s="294">
        <f t="shared" si="3"/>
        <v>6.2136887563301949E-2</v>
      </c>
    </row>
    <row r="32" spans="1:9" x14ac:dyDescent="0.25">
      <c r="A32" s="254" t="s">
        <v>255</v>
      </c>
      <c r="B32" s="255">
        <v>30</v>
      </c>
      <c r="C32" s="256">
        <f t="shared" si="1"/>
        <v>1</v>
      </c>
      <c r="D32" s="273"/>
      <c r="E32" s="274">
        <v>0</v>
      </c>
      <c r="F32" s="256">
        <f t="shared" si="0"/>
        <v>0</v>
      </c>
      <c r="G32" s="275"/>
      <c r="H32" s="274">
        <f t="shared" si="2"/>
        <v>30</v>
      </c>
      <c r="I32" s="296">
        <f t="shared" si="3"/>
        <v>9.320533134495293E-2</v>
      </c>
    </row>
    <row r="33" spans="1:9" x14ac:dyDescent="0.25">
      <c r="A33" s="257" t="s">
        <v>256</v>
      </c>
      <c r="B33" s="258">
        <v>335</v>
      </c>
      <c r="C33" s="259">
        <f t="shared" si="1"/>
        <v>0.25611620795107032</v>
      </c>
      <c r="D33" s="276"/>
      <c r="E33" s="277">
        <v>973</v>
      </c>
      <c r="F33" s="259">
        <f t="shared" si="0"/>
        <v>0.74388379204892963</v>
      </c>
      <c r="G33" s="278"/>
      <c r="H33" s="277">
        <f t="shared" si="2"/>
        <v>1308</v>
      </c>
      <c r="I33" s="294">
        <f t="shared" si="3"/>
        <v>4.0637524466399473</v>
      </c>
    </row>
    <row r="34" spans="1:9" x14ac:dyDescent="0.25">
      <c r="A34" s="254" t="s">
        <v>257</v>
      </c>
      <c r="B34" s="255">
        <v>1317</v>
      </c>
      <c r="C34" s="256">
        <f t="shared" si="1"/>
        <v>0.92550948699929725</v>
      </c>
      <c r="D34" s="273"/>
      <c r="E34" s="274">
        <v>106</v>
      </c>
      <c r="F34" s="256">
        <f t="shared" si="0"/>
        <v>7.4490513000702738E-2</v>
      </c>
      <c r="G34" s="275"/>
      <c r="H34" s="274">
        <f t="shared" si="2"/>
        <v>1423</v>
      </c>
      <c r="I34" s="296">
        <f t="shared" si="3"/>
        <v>4.4210395501289339</v>
      </c>
    </row>
    <row r="35" spans="1:9" x14ac:dyDescent="0.25">
      <c r="A35" s="257" t="s">
        <v>258</v>
      </c>
      <c r="B35" s="258">
        <v>242</v>
      </c>
      <c r="C35" s="259">
        <f t="shared" si="1"/>
        <v>0.6954022988505747</v>
      </c>
      <c r="D35" s="276"/>
      <c r="E35" s="277">
        <v>106</v>
      </c>
      <c r="F35" s="259">
        <f t="shared" si="0"/>
        <v>0.3045977011494253</v>
      </c>
      <c r="G35" s="278"/>
      <c r="H35" s="277">
        <f t="shared" si="2"/>
        <v>348</v>
      </c>
      <c r="I35" s="294">
        <f t="shared" si="3"/>
        <v>1.081181843601454</v>
      </c>
    </row>
    <row r="36" spans="1:9" x14ac:dyDescent="0.25">
      <c r="A36" s="254" t="s">
        <v>259</v>
      </c>
      <c r="B36" s="255">
        <v>124</v>
      </c>
      <c r="C36" s="256">
        <f t="shared" si="1"/>
        <v>0.77018633540372672</v>
      </c>
      <c r="D36" s="273"/>
      <c r="E36" s="274">
        <v>37</v>
      </c>
      <c r="F36" s="256">
        <f t="shared" si="0"/>
        <v>0.22981366459627328</v>
      </c>
      <c r="G36" s="275"/>
      <c r="H36" s="274">
        <f t="shared" si="2"/>
        <v>161</v>
      </c>
      <c r="I36" s="296">
        <f t="shared" si="3"/>
        <v>0.50020194488458081</v>
      </c>
    </row>
    <row r="37" spans="1:9" s="260" customFormat="1" x14ac:dyDescent="0.25">
      <c r="A37" s="257" t="s">
        <v>260</v>
      </c>
      <c r="B37" s="258">
        <v>991</v>
      </c>
      <c r="C37" s="259">
        <f t="shared" si="1"/>
        <v>0.52020997375328082</v>
      </c>
      <c r="D37" s="276"/>
      <c r="E37" s="277">
        <v>914</v>
      </c>
      <c r="F37" s="259">
        <f t="shared" si="0"/>
        <v>0.47979002624671918</v>
      </c>
      <c r="G37" s="278"/>
      <c r="H37" s="277">
        <f t="shared" si="2"/>
        <v>1905</v>
      </c>
      <c r="I37" s="294">
        <f t="shared" si="3"/>
        <v>5.9185385404045112</v>
      </c>
    </row>
    <row r="38" spans="1:9" x14ac:dyDescent="0.25">
      <c r="A38" s="254" t="s">
        <v>261</v>
      </c>
      <c r="B38" s="255">
        <v>173</v>
      </c>
      <c r="C38" s="256">
        <f t="shared" si="1"/>
        <v>0.26947040498442365</v>
      </c>
      <c r="D38" s="273"/>
      <c r="E38" s="274">
        <v>469</v>
      </c>
      <c r="F38" s="256">
        <f t="shared" si="0"/>
        <v>0.73052959501557635</v>
      </c>
      <c r="G38" s="275"/>
      <c r="H38" s="274">
        <f t="shared" si="2"/>
        <v>642</v>
      </c>
      <c r="I38" s="296">
        <f t="shared" si="3"/>
        <v>1.9945940907819926</v>
      </c>
    </row>
    <row r="39" spans="1:9" s="260" customFormat="1" x14ac:dyDescent="0.25">
      <c r="A39" s="257" t="s">
        <v>262</v>
      </c>
      <c r="B39" s="258">
        <v>1021</v>
      </c>
      <c r="C39" s="259">
        <f t="shared" si="1"/>
        <v>0.68800539083557954</v>
      </c>
      <c r="D39" s="276"/>
      <c r="E39" s="277">
        <v>463</v>
      </c>
      <c r="F39" s="259">
        <f t="shared" si="0"/>
        <v>0.31199460916442051</v>
      </c>
      <c r="G39" s="278"/>
      <c r="H39" s="277">
        <f t="shared" si="2"/>
        <v>1484</v>
      </c>
      <c r="I39" s="294">
        <f t="shared" si="3"/>
        <v>4.6105570571970054</v>
      </c>
    </row>
    <row r="40" spans="1:9" x14ac:dyDescent="0.25">
      <c r="A40" s="254" t="s">
        <v>263</v>
      </c>
      <c r="B40" s="255">
        <v>194</v>
      </c>
      <c r="C40" s="256">
        <f t="shared" si="1"/>
        <v>0.22247706422018348</v>
      </c>
      <c r="D40" s="273"/>
      <c r="E40" s="274">
        <v>678</v>
      </c>
      <c r="F40" s="256">
        <f t="shared" si="0"/>
        <v>0.77752293577981646</v>
      </c>
      <c r="G40" s="275"/>
      <c r="H40" s="274">
        <f t="shared" si="2"/>
        <v>872</v>
      </c>
      <c r="I40" s="296">
        <f t="shared" si="3"/>
        <v>2.7091682977599651</v>
      </c>
    </row>
    <row r="41" spans="1:9" s="260" customFormat="1" x14ac:dyDescent="0.25">
      <c r="A41" s="257" t="s">
        <v>264</v>
      </c>
      <c r="B41" s="258">
        <v>628</v>
      </c>
      <c r="C41" s="259">
        <f t="shared" si="1"/>
        <v>0.47218045112781953</v>
      </c>
      <c r="D41" s="276"/>
      <c r="E41" s="277">
        <v>702</v>
      </c>
      <c r="F41" s="259">
        <f t="shared" si="0"/>
        <v>0.52781954887218041</v>
      </c>
      <c r="G41" s="278"/>
      <c r="H41" s="277">
        <f t="shared" si="2"/>
        <v>1330</v>
      </c>
      <c r="I41" s="294">
        <f t="shared" si="3"/>
        <v>4.1321030229595799</v>
      </c>
    </row>
    <row r="42" spans="1:9" x14ac:dyDescent="0.25">
      <c r="A42" s="254" t="s">
        <v>265</v>
      </c>
      <c r="B42" s="255">
        <v>382</v>
      </c>
      <c r="C42" s="256">
        <f t="shared" si="1"/>
        <v>0.36979670861568248</v>
      </c>
      <c r="D42" s="273"/>
      <c r="E42" s="274">
        <v>651</v>
      </c>
      <c r="F42" s="256">
        <f t="shared" si="0"/>
        <v>0.63020329138431752</v>
      </c>
      <c r="G42" s="275"/>
      <c r="H42" s="274">
        <f t="shared" si="2"/>
        <v>1033</v>
      </c>
      <c r="I42" s="296">
        <f t="shared" si="3"/>
        <v>3.2093702426445456</v>
      </c>
    </row>
    <row r="43" spans="1:9" s="260" customFormat="1" x14ac:dyDescent="0.25">
      <c r="A43" s="257" t="s">
        <v>266</v>
      </c>
      <c r="B43" s="258">
        <v>276</v>
      </c>
      <c r="C43" s="259">
        <f t="shared" si="1"/>
        <v>0.70951156812339333</v>
      </c>
      <c r="D43" s="276"/>
      <c r="E43" s="277">
        <v>113</v>
      </c>
      <c r="F43" s="259">
        <f t="shared" si="0"/>
        <v>0.29048843187660667</v>
      </c>
      <c r="G43" s="278"/>
      <c r="H43" s="277">
        <f t="shared" si="2"/>
        <v>389</v>
      </c>
      <c r="I43" s="294">
        <f t="shared" si="3"/>
        <v>1.2085624631062231</v>
      </c>
    </row>
    <row r="44" spans="1:9" x14ac:dyDescent="0.25">
      <c r="A44" s="254" t="s">
        <v>267</v>
      </c>
      <c r="B44" s="255">
        <v>568</v>
      </c>
      <c r="C44" s="256">
        <f t="shared" si="1"/>
        <v>0.35858585858585856</v>
      </c>
      <c r="D44" s="273"/>
      <c r="E44" s="274">
        <v>1016</v>
      </c>
      <c r="F44" s="256">
        <f t="shared" si="0"/>
        <v>0.64141414141414144</v>
      </c>
      <c r="G44" s="275"/>
      <c r="H44" s="274">
        <f t="shared" si="2"/>
        <v>1584</v>
      </c>
      <c r="I44" s="296">
        <f t="shared" si="3"/>
        <v>4.9212414950135148</v>
      </c>
    </row>
    <row r="45" spans="1:9" s="260" customFormat="1" x14ac:dyDescent="0.25">
      <c r="A45" s="257" t="s">
        <v>268</v>
      </c>
      <c r="B45" s="258">
        <v>521</v>
      </c>
      <c r="C45" s="259">
        <f t="shared" si="1"/>
        <v>0.43708053691275167</v>
      </c>
      <c r="D45" s="276"/>
      <c r="E45" s="277">
        <v>671</v>
      </c>
      <c r="F45" s="259">
        <f t="shared" si="0"/>
        <v>0.56291946308724827</v>
      </c>
      <c r="G45" s="278"/>
      <c r="H45" s="277">
        <f t="shared" si="2"/>
        <v>1192</v>
      </c>
      <c r="I45" s="294">
        <f t="shared" si="3"/>
        <v>3.7033584987727961</v>
      </c>
    </row>
    <row r="46" spans="1:9" x14ac:dyDescent="0.25">
      <c r="A46" s="254" t="s">
        <v>269</v>
      </c>
      <c r="B46" s="255">
        <v>21</v>
      </c>
      <c r="C46" s="256">
        <f t="shared" si="1"/>
        <v>0.875</v>
      </c>
      <c r="D46" s="273"/>
      <c r="E46" s="274">
        <v>3</v>
      </c>
      <c r="F46" s="256">
        <f t="shared" si="0"/>
        <v>0.125</v>
      </c>
      <c r="G46" s="275"/>
      <c r="H46" s="274">
        <f t="shared" si="2"/>
        <v>24</v>
      </c>
      <c r="I46" s="296">
        <f t="shared" si="3"/>
        <v>7.4564265075962338E-2</v>
      </c>
    </row>
    <row r="47" spans="1:9" s="260" customFormat="1" x14ac:dyDescent="0.25">
      <c r="A47" s="261" t="s">
        <v>270</v>
      </c>
      <c r="B47" s="262">
        <v>26</v>
      </c>
      <c r="C47" s="263">
        <f t="shared" si="1"/>
        <v>0.89655172413793105</v>
      </c>
      <c r="D47" s="279"/>
      <c r="E47" s="280">
        <v>3</v>
      </c>
      <c r="F47" s="263">
        <f t="shared" si="0"/>
        <v>0.10344827586206896</v>
      </c>
      <c r="G47" s="281"/>
      <c r="H47" s="280">
        <f t="shared" si="2"/>
        <v>29</v>
      </c>
      <c r="I47" s="295">
        <f t="shared" si="3"/>
        <v>9.0098486966787836E-2</v>
      </c>
    </row>
    <row r="48" spans="1:9" x14ac:dyDescent="0.25">
      <c r="B48" s="264"/>
      <c r="C48" s="265"/>
      <c r="D48" s="264"/>
      <c r="E48" s="264"/>
      <c r="F48" s="288"/>
      <c r="G48" s="278"/>
      <c r="H48" s="278"/>
      <c r="I48" s="288"/>
    </row>
    <row r="49" spans="1:1" ht="16.5" x14ac:dyDescent="0.3">
      <c r="A49" s="266" t="s">
        <v>271</v>
      </c>
    </row>
    <row r="50" spans="1:1" ht="16.5" x14ac:dyDescent="0.3">
      <c r="A50" s="266" t="s">
        <v>272</v>
      </c>
    </row>
  </sheetData>
  <mergeCells count="6">
    <mergeCell ref="A6:I7"/>
    <mergeCell ref="A12:A14"/>
    <mergeCell ref="B12:I12"/>
    <mergeCell ref="B13:C13"/>
    <mergeCell ref="E13:F13"/>
    <mergeCell ref="H13:I13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97EA2-0BD2-40B1-A3EF-190A28B5ED70}">
  <sheetPr codeName="Hoja32">
    <tabColor theme="1"/>
  </sheetPr>
  <dimension ref="A2:AG50"/>
  <sheetViews>
    <sheetView showGridLines="0" showRowColHeaders="0" topLeftCell="A7" zoomScale="80" zoomScaleNormal="80" workbookViewId="0">
      <selection activeCell="Q15" sqref="Q15"/>
    </sheetView>
  </sheetViews>
  <sheetFormatPr baseColWidth="10" defaultColWidth="11.42578125" defaultRowHeight="15" x14ac:dyDescent="0.25"/>
  <cols>
    <col min="1" max="1" width="40.7109375" style="241" customWidth="1"/>
    <col min="2" max="2" width="10.140625" style="241" customWidth="1"/>
    <col min="3" max="3" width="11" style="297" bestFit="1" customWidth="1"/>
    <col min="4" max="4" width="6.28515625" style="241" customWidth="1"/>
    <col min="5" max="5" width="11.42578125" style="241"/>
    <col min="6" max="6" width="14" style="297" customWidth="1"/>
    <col min="7" max="7" width="6.28515625" style="241" customWidth="1"/>
    <col min="8" max="8" width="11.42578125" style="241"/>
    <col min="9" max="9" width="11.42578125" style="297"/>
    <col min="10" max="10" width="6.28515625" style="241" customWidth="1"/>
    <col min="11" max="11" width="14.28515625" style="241" customWidth="1"/>
    <col min="12" max="12" width="11.42578125" style="297"/>
    <col min="13" max="13" width="6.28515625" style="241" customWidth="1"/>
    <col min="14" max="14" width="11.42578125" style="241"/>
    <col min="15" max="15" width="11.42578125" style="297"/>
    <col min="16" max="16" width="6.28515625" style="241" customWidth="1"/>
    <col min="17" max="17" width="11.42578125" style="241"/>
    <col min="18" max="18" width="11.42578125" style="297"/>
    <col min="19" max="19" width="6.28515625" style="241" customWidth="1"/>
    <col min="20" max="20" width="11.42578125" style="241"/>
    <col min="21" max="21" width="11.42578125" style="297"/>
    <col min="22" max="22" width="6.28515625" style="241" customWidth="1"/>
    <col min="23" max="23" width="11.42578125" style="241"/>
    <col min="24" max="24" width="11.42578125" style="297"/>
    <col min="25" max="25" width="6.28515625" style="241" customWidth="1"/>
    <col min="26" max="26" width="14.28515625" style="241" customWidth="1"/>
    <col min="27" max="27" width="11.42578125" style="297"/>
    <col min="28" max="28" width="6.28515625" style="241" customWidth="1"/>
    <col min="29" max="29" width="11.42578125" style="241"/>
    <col min="30" max="30" width="11.42578125" style="297"/>
    <col min="31" max="31" width="6.28515625" style="241" customWidth="1"/>
    <col min="32" max="32" width="11.42578125" style="241"/>
    <col min="33" max="33" width="11.42578125" style="297"/>
    <col min="34" max="16384" width="11.42578125" style="241"/>
  </cols>
  <sheetData>
    <row r="2" spans="1:33" x14ac:dyDescent="0.25">
      <c r="A2"/>
    </row>
    <row r="5" spans="1:33" ht="3.75" customHeight="1" x14ac:dyDescent="0.25"/>
    <row r="6" spans="1:33" ht="15" customHeight="1" x14ac:dyDescent="0.25">
      <c r="A6" s="749" t="s">
        <v>2</v>
      </c>
      <c r="B6" s="749"/>
      <c r="C6" s="749"/>
      <c r="D6" s="749"/>
      <c r="E6" s="749"/>
      <c r="F6" s="749"/>
      <c r="G6" s="749"/>
      <c r="H6" s="749"/>
      <c r="I6" s="749"/>
      <c r="J6" s="749"/>
      <c r="K6" s="749"/>
      <c r="L6" s="749"/>
      <c r="M6" s="749"/>
      <c r="N6" s="749"/>
      <c r="O6" s="749"/>
      <c r="P6" s="749"/>
      <c r="Q6" s="749"/>
      <c r="R6" s="749"/>
      <c r="S6" s="749"/>
      <c r="T6" s="749"/>
      <c r="U6" s="749"/>
      <c r="V6" s="749"/>
      <c r="W6" s="749"/>
      <c r="X6" s="749"/>
      <c r="Y6" s="749"/>
      <c r="Z6" s="749"/>
      <c r="AA6" s="749"/>
      <c r="AB6" s="749"/>
      <c r="AC6" s="749"/>
      <c r="AD6" s="749"/>
      <c r="AE6" s="749"/>
      <c r="AF6" s="749"/>
      <c r="AG6" s="749"/>
    </row>
    <row r="7" spans="1:33" ht="19.5" customHeight="1" x14ac:dyDescent="0.25">
      <c r="A7" s="749"/>
      <c r="B7" s="749"/>
      <c r="C7" s="749"/>
      <c r="D7" s="749"/>
      <c r="E7" s="749"/>
      <c r="F7" s="749"/>
      <c r="G7" s="749"/>
      <c r="H7" s="749"/>
      <c r="I7" s="749"/>
      <c r="J7" s="749"/>
      <c r="K7" s="749"/>
      <c r="L7" s="749"/>
      <c r="M7" s="749"/>
      <c r="N7" s="749"/>
      <c r="O7" s="749"/>
      <c r="P7" s="749"/>
      <c r="Q7" s="749"/>
      <c r="R7" s="749"/>
      <c r="S7" s="749"/>
      <c r="T7" s="749"/>
      <c r="U7" s="749"/>
      <c r="V7" s="749"/>
      <c r="W7" s="749"/>
      <c r="X7" s="749"/>
      <c r="Y7" s="749"/>
      <c r="Z7" s="749"/>
      <c r="AA7" s="749"/>
      <c r="AB7" s="749"/>
      <c r="AC7" s="749"/>
      <c r="AD7" s="749"/>
      <c r="AE7" s="749"/>
      <c r="AF7" s="749"/>
      <c r="AG7" s="749"/>
    </row>
    <row r="8" spans="1:33" ht="14.25" customHeight="1" x14ac:dyDescent="0.25">
      <c r="A8" s="242" t="s">
        <v>206</v>
      </c>
      <c r="B8" s="243"/>
      <c r="C8" s="298"/>
      <c r="D8" s="243"/>
      <c r="E8" s="243"/>
      <c r="F8" s="298"/>
      <c r="G8" s="243"/>
      <c r="H8" s="243"/>
      <c r="I8" s="298"/>
      <c r="J8" s="243"/>
      <c r="K8" s="243"/>
      <c r="L8" s="298"/>
      <c r="M8" s="243"/>
      <c r="N8" s="243"/>
      <c r="O8" s="298"/>
      <c r="P8" s="243"/>
      <c r="Q8" s="243"/>
      <c r="R8" s="298"/>
      <c r="S8" s="243"/>
      <c r="T8" s="243"/>
      <c r="U8" s="298"/>
      <c r="V8" s="243"/>
      <c r="W8" s="243"/>
      <c r="X8" s="298"/>
      <c r="Y8" s="243"/>
      <c r="Z8" s="243"/>
      <c r="AA8" s="298"/>
      <c r="AB8" s="243"/>
      <c r="AC8" s="243"/>
      <c r="AD8" s="298"/>
      <c r="AE8" s="243"/>
      <c r="AF8" s="243"/>
      <c r="AG8" s="298"/>
    </row>
    <row r="9" spans="1:33" ht="14.25" customHeight="1" x14ac:dyDescent="0.25">
      <c r="A9" s="289" t="s">
        <v>293</v>
      </c>
      <c r="B9" s="290"/>
      <c r="C9" s="299"/>
      <c r="D9" s="290"/>
      <c r="E9" s="290"/>
      <c r="F9" s="299"/>
      <c r="G9" s="290"/>
      <c r="H9" s="290"/>
      <c r="I9" s="299"/>
      <c r="J9" s="290"/>
      <c r="K9" s="290"/>
      <c r="L9" s="299"/>
      <c r="M9" s="290"/>
      <c r="N9" s="290"/>
      <c r="O9" s="299"/>
      <c r="P9" s="290"/>
      <c r="Q9" s="290"/>
      <c r="R9" s="299"/>
      <c r="S9" s="290"/>
      <c r="T9" s="290"/>
      <c r="U9" s="299"/>
      <c r="V9" s="290"/>
      <c r="W9" s="290"/>
      <c r="X9" s="299"/>
      <c r="Y9" s="290"/>
      <c r="Z9" s="290"/>
      <c r="AA9" s="299"/>
      <c r="AB9" s="290"/>
      <c r="AC9" s="290"/>
      <c r="AD9" s="299"/>
      <c r="AE9" s="290"/>
      <c r="AF9" s="290"/>
      <c r="AG9" s="299"/>
    </row>
    <row r="10" spans="1:33" x14ac:dyDescent="0.25">
      <c r="A10" s="244" t="s">
        <v>234</v>
      </c>
      <c r="B10" s="282"/>
      <c r="C10" s="300"/>
      <c r="D10" s="282"/>
      <c r="E10" s="282"/>
      <c r="F10" s="301"/>
      <c r="G10" s="282"/>
      <c r="H10" s="282"/>
      <c r="I10" s="301"/>
      <c r="J10" s="282"/>
      <c r="K10" s="282"/>
      <c r="L10" s="301"/>
      <c r="M10" s="282"/>
      <c r="N10" s="282"/>
      <c r="O10" s="301"/>
      <c r="P10" s="282"/>
      <c r="Q10" s="282"/>
      <c r="R10" s="301"/>
      <c r="S10" s="282"/>
      <c r="T10" s="282"/>
      <c r="U10" s="301"/>
      <c r="V10" s="282"/>
      <c r="W10" s="282"/>
      <c r="X10" s="301"/>
      <c r="Y10" s="282"/>
      <c r="Z10" s="282"/>
      <c r="AA10" s="301"/>
      <c r="AB10" s="282"/>
      <c r="AC10" s="282"/>
      <c r="AD10" s="301"/>
      <c r="AE10" s="282"/>
      <c r="AF10" s="282"/>
      <c r="AG10" s="301"/>
    </row>
    <row r="11" spans="1:33" ht="15.75" x14ac:dyDescent="0.3">
      <c r="A11" s="247" t="s">
        <v>235</v>
      </c>
      <c r="B11" s="283"/>
      <c r="C11" s="302"/>
    </row>
    <row r="12" spans="1:33" x14ac:dyDescent="0.25">
      <c r="A12" s="750" t="s">
        <v>236</v>
      </c>
      <c r="B12" s="759"/>
      <c r="C12" s="759"/>
      <c r="D12" s="759"/>
      <c r="E12" s="759"/>
      <c r="F12" s="759"/>
      <c r="G12" s="759"/>
      <c r="H12" s="759"/>
      <c r="I12" s="759"/>
      <c r="J12" s="759"/>
      <c r="K12" s="759"/>
      <c r="L12" s="759"/>
      <c r="M12" s="759"/>
      <c r="N12" s="759"/>
      <c r="O12" s="759"/>
      <c r="P12" s="759"/>
      <c r="Q12" s="759"/>
      <c r="R12" s="759"/>
      <c r="S12" s="759"/>
      <c r="T12" s="759"/>
      <c r="U12" s="759"/>
      <c r="V12" s="759"/>
      <c r="W12" s="759"/>
      <c r="X12" s="759"/>
      <c r="Y12" s="759"/>
      <c r="Z12" s="759"/>
      <c r="AA12" s="759"/>
      <c r="AB12" s="759"/>
      <c r="AC12" s="759"/>
      <c r="AD12" s="759"/>
      <c r="AE12" s="759"/>
      <c r="AF12" s="759"/>
      <c r="AG12" s="759"/>
    </row>
    <row r="13" spans="1:33" ht="40.5" customHeight="1" x14ac:dyDescent="0.25">
      <c r="A13" s="756"/>
      <c r="B13" s="758" t="s">
        <v>294</v>
      </c>
      <c r="C13" s="758"/>
      <c r="D13" s="268"/>
      <c r="E13" s="758" t="s">
        <v>295</v>
      </c>
      <c r="F13" s="758"/>
      <c r="G13" s="268"/>
      <c r="H13" s="752" t="s">
        <v>296</v>
      </c>
      <c r="I13" s="752"/>
      <c r="J13" s="268"/>
      <c r="K13" s="758" t="s">
        <v>297</v>
      </c>
      <c r="L13" s="758"/>
      <c r="M13" s="268"/>
      <c r="N13" s="758" t="s">
        <v>298</v>
      </c>
      <c r="O13" s="758"/>
      <c r="P13" s="268"/>
      <c r="Q13" s="752" t="s">
        <v>299</v>
      </c>
      <c r="R13" s="752"/>
      <c r="S13" s="268"/>
      <c r="T13" s="758" t="s">
        <v>300</v>
      </c>
      <c r="U13" s="758"/>
      <c r="V13" s="268"/>
      <c r="W13" s="752" t="s">
        <v>301</v>
      </c>
      <c r="X13" s="752"/>
      <c r="Y13" s="268"/>
      <c r="Z13" s="758" t="s">
        <v>302</v>
      </c>
      <c r="AA13" s="758"/>
      <c r="AB13" s="268"/>
      <c r="AC13" s="758" t="s">
        <v>303</v>
      </c>
      <c r="AD13" s="758"/>
      <c r="AE13" s="268"/>
      <c r="AF13" s="758" t="s">
        <v>304</v>
      </c>
      <c r="AG13" s="758"/>
    </row>
    <row r="14" spans="1:33" x14ac:dyDescent="0.25">
      <c r="A14" s="756"/>
      <c r="B14" s="250" t="s">
        <v>34</v>
      </c>
      <c r="C14" s="292" t="s">
        <v>35</v>
      </c>
      <c r="D14" s="269"/>
      <c r="E14" s="250" t="s">
        <v>34</v>
      </c>
      <c r="F14" s="292" t="s">
        <v>35</v>
      </c>
      <c r="G14" s="269"/>
      <c r="H14" s="250" t="s">
        <v>34</v>
      </c>
      <c r="I14" s="292" t="s">
        <v>35</v>
      </c>
      <c r="J14" s="269"/>
      <c r="K14" s="250" t="s">
        <v>34</v>
      </c>
      <c r="L14" s="292" t="s">
        <v>35</v>
      </c>
      <c r="M14" s="269"/>
      <c r="N14" s="250" t="s">
        <v>34</v>
      </c>
      <c r="O14" s="292" t="s">
        <v>35</v>
      </c>
      <c r="P14" s="269"/>
      <c r="Q14" s="250" t="s">
        <v>34</v>
      </c>
      <c r="R14" s="292" t="s">
        <v>35</v>
      </c>
      <c r="S14" s="269"/>
      <c r="T14" s="250" t="s">
        <v>34</v>
      </c>
      <c r="U14" s="292" t="s">
        <v>35</v>
      </c>
      <c r="V14" s="269"/>
      <c r="W14" s="250" t="s">
        <v>34</v>
      </c>
      <c r="X14" s="292" t="s">
        <v>35</v>
      </c>
      <c r="Y14" s="269"/>
      <c r="Z14" s="250" t="s">
        <v>34</v>
      </c>
      <c r="AA14" s="292" t="s">
        <v>35</v>
      </c>
      <c r="AB14" s="269"/>
      <c r="AC14" s="250" t="s">
        <v>34</v>
      </c>
      <c r="AD14" s="292" t="s">
        <v>35</v>
      </c>
      <c r="AE14" s="269"/>
      <c r="AF14" s="250" t="s">
        <v>34</v>
      </c>
      <c r="AG14" s="292" t="s">
        <v>35</v>
      </c>
    </row>
    <row r="15" spans="1:33" x14ac:dyDescent="0.25">
      <c r="A15" s="284" t="s">
        <v>238</v>
      </c>
      <c r="B15" s="252">
        <f>SUM(B16:B47)</f>
        <v>4802</v>
      </c>
      <c r="C15" s="270">
        <f>B15/32187</f>
        <v>0.149190667039488</v>
      </c>
      <c r="D15" s="271"/>
      <c r="E15" s="252">
        <f t="shared" ref="E15" si="0">SUM(E16:E47)</f>
        <v>4260</v>
      </c>
      <c r="F15" s="270">
        <f t="shared" ref="F15" si="1">E15/32187</f>
        <v>0.13235157050983315</v>
      </c>
      <c r="G15" s="271"/>
      <c r="H15" s="252">
        <f t="shared" ref="H15" si="2">SUM(H16:H47)</f>
        <v>3331</v>
      </c>
      <c r="I15" s="270">
        <f t="shared" ref="I15" si="3">H15/32187</f>
        <v>0.1034889862366794</v>
      </c>
      <c r="J15" s="271"/>
      <c r="K15" s="252">
        <f t="shared" ref="K15" si="4">SUM(K16:K47)</f>
        <v>637</v>
      </c>
      <c r="L15" s="270">
        <f t="shared" ref="L15" si="5">K15/32187</f>
        <v>1.9790598688911674E-2</v>
      </c>
      <c r="M15" s="271"/>
      <c r="N15" s="252">
        <f t="shared" ref="N15" si="6">SUM(N16:N47)</f>
        <v>329</v>
      </c>
      <c r="O15" s="270">
        <f t="shared" ref="O15" si="7">N15/32187</f>
        <v>1.0221518004163172E-2</v>
      </c>
      <c r="P15" s="271"/>
      <c r="Q15" s="252">
        <f t="shared" ref="Q15" si="8">SUM(Q16:Q47)</f>
        <v>7749</v>
      </c>
      <c r="R15" s="270">
        <f t="shared" ref="R15" si="9">Q15/32187</f>
        <v>0.24074937086401343</v>
      </c>
      <c r="S15" s="271"/>
      <c r="T15" s="252">
        <f t="shared" ref="T15" si="10">SUM(T16:T47)</f>
        <v>430</v>
      </c>
      <c r="U15" s="270">
        <f t="shared" ref="U15" si="11">T15/32187</f>
        <v>1.335943082610992E-2</v>
      </c>
      <c r="V15" s="271"/>
      <c r="W15" s="252">
        <f t="shared" ref="W15" si="12">SUM(W16:W47)</f>
        <v>163</v>
      </c>
      <c r="X15" s="270">
        <f t="shared" ref="X15" si="13">W15/32187</f>
        <v>5.0641563364091091E-3</v>
      </c>
      <c r="Y15" s="271"/>
      <c r="Z15" s="252">
        <f t="shared" ref="Z15" si="14">SUM(Z16:Z47)</f>
        <v>21</v>
      </c>
      <c r="AA15" s="270">
        <f t="shared" ref="AA15" si="15">Z15/32187</f>
        <v>6.5243731941467056E-4</v>
      </c>
      <c r="AB15" s="271"/>
      <c r="AC15" s="252">
        <f t="shared" ref="AC15" si="16">SUM(AC16:AC47)</f>
        <v>297</v>
      </c>
      <c r="AD15" s="270">
        <f t="shared" ref="AD15" si="17">AC15/32187</f>
        <v>9.2273278031503401E-3</v>
      </c>
      <c r="AE15" s="271"/>
      <c r="AF15" s="252">
        <f t="shared" ref="AF15" si="18">SUM(AF16:AF47)</f>
        <v>379</v>
      </c>
      <c r="AG15" s="270">
        <f t="shared" ref="AG15" si="19">AF15/32187</f>
        <v>1.1774940193245721E-2</v>
      </c>
    </row>
    <row r="16" spans="1:33" x14ac:dyDescent="0.25">
      <c r="A16" s="254" t="s">
        <v>239</v>
      </c>
      <c r="B16" s="274">
        <v>95</v>
      </c>
      <c r="C16" s="272">
        <v>0.11728395061728394</v>
      </c>
      <c r="D16" s="275"/>
      <c r="E16" s="274">
        <v>7</v>
      </c>
      <c r="F16" s="272">
        <v>8.6419753086419745E-3</v>
      </c>
      <c r="G16" s="275"/>
      <c r="H16" s="274">
        <v>1</v>
      </c>
      <c r="I16" s="272">
        <v>1.2345679012345679E-3</v>
      </c>
      <c r="J16" s="275"/>
      <c r="K16" s="274">
        <v>12</v>
      </c>
      <c r="L16" s="272">
        <v>1.4814814814814815E-2</v>
      </c>
      <c r="M16" s="275"/>
      <c r="N16" s="274">
        <v>104</v>
      </c>
      <c r="O16" s="272">
        <v>0.12839506172839507</v>
      </c>
      <c r="P16" s="275"/>
      <c r="Q16" s="274">
        <v>722</v>
      </c>
      <c r="R16" s="272">
        <v>0.89135802469135816</v>
      </c>
      <c r="S16" s="275"/>
      <c r="T16" s="274">
        <v>6</v>
      </c>
      <c r="U16" s="272">
        <v>7.4074074074074077E-3</v>
      </c>
      <c r="V16" s="275"/>
      <c r="W16" s="274">
        <v>4</v>
      </c>
      <c r="X16" s="272">
        <v>4.9382716049382715E-3</v>
      </c>
      <c r="Y16" s="275"/>
      <c r="Z16" s="274">
        <v>0</v>
      </c>
      <c r="AA16" s="272">
        <v>0</v>
      </c>
      <c r="AB16" s="275"/>
      <c r="AC16" s="274">
        <v>5</v>
      </c>
      <c r="AD16" s="272">
        <v>6.1728395061728392E-3</v>
      </c>
      <c r="AE16" s="275"/>
      <c r="AF16" s="274">
        <v>1</v>
      </c>
      <c r="AG16" s="272">
        <v>1.2345679012345679E-3</v>
      </c>
    </row>
    <row r="17" spans="1:33" x14ac:dyDescent="0.25">
      <c r="A17" s="257" t="s">
        <v>240</v>
      </c>
      <c r="B17" s="277">
        <v>244</v>
      </c>
      <c r="C17" s="259">
        <v>0.16386836803223642</v>
      </c>
      <c r="D17" s="278"/>
      <c r="E17" s="277">
        <v>324</v>
      </c>
      <c r="F17" s="259">
        <v>0.21759570181329754</v>
      </c>
      <c r="G17" s="278"/>
      <c r="H17" s="277">
        <v>139</v>
      </c>
      <c r="I17" s="259">
        <v>9.3351242444593682E-2</v>
      </c>
      <c r="J17" s="278"/>
      <c r="K17" s="277">
        <v>25</v>
      </c>
      <c r="L17" s="259">
        <v>1.6789791806581598E-2</v>
      </c>
      <c r="M17" s="278"/>
      <c r="N17" s="277">
        <v>2</v>
      </c>
      <c r="O17" s="259">
        <v>1.3431833445265279E-3</v>
      </c>
      <c r="P17" s="278"/>
      <c r="Q17" s="277">
        <v>216</v>
      </c>
      <c r="R17" s="259">
        <v>0.145063801208865</v>
      </c>
      <c r="S17" s="278"/>
      <c r="T17" s="277">
        <v>9</v>
      </c>
      <c r="U17" s="259">
        <v>6.044325050369375E-3</v>
      </c>
      <c r="V17" s="278"/>
      <c r="W17" s="277">
        <v>5</v>
      </c>
      <c r="X17" s="259">
        <v>3.3579583613163196E-3</v>
      </c>
      <c r="Y17" s="278"/>
      <c r="Z17" s="277">
        <v>3</v>
      </c>
      <c r="AA17" s="259">
        <v>2.0147750167897917E-3</v>
      </c>
      <c r="AB17" s="278"/>
      <c r="AC17" s="277">
        <v>13</v>
      </c>
      <c r="AD17" s="259">
        <v>8.7306917394224318E-3</v>
      </c>
      <c r="AE17" s="278"/>
      <c r="AF17" s="277">
        <v>7</v>
      </c>
      <c r="AG17" s="259">
        <v>4.7011417058428475E-3</v>
      </c>
    </row>
    <row r="18" spans="1:33" x14ac:dyDescent="0.25">
      <c r="A18" s="254" t="s">
        <v>241</v>
      </c>
      <c r="B18" s="274">
        <v>0</v>
      </c>
      <c r="C18" s="272">
        <v>0</v>
      </c>
      <c r="D18" s="275"/>
      <c r="E18" s="274">
        <v>0</v>
      </c>
      <c r="F18" s="272">
        <v>0</v>
      </c>
      <c r="G18" s="275"/>
      <c r="H18" s="274">
        <v>0</v>
      </c>
      <c r="I18" s="272">
        <v>0</v>
      </c>
      <c r="J18" s="275"/>
      <c r="K18" s="274">
        <v>0</v>
      </c>
      <c r="L18" s="272">
        <v>0</v>
      </c>
      <c r="M18" s="275"/>
      <c r="N18" s="274">
        <v>0</v>
      </c>
      <c r="O18" s="272">
        <v>0</v>
      </c>
      <c r="P18" s="275"/>
      <c r="Q18" s="274">
        <v>0</v>
      </c>
      <c r="R18" s="272">
        <v>0</v>
      </c>
      <c r="S18" s="275"/>
      <c r="T18" s="274">
        <v>0</v>
      </c>
      <c r="U18" s="272">
        <v>0</v>
      </c>
      <c r="V18" s="275"/>
      <c r="W18" s="274">
        <v>0</v>
      </c>
      <c r="X18" s="272">
        <v>0</v>
      </c>
      <c r="Y18" s="275"/>
      <c r="Z18" s="274">
        <v>0</v>
      </c>
      <c r="AA18" s="272">
        <v>0</v>
      </c>
      <c r="AB18" s="275"/>
      <c r="AC18" s="274">
        <v>0</v>
      </c>
      <c r="AD18" s="272">
        <v>0</v>
      </c>
      <c r="AE18" s="275"/>
      <c r="AF18" s="274">
        <v>0</v>
      </c>
      <c r="AG18" s="272">
        <v>0</v>
      </c>
    </row>
    <row r="19" spans="1:33" x14ac:dyDescent="0.25">
      <c r="A19" s="257" t="s">
        <v>242</v>
      </c>
      <c r="B19" s="277">
        <v>364</v>
      </c>
      <c r="C19" s="259">
        <v>0.18421052631578946</v>
      </c>
      <c r="D19" s="278"/>
      <c r="E19" s="277">
        <v>85</v>
      </c>
      <c r="F19" s="259">
        <v>4.3016194331983802E-2</v>
      </c>
      <c r="G19" s="278"/>
      <c r="H19" s="277">
        <v>52</v>
      </c>
      <c r="I19" s="259">
        <v>2.6315789473684209E-2</v>
      </c>
      <c r="J19" s="278"/>
      <c r="K19" s="277">
        <v>10</v>
      </c>
      <c r="L19" s="259">
        <v>5.0607287449392713E-3</v>
      </c>
      <c r="M19" s="278"/>
      <c r="N19" s="277">
        <v>1</v>
      </c>
      <c r="O19" s="259">
        <v>5.0607287449392713E-4</v>
      </c>
      <c r="P19" s="278"/>
      <c r="Q19" s="277">
        <v>331</v>
      </c>
      <c r="R19" s="259">
        <v>0.16751012145748986</v>
      </c>
      <c r="S19" s="278"/>
      <c r="T19" s="277">
        <v>17</v>
      </c>
      <c r="U19" s="259">
        <v>8.6032388663967608E-3</v>
      </c>
      <c r="V19" s="278"/>
      <c r="W19" s="277">
        <v>23</v>
      </c>
      <c r="X19" s="259">
        <v>1.1639676113360324E-2</v>
      </c>
      <c r="Y19" s="278"/>
      <c r="Z19" s="277">
        <v>1</v>
      </c>
      <c r="AA19" s="259">
        <v>5.0607287449392713E-4</v>
      </c>
      <c r="AB19" s="278"/>
      <c r="AC19" s="277">
        <v>13</v>
      </c>
      <c r="AD19" s="259">
        <v>6.5789473684210523E-3</v>
      </c>
      <c r="AE19" s="278"/>
      <c r="AF19" s="277">
        <v>18</v>
      </c>
      <c r="AG19" s="259">
        <v>9.1093117408906875E-3</v>
      </c>
    </row>
    <row r="20" spans="1:33" x14ac:dyDescent="0.25">
      <c r="A20" s="254" t="s">
        <v>243</v>
      </c>
      <c r="B20" s="274">
        <v>461</v>
      </c>
      <c r="C20" s="272">
        <v>0.19057461761058289</v>
      </c>
      <c r="D20" s="275"/>
      <c r="E20" s="274">
        <v>157</v>
      </c>
      <c r="F20" s="272">
        <v>6.4902852418354695E-2</v>
      </c>
      <c r="G20" s="275"/>
      <c r="H20" s="274">
        <v>107</v>
      </c>
      <c r="I20" s="272">
        <v>4.423315419594874E-2</v>
      </c>
      <c r="J20" s="275"/>
      <c r="K20" s="274">
        <v>9</v>
      </c>
      <c r="L20" s="272">
        <v>3.7205456800330715E-3</v>
      </c>
      <c r="M20" s="275"/>
      <c r="N20" s="274">
        <v>5</v>
      </c>
      <c r="O20" s="272">
        <v>2.0669698222405952E-3</v>
      </c>
      <c r="P20" s="275"/>
      <c r="Q20" s="274">
        <v>169</v>
      </c>
      <c r="R20" s="272">
        <v>6.9863579991732122E-2</v>
      </c>
      <c r="S20" s="275"/>
      <c r="T20" s="274">
        <v>12</v>
      </c>
      <c r="U20" s="272">
        <v>4.9607275733774287E-3</v>
      </c>
      <c r="V20" s="275"/>
      <c r="W20" s="274">
        <v>9</v>
      </c>
      <c r="X20" s="272">
        <v>3.7205456800330715E-3</v>
      </c>
      <c r="Y20" s="275"/>
      <c r="Z20" s="274">
        <v>0</v>
      </c>
      <c r="AA20" s="272">
        <v>0</v>
      </c>
      <c r="AB20" s="275"/>
      <c r="AC20" s="274">
        <v>62</v>
      </c>
      <c r="AD20" s="272">
        <v>2.5630425795783382E-2</v>
      </c>
      <c r="AE20" s="275"/>
      <c r="AF20" s="274">
        <v>56</v>
      </c>
      <c r="AG20" s="272">
        <v>2.3150062009094668E-2</v>
      </c>
    </row>
    <row r="21" spans="1:33" x14ac:dyDescent="0.25">
      <c r="A21" s="257" t="s">
        <v>244</v>
      </c>
      <c r="B21" s="277">
        <v>380</v>
      </c>
      <c r="C21" s="259">
        <v>0.18952618453865339</v>
      </c>
      <c r="D21" s="278"/>
      <c r="E21" s="277">
        <v>624</v>
      </c>
      <c r="F21" s="259">
        <v>0.31122194513715712</v>
      </c>
      <c r="G21" s="278"/>
      <c r="H21" s="277">
        <v>316</v>
      </c>
      <c r="I21" s="259">
        <v>0.15760598503740647</v>
      </c>
      <c r="J21" s="278"/>
      <c r="K21" s="277">
        <v>43</v>
      </c>
      <c r="L21" s="259">
        <v>2.1446384039900249E-2</v>
      </c>
      <c r="M21" s="278"/>
      <c r="N21" s="277">
        <v>1</v>
      </c>
      <c r="O21" s="259">
        <v>4.9875311720698251E-4</v>
      </c>
      <c r="P21" s="278"/>
      <c r="Q21" s="277">
        <v>48</v>
      </c>
      <c r="R21" s="259">
        <v>2.3940149625935162E-2</v>
      </c>
      <c r="S21" s="278"/>
      <c r="T21" s="277">
        <v>1</v>
      </c>
      <c r="U21" s="259">
        <v>4.9875311720698251E-4</v>
      </c>
      <c r="V21" s="278"/>
      <c r="W21" s="277">
        <v>4</v>
      </c>
      <c r="X21" s="259">
        <v>1.99501246882793E-3</v>
      </c>
      <c r="Y21" s="278"/>
      <c r="Z21" s="277">
        <v>1</v>
      </c>
      <c r="AA21" s="259">
        <v>4.9875311720698251E-4</v>
      </c>
      <c r="AB21" s="278"/>
      <c r="AC21" s="277">
        <v>9</v>
      </c>
      <c r="AD21" s="259">
        <v>4.4887780548628431E-3</v>
      </c>
      <c r="AE21" s="278"/>
      <c r="AF21" s="277">
        <v>2</v>
      </c>
      <c r="AG21" s="259">
        <v>9.9750623441396502E-4</v>
      </c>
    </row>
    <row r="22" spans="1:33" x14ac:dyDescent="0.25">
      <c r="A22" s="254" t="s">
        <v>245</v>
      </c>
      <c r="B22" s="274">
        <v>422</v>
      </c>
      <c r="C22" s="272">
        <v>0.20047505938242283</v>
      </c>
      <c r="D22" s="275"/>
      <c r="E22" s="274">
        <v>37</v>
      </c>
      <c r="F22" s="272">
        <v>1.7577197149643706E-2</v>
      </c>
      <c r="G22" s="275"/>
      <c r="H22" s="274">
        <v>37</v>
      </c>
      <c r="I22" s="272">
        <v>1.7577197149643706E-2</v>
      </c>
      <c r="J22" s="275"/>
      <c r="K22" s="274">
        <v>14</v>
      </c>
      <c r="L22" s="272">
        <v>6.6508313539192397E-3</v>
      </c>
      <c r="M22" s="275"/>
      <c r="N22" s="274">
        <v>3</v>
      </c>
      <c r="O22" s="272">
        <v>1.4251781472684087E-3</v>
      </c>
      <c r="P22" s="275"/>
      <c r="Q22" s="274">
        <v>18</v>
      </c>
      <c r="R22" s="272">
        <v>8.5510688836104506E-3</v>
      </c>
      <c r="S22" s="275"/>
      <c r="T22" s="274">
        <v>44</v>
      </c>
      <c r="U22" s="272">
        <v>2.0902612826603325E-2</v>
      </c>
      <c r="V22" s="275"/>
      <c r="W22" s="274">
        <v>7</v>
      </c>
      <c r="X22" s="272">
        <v>3.3254156769596198E-3</v>
      </c>
      <c r="Y22" s="275"/>
      <c r="Z22" s="274">
        <v>1</v>
      </c>
      <c r="AA22" s="272">
        <v>4.7505938242280285E-4</v>
      </c>
      <c r="AB22" s="275"/>
      <c r="AC22" s="274">
        <v>28</v>
      </c>
      <c r="AD22" s="272">
        <v>1.3301662707838479E-2</v>
      </c>
      <c r="AE22" s="275"/>
      <c r="AF22" s="274">
        <v>8</v>
      </c>
      <c r="AG22" s="272">
        <v>3.8004750593824228E-3</v>
      </c>
    </row>
    <row r="23" spans="1:33" x14ac:dyDescent="0.25">
      <c r="A23" s="257" t="s">
        <v>246</v>
      </c>
      <c r="B23" s="277">
        <v>165</v>
      </c>
      <c r="C23" s="259">
        <v>0.11363636363636363</v>
      </c>
      <c r="D23" s="278"/>
      <c r="E23" s="277">
        <v>94</v>
      </c>
      <c r="F23" s="259">
        <v>6.4738292011019286E-2</v>
      </c>
      <c r="G23" s="278"/>
      <c r="H23" s="277">
        <v>64</v>
      </c>
      <c r="I23" s="259">
        <v>4.4077134986225897E-2</v>
      </c>
      <c r="J23" s="278"/>
      <c r="K23" s="277">
        <v>42</v>
      </c>
      <c r="L23" s="259">
        <v>2.8925619834710745E-2</v>
      </c>
      <c r="M23" s="278"/>
      <c r="N23" s="277">
        <v>0</v>
      </c>
      <c r="O23" s="259">
        <v>0</v>
      </c>
      <c r="P23" s="278"/>
      <c r="Q23" s="277">
        <v>275</v>
      </c>
      <c r="R23" s="259">
        <v>0.18939393939393936</v>
      </c>
      <c r="S23" s="278"/>
      <c r="T23" s="277">
        <v>5</v>
      </c>
      <c r="U23" s="259">
        <v>3.4435261707988986E-3</v>
      </c>
      <c r="V23" s="278"/>
      <c r="W23" s="277">
        <v>11</v>
      </c>
      <c r="X23" s="259">
        <v>7.575757575757576E-3</v>
      </c>
      <c r="Y23" s="278"/>
      <c r="Z23" s="277">
        <v>6</v>
      </c>
      <c r="AA23" s="259">
        <v>4.1322314049586778E-3</v>
      </c>
      <c r="AB23" s="278"/>
      <c r="AC23" s="277">
        <v>14</v>
      </c>
      <c r="AD23" s="259">
        <v>9.6418732782369149E-3</v>
      </c>
      <c r="AE23" s="278"/>
      <c r="AF23" s="277">
        <v>8</v>
      </c>
      <c r="AG23" s="259">
        <v>5.5096418732782371E-3</v>
      </c>
    </row>
    <row r="24" spans="1:33" x14ac:dyDescent="0.25">
      <c r="A24" s="254" t="s">
        <v>247</v>
      </c>
      <c r="B24" s="274">
        <v>25</v>
      </c>
      <c r="C24" s="272">
        <v>0.11261261261261261</v>
      </c>
      <c r="D24" s="275"/>
      <c r="E24" s="274">
        <v>127</v>
      </c>
      <c r="F24" s="272">
        <v>0.57207207207207211</v>
      </c>
      <c r="G24" s="275"/>
      <c r="H24" s="274">
        <v>120</v>
      </c>
      <c r="I24" s="272">
        <v>0.54054054054054057</v>
      </c>
      <c r="J24" s="275"/>
      <c r="K24" s="274">
        <v>29</v>
      </c>
      <c r="L24" s="272">
        <v>0.13063063063063063</v>
      </c>
      <c r="M24" s="275"/>
      <c r="N24" s="274">
        <v>0</v>
      </c>
      <c r="O24" s="272">
        <v>0</v>
      </c>
      <c r="P24" s="275"/>
      <c r="Q24" s="274">
        <v>94</v>
      </c>
      <c r="R24" s="272">
        <v>0.42342342342342343</v>
      </c>
      <c r="S24" s="275"/>
      <c r="T24" s="274">
        <v>0</v>
      </c>
      <c r="U24" s="272">
        <v>0</v>
      </c>
      <c r="V24" s="275"/>
      <c r="W24" s="274">
        <v>0</v>
      </c>
      <c r="X24" s="272">
        <v>0</v>
      </c>
      <c r="Y24" s="275"/>
      <c r="Z24" s="274">
        <v>1</v>
      </c>
      <c r="AA24" s="272">
        <v>4.5045045045045045E-3</v>
      </c>
      <c r="AB24" s="275"/>
      <c r="AC24" s="274">
        <v>2</v>
      </c>
      <c r="AD24" s="272">
        <v>9.0090090090090089E-3</v>
      </c>
      <c r="AE24" s="275"/>
      <c r="AF24" s="274">
        <v>30</v>
      </c>
      <c r="AG24" s="272">
        <v>0.13513513513513514</v>
      </c>
    </row>
    <row r="25" spans="1:33" x14ac:dyDescent="0.25">
      <c r="A25" s="257" t="s">
        <v>248</v>
      </c>
      <c r="B25" s="277">
        <v>0</v>
      </c>
      <c r="C25" s="259">
        <v>0</v>
      </c>
      <c r="D25" s="278"/>
      <c r="E25" s="277">
        <v>0</v>
      </c>
      <c r="F25" s="259">
        <v>0</v>
      </c>
      <c r="G25" s="278"/>
      <c r="H25" s="277">
        <v>0</v>
      </c>
      <c r="I25" s="259">
        <v>0</v>
      </c>
      <c r="J25" s="278"/>
      <c r="K25" s="277">
        <v>0</v>
      </c>
      <c r="L25" s="259">
        <v>0</v>
      </c>
      <c r="M25" s="278"/>
      <c r="N25" s="277">
        <v>0</v>
      </c>
      <c r="O25" s="259">
        <v>0</v>
      </c>
      <c r="P25" s="278"/>
      <c r="Q25" s="277">
        <v>1</v>
      </c>
      <c r="R25" s="259">
        <v>0.5</v>
      </c>
      <c r="S25" s="278"/>
      <c r="T25" s="277">
        <v>0</v>
      </c>
      <c r="U25" s="259">
        <v>0</v>
      </c>
      <c r="V25" s="278"/>
      <c r="W25" s="277">
        <v>0</v>
      </c>
      <c r="X25" s="259">
        <v>0</v>
      </c>
      <c r="Y25" s="278"/>
      <c r="Z25" s="277">
        <v>0</v>
      </c>
      <c r="AA25" s="259">
        <v>0</v>
      </c>
      <c r="AB25" s="278"/>
      <c r="AC25" s="277">
        <v>0</v>
      </c>
      <c r="AD25" s="259">
        <v>0</v>
      </c>
      <c r="AE25" s="278"/>
      <c r="AF25" s="277">
        <v>0</v>
      </c>
      <c r="AG25" s="259">
        <v>0</v>
      </c>
    </row>
    <row r="26" spans="1:33" x14ac:dyDescent="0.25">
      <c r="A26" s="254" t="s">
        <v>249</v>
      </c>
      <c r="B26" s="274">
        <v>171</v>
      </c>
      <c r="C26" s="272">
        <v>0.12454479242534595</v>
      </c>
      <c r="D26" s="275"/>
      <c r="E26" s="274">
        <v>96</v>
      </c>
      <c r="F26" s="272">
        <v>6.9919883466860885E-2</v>
      </c>
      <c r="G26" s="275"/>
      <c r="H26" s="274">
        <v>190</v>
      </c>
      <c r="I26" s="272">
        <v>0.13838310269482884</v>
      </c>
      <c r="J26" s="275"/>
      <c r="K26" s="274">
        <v>56</v>
      </c>
      <c r="L26" s="272">
        <v>4.0786598689002182E-2</v>
      </c>
      <c r="M26" s="275"/>
      <c r="N26" s="274">
        <v>1</v>
      </c>
      <c r="O26" s="272">
        <v>7.2833211944646763E-4</v>
      </c>
      <c r="P26" s="275"/>
      <c r="Q26" s="274">
        <v>706</v>
      </c>
      <c r="R26" s="272">
        <v>0.51420247632920613</v>
      </c>
      <c r="S26" s="275"/>
      <c r="T26" s="274">
        <v>21</v>
      </c>
      <c r="U26" s="272">
        <v>1.529497450837582E-2</v>
      </c>
      <c r="V26" s="275"/>
      <c r="W26" s="274">
        <v>6</v>
      </c>
      <c r="X26" s="272">
        <v>4.3699927166788053E-3</v>
      </c>
      <c r="Y26" s="275"/>
      <c r="Z26" s="274">
        <v>1</v>
      </c>
      <c r="AA26" s="272">
        <v>7.2833211944646763E-4</v>
      </c>
      <c r="AB26" s="275"/>
      <c r="AC26" s="274">
        <v>9</v>
      </c>
      <c r="AD26" s="272">
        <v>6.5549890750182084E-3</v>
      </c>
      <c r="AE26" s="275"/>
      <c r="AF26" s="274">
        <v>4</v>
      </c>
      <c r="AG26" s="272">
        <v>2.9133284777858705E-3</v>
      </c>
    </row>
    <row r="27" spans="1:33" x14ac:dyDescent="0.25">
      <c r="A27" s="257" t="s">
        <v>250</v>
      </c>
      <c r="B27" s="277">
        <v>19</v>
      </c>
      <c r="C27" s="259">
        <v>5.7575757575757579E-2</v>
      </c>
      <c r="D27" s="278"/>
      <c r="E27" s="277">
        <v>29</v>
      </c>
      <c r="F27" s="259">
        <v>8.7878787878787876E-2</v>
      </c>
      <c r="G27" s="278"/>
      <c r="H27" s="277">
        <v>164</v>
      </c>
      <c r="I27" s="259">
        <v>0.49696969696969695</v>
      </c>
      <c r="J27" s="278"/>
      <c r="K27" s="277">
        <v>1</v>
      </c>
      <c r="L27" s="259">
        <v>3.0303030303030303E-3</v>
      </c>
      <c r="M27" s="278"/>
      <c r="N27" s="277">
        <v>0</v>
      </c>
      <c r="O27" s="259">
        <v>0</v>
      </c>
      <c r="P27" s="278"/>
      <c r="Q27" s="277">
        <v>71</v>
      </c>
      <c r="R27" s="259">
        <v>0.21515151515151515</v>
      </c>
      <c r="S27" s="278"/>
      <c r="T27" s="277">
        <v>0</v>
      </c>
      <c r="U27" s="259">
        <v>0</v>
      </c>
      <c r="V27" s="278"/>
      <c r="W27" s="277">
        <v>0</v>
      </c>
      <c r="X27" s="259">
        <v>0</v>
      </c>
      <c r="Y27" s="278"/>
      <c r="Z27" s="277">
        <v>2</v>
      </c>
      <c r="AA27" s="259">
        <v>6.0606060606060606E-3</v>
      </c>
      <c r="AB27" s="278"/>
      <c r="AC27" s="277">
        <v>0</v>
      </c>
      <c r="AD27" s="259">
        <v>0</v>
      </c>
      <c r="AE27" s="278"/>
      <c r="AF27" s="277">
        <v>14</v>
      </c>
      <c r="AG27" s="259">
        <v>4.2424242424242434E-2</v>
      </c>
    </row>
    <row r="28" spans="1:33" x14ac:dyDescent="0.25">
      <c r="A28" s="254" t="s">
        <v>251</v>
      </c>
      <c r="B28" s="274">
        <v>112</v>
      </c>
      <c r="C28" s="272">
        <v>7.1383046526449973E-2</v>
      </c>
      <c r="D28" s="275"/>
      <c r="E28" s="274">
        <v>881</v>
      </c>
      <c r="F28" s="272">
        <v>0.56150414276609306</v>
      </c>
      <c r="G28" s="275"/>
      <c r="H28" s="274">
        <v>926</v>
      </c>
      <c r="I28" s="272">
        <v>0.59018483110261311</v>
      </c>
      <c r="J28" s="275"/>
      <c r="K28" s="274">
        <v>59</v>
      </c>
      <c r="L28" s="272">
        <v>3.7603569152326322E-2</v>
      </c>
      <c r="M28" s="275"/>
      <c r="N28" s="274">
        <v>2</v>
      </c>
      <c r="O28" s="272">
        <v>1.2746972594008922E-3</v>
      </c>
      <c r="P28" s="275"/>
      <c r="Q28" s="274">
        <v>1065</v>
      </c>
      <c r="R28" s="272">
        <v>0.67877629063097511</v>
      </c>
      <c r="S28" s="275"/>
      <c r="T28" s="274">
        <v>93</v>
      </c>
      <c r="U28" s="272">
        <v>5.9273422562141492E-2</v>
      </c>
      <c r="V28" s="275"/>
      <c r="W28" s="274">
        <v>9</v>
      </c>
      <c r="X28" s="272">
        <v>5.7361376673040155E-3</v>
      </c>
      <c r="Y28" s="275"/>
      <c r="Z28" s="274">
        <v>1</v>
      </c>
      <c r="AA28" s="272">
        <v>6.3734862970044612E-4</v>
      </c>
      <c r="AB28" s="275"/>
      <c r="AC28" s="274">
        <v>0</v>
      </c>
      <c r="AD28" s="272">
        <v>0</v>
      </c>
      <c r="AE28" s="275"/>
      <c r="AF28" s="274">
        <v>0</v>
      </c>
      <c r="AG28" s="272">
        <v>0</v>
      </c>
    </row>
    <row r="29" spans="1:33" x14ac:dyDescent="0.25">
      <c r="A29" s="257" t="s">
        <v>252</v>
      </c>
      <c r="B29" s="277">
        <v>73</v>
      </c>
      <c r="C29" s="259">
        <v>5.7120500782472619E-2</v>
      </c>
      <c r="D29" s="278"/>
      <c r="E29" s="277">
        <v>139</v>
      </c>
      <c r="F29" s="259">
        <v>0.10876369327073553</v>
      </c>
      <c r="G29" s="278"/>
      <c r="H29" s="277">
        <v>80</v>
      </c>
      <c r="I29" s="259">
        <v>6.2597809076682318E-2</v>
      </c>
      <c r="J29" s="278"/>
      <c r="K29" s="277">
        <v>114</v>
      </c>
      <c r="L29" s="259">
        <v>8.9201877934272297E-2</v>
      </c>
      <c r="M29" s="278"/>
      <c r="N29" s="277">
        <v>0</v>
      </c>
      <c r="O29" s="259">
        <v>0</v>
      </c>
      <c r="P29" s="278"/>
      <c r="Q29" s="277">
        <v>577</v>
      </c>
      <c r="R29" s="259">
        <v>0.45148669796557123</v>
      </c>
      <c r="S29" s="278"/>
      <c r="T29" s="277">
        <v>4</v>
      </c>
      <c r="U29" s="259">
        <v>3.1298904538341159E-3</v>
      </c>
      <c r="V29" s="278"/>
      <c r="W29" s="277">
        <v>1</v>
      </c>
      <c r="X29" s="259">
        <v>7.8247261345852897E-4</v>
      </c>
      <c r="Y29" s="278"/>
      <c r="Z29" s="277">
        <v>0</v>
      </c>
      <c r="AA29" s="259">
        <v>0</v>
      </c>
      <c r="AB29" s="278"/>
      <c r="AC29" s="277">
        <v>4</v>
      </c>
      <c r="AD29" s="259">
        <v>3.1298904538341159E-3</v>
      </c>
      <c r="AE29" s="278"/>
      <c r="AF29" s="277">
        <v>2</v>
      </c>
      <c r="AG29" s="259">
        <v>1.5649452269170579E-3</v>
      </c>
    </row>
    <row r="30" spans="1:33" x14ac:dyDescent="0.25">
      <c r="A30" s="254" t="s">
        <v>253</v>
      </c>
      <c r="B30" s="274">
        <v>333</v>
      </c>
      <c r="C30" s="272">
        <v>0.24095513748191028</v>
      </c>
      <c r="D30" s="275"/>
      <c r="E30" s="274">
        <v>45</v>
      </c>
      <c r="F30" s="272">
        <v>3.2561505065123009E-2</v>
      </c>
      <c r="G30" s="275"/>
      <c r="H30" s="274">
        <v>30</v>
      </c>
      <c r="I30" s="272">
        <v>2.1707670043415339E-2</v>
      </c>
      <c r="J30" s="275"/>
      <c r="K30" s="274">
        <v>4</v>
      </c>
      <c r="L30" s="272">
        <v>2.8943560057887118E-3</v>
      </c>
      <c r="M30" s="275"/>
      <c r="N30" s="274">
        <v>4</v>
      </c>
      <c r="O30" s="272">
        <v>2.8943560057887118E-3</v>
      </c>
      <c r="P30" s="275"/>
      <c r="Q30" s="274">
        <v>53</v>
      </c>
      <c r="R30" s="272">
        <v>3.8350217076700437E-2</v>
      </c>
      <c r="S30" s="275"/>
      <c r="T30" s="274">
        <v>12</v>
      </c>
      <c r="U30" s="272">
        <v>8.6830680173661367E-3</v>
      </c>
      <c r="V30" s="275"/>
      <c r="W30" s="274">
        <v>6</v>
      </c>
      <c r="X30" s="272">
        <v>4.3415340086830683E-3</v>
      </c>
      <c r="Y30" s="275"/>
      <c r="Z30" s="274">
        <v>0</v>
      </c>
      <c r="AA30" s="272">
        <v>0</v>
      </c>
      <c r="AB30" s="275"/>
      <c r="AC30" s="274">
        <v>26</v>
      </c>
      <c r="AD30" s="272">
        <v>1.8813314037626629E-2</v>
      </c>
      <c r="AE30" s="275"/>
      <c r="AF30" s="274">
        <v>11</v>
      </c>
      <c r="AG30" s="272">
        <v>7.9594790159189573E-3</v>
      </c>
    </row>
    <row r="31" spans="1:33" x14ac:dyDescent="0.25">
      <c r="A31" s="257" t="s">
        <v>254</v>
      </c>
      <c r="B31" s="277">
        <v>0</v>
      </c>
      <c r="C31" s="259">
        <v>0</v>
      </c>
      <c r="D31" s="278"/>
      <c r="E31" s="277">
        <v>1</v>
      </c>
      <c r="F31" s="259">
        <v>0.05</v>
      </c>
      <c r="G31" s="278"/>
      <c r="H31" s="277">
        <v>0</v>
      </c>
      <c r="I31" s="259">
        <v>0</v>
      </c>
      <c r="J31" s="278"/>
      <c r="K31" s="277">
        <v>2</v>
      </c>
      <c r="L31" s="259">
        <v>0.1</v>
      </c>
      <c r="M31" s="278"/>
      <c r="N31" s="277">
        <v>0</v>
      </c>
      <c r="O31" s="259">
        <v>0</v>
      </c>
      <c r="P31" s="278"/>
      <c r="Q31" s="277">
        <v>17</v>
      </c>
      <c r="R31" s="259">
        <v>0.85</v>
      </c>
      <c r="S31" s="278"/>
      <c r="T31" s="277">
        <v>0</v>
      </c>
      <c r="U31" s="259">
        <v>0</v>
      </c>
      <c r="V31" s="278"/>
      <c r="W31" s="277">
        <v>0</v>
      </c>
      <c r="X31" s="259">
        <v>0</v>
      </c>
      <c r="Y31" s="278"/>
      <c r="Z31" s="277">
        <v>0</v>
      </c>
      <c r="AA31" s="259">
        <v>0</v>
      </c>
      <c r="AB31" s="278"/>
      <c r="AC31" s="277">
        <v>0</v>
      </c>
      <c r="AD31" s="259">
        <v>0</v>
      </c>
      <c r="AE31" s="278"/>
      <c r="AF31" s="277">
        <v>0</v>
      </c>
      <c r="AG31" s="259">
        <v>0</v>
      </c>
    </row>
    <row r="32" spans="1:33" x14ac:dyDescent="0.25">
      <c r="A32" s="254" t="s">
        <v>255</v>
      </c>
      <c r="B32" s="274">
        <v>2</v>
      </c>
      <c r="C32" s="272">
        <v>6.6666666666666666E-2</v>
      </c>
      <c r="D32" s="275"/>
      <c r="E32" s="274">
        <v>8</v>
      </c>
      <c r="F32" s="272">
        <v>0.26666666666666666</v>
      </c>
      <c r="G32" s="275"/>
      <c r="H32" s="274">
        <v>4</v>
      </c>
      <c r="I32" s="272">
        <v>0.13333333333333333</v>
      </c>
      <c r="J32" s="275"/>
      <c r="K32" s="274">
        <v>3</v>
      </c>
      <c r="L32" s="272">
        <v>0.1</v>
      </c>
      <c r="M32" s="275"/>
      <c r="N32" s="274">
        <v>0</v>
      </c>
      <c r="O32" s="272">
        <v>0</v>
      </c>
      <c r="P32" s="275"/>
      <c r="Q32" s="274">
        <v>29</v>
      </c>
      <c r="R32" s="272">
        <v>0.96666666666666667</v>
      </c>
      <c r="S32" s="275"/>
      <c r="T32" s="274">
        <v>0</v>
      </c>
      <c r="U32" s="272">
        <v>0</v>
      </c>
      <c r="V32" s="275"/>
      <c r="W32" s="274">
        <v>1</v>
      </c>
      <c r="X32" s="272">
        <v>3.3333333333333333E-2</v>
      </c>
      <c r="Y32" s="275"/>
      <c r="Z32" s="274">
        <v>0</v>
      </c>
      <c r="AA32" s="272">
        <v>0</v>
      </c>
      <c r="AB32" s="275"/>
      <c r="AC32" s="274">
        <v>0</v>
      </c>
      <c r="AD32" s="272">
        <v>0</v>
      </c>
      <c r="AE32" s="275"/>
      <c r="AF32" s="274">
        <v>1</v>
      </c>
      <c r="AG32" s="272">
        <v>3.3333333333333333E-2</v>
      </c>
    </row>
    <row r="33" spans="1:33" x14ac:dyDescent="0.25">
      <c r="A33" s="257" t="s">
        <v>256</v>
      </c>
      <c r="B33" s="277">
        <v>129</v>
      </c>
      <c r="C33" s="259">
        <v>9.862385321100918E-2</v>
      </c>
      <c r="D33" s="278"/>
      <c r="E33" s="277">
        <v>64</v>
      </c>
      <c r="F33" s="259">
        <v>4.8929663608562685E-2</v>
      </c>
      <c r="G33" s="278"/>
      <c r="H33" s="277">
        <v>44</v>
      </c>
      <c r="I33" s="259">
        <v>3.3639143730886847E-2</v>
      </c>
      <c r="J33" s="278"/>
      <c r="K33" s="277">
        <v>9</v>
      </c>
      <c r="L33" s="259">
        <v>6.8807339449541297E-3</v>
      </c>
      <c r="M33" s="278"/>
      <c r="N33" s="277">
        <v>0</v>
      </c>
      <c r="O33" s="259">
        <v>0</v>
      </c>
      <c r="P33" s="278"/>
      <c r="Q33" s="277">
        <v>75</v>
      </c>
      <c r="R33" s="259">
        <v>5.7339449541284407E-2</v>
      </c>
      <c r="S33" s="278"/>
      <c r="T33" s="277">
        <v>25</v>
      </c>
      <c r="U33" s="259">
        <v>1.91131498470948E-2</v>
      </c>
      <c r="V33" s="278"/>
      <c r="W33" s="277">
        <v>10</v>
      </c>
      <c r="X33" s="259">
        <v>7.6452599388379203E-3</v>
      </c>
      <c r="Y33" s="278"/>
      <c r="Z33" s="277">
        <v>0</v>
      </c>
      <c r="AA33" s="259">
        <v>0</v>
      </c>
      <c r="AB33" s="278"/>
      <c r="AC33" s="277">
        <v>13</v>
      </c>
      <c r="AD33" s="259">
        <v>9.9388379204892966E-3</v>
      </c>
      <c r="AE33" s="278"/>
      <c r="AF33" s="277">
        <v>8</v>
      </c>
      <c r="AG33" s="259">
        <v>6.1162079510703356E-3</v>
      </c>
    </row>
    <row r="34" spans="1:33" x14ac:dyDescent="0.25">
      <c r="A34" s="254" t="s">
        <v>257</v>
      </c>
      <c r="B34" s="274">
        <v>124</v>
      </c>
      <c r="C34" s="272">
        <v>8.7139845397048485E-2</v>
      </c>
      <c r="D34" s="275"/>
      <c r="E34" s="274">
        <v>38</v>
      </c>
      <c r="F34" s="272">
        <v>2.6704146170063246E-2</v>
      </c>
      <c r="G34" s="275"/>
      <c r="H34" s="274">
        <v>19</v>
      </c>
      <c r="I34" s="272">
        <v>1.3352073085031623E-2</v>
      </c>
      <c r="J34" s="275"/>
      <c r="K34" s="274">
        <v>20</v>
      </c>
      <c r="L34" s="272">
        <v>1.4054813773717499E-2</v>
      </c>
      <c r="M34" s="275"/>
      <c r="N34" s="274">
        <v>30</v>
      </c>
      <c r="O34" s="272">
        <v>2.1082220660576249E-2</v>
      </c>
      <c r="P34" s="275"/>
      <c r="Q34" s="274">
        <v>1245</v>
      </c>
      <c r="R34" s="272">
        <v>0.87491215741391426</v>
      </c>
      <c r="S34" s="275"/>
      <c r="T34" s="274">
        <v>13</v>
      </c>
      <c r="U34" s="272">
        <v>9.1356289529163741E-3</v>
      </c>
      <c r="V34" s="275"/>
      <c r="W34" s="274">
        <v>5</v>
      </c>
      <c r="X34" s="272">
        <v>3.5137034434293748E-3</v>
      </c>
      <c r="Y34" s="275"/>
      <c r="Z34" s="274">
        <v>0</v>
      </c>
      <c r="AA34" s="272">
        <v>0</v>
      </c>
      <c r="AB34" s="275"/>
      <c r="AC34" s="274">
        <v>1</v>
      </c>
      <c r="AD34" s="272">
        <v>7.0274068868587491E-4</v>
      </c>
      <c r="AE34" s="275"/>
      <c r="AF34" s="274">
        <v>1</v>
      </c>
      <c r="AG34" s="272">
        <v>7.0274068868587491E-4</v>
      </c>
    </row>
    <row r="35" spans="1:33" x14ac:dyDescent="0.25">
      <c r="A35" s="257" t="s">
        <v>258</v>
      </c>
      <c r="B35" s="277">
        <v>67</v>
      </c>
      <c r="C35" s="259">
        <v>0.19252873563218389</v>
      </c>
      <c r="D35" s="278"/>
      <c r="E35" s="277">
        <v>114</v>
      </c>
      <c r="F35" s="259">
        <v>0.32758620689655177</v>
      </c>
      <c r="G35" s="278"/>
      <c r="H35" s="277">
        <v>83</v>
      </c>
      <c r="I35" s="259">
        <v>0.23850574712643677</v>
      </c>
      <c r="J35" s="278"/>
      <c r="K35" s="277">
        <v>3</v>
      </c>
      <c r="L35" s="259">
        <v>8.6206896551724137E-3</v>
      </c>
      <c r="M35" s="278"/>
      <c r="N35" s="277">
        <v>0</v>
      </c>
      <c r="O35" s="259">
        <v>0</v>
      </c>
      <c r="P35" s="278"/>
      <c r="Q35" s="277">
        <v>71</v>
      </c>
      <c r="R35" s="259">
        <v>0.20402298850574713</v>
      </c>
      <c r="S35" s="278"/>
      <c r="T35" s="277">
        <v>0</v>
      </c>
      <c r="U35" s="259">
        <v>0</v>
      </c>
      <c r="V35" s="278"/>
      <c r="W35" s="277">
        <v>9</v>
      </c>
      <c r="X35" s="259">
        <v>2.5862068965517241E-2</v>
      </c>
      <c r="Y35" s="278"/>
      <c r="Z35" s="277">
        <v>0</v>
      </c>
      <c r="AA35" s="259">
        <v>0</v>
      </c>
      <c r="AB35" s="278"/>
      <c r="AC35" s="277">
        <v>2</v>
      </c>
      <c r="AD35" s="259">
        <v>5.7471264367816091E-3</v>
      </c>
      <c r="AE35" s="278"/>
      <c r="AF35" s="277">
        <v>3</v>
      </c>
      <c r="AG35" s="259">
        <v>8.6206896551724137E-3</v>
      </c>
    </row>
    <row r="36" spans="1:33" x14ac:dyDescent="0.25">
      <c r="A36" s="254" t="s">
        <v>259</v>
      </c>
      <c r="B36" s="274">
        <v>29</v>
      </c>
      <c r="C36" s="272">
        <v>0.18012422360248448</v>
      </c>
      <c r="D36" s="275"/>
      <c r="E36" s="274">
        <v>29</v>
      </c>
      <c r="F36" s="272">
        <v>0.18012422360248448</v>
      </c>
      <c r="G36" s="275"/>
      <c r="H36" s="274">
        <v>26</v>
      </c>
      <c r="I36" s="272">
        <v>0.16149068322981366</v>
      </c>
      <c r="J36" s="275"/>
      <c r="K36" s="274">
        <v>18</v>
      </c>
      <c r="L36" s="272">
        <v>0.11180124223602485</v>
      </c>
      <c r="M36" s="275"/>
      <c r="N36" s="274">
        <v>0</v>
      </c>
      <c r="O36" s="272">
        <v>0</v>
      </c>
      <c r="P36" s="275"/>
      <c r="Q36" s="274">
        <v>78</v>
      </c>
      <c r="R36" s="272">
        <v>0.48447204968944102</v>
      </c>
      <c r="S36" s="275"/>
      <c r="T36" s="274">
        <v>3</v>
      </c>
      <c r="U36" s="272">
        <v>1.8633540372670808E-2</v>
      </c>
      <c r="V36" s="275"/>
      <c r="W36" s="274">
        <v>5</v>
      </c>
      <c r="X36" s="272">
        <v>3.1055900621118012E-2</v>
      </c>
      <c r="Y36" s="275"/>
      <c r="Z36" s="274">
        <v>0</v>
      </c>
      <c r="AA36" s="272">
        <v>0</v>
      </c>
      <c r="AB36" s="275"/>
      <c r="AC36" s="274">
        <v>1</v>
      </c>
      <c r="AD36" s="272">
        <v>6.2111801242236021E-3</v>
      </c>
      <c r="AE36" s="275"/>
      <c r="AF36" s="274">
        <v>14</v>
      </c>
      <c r="AG36" s="272">
        <v>8.6956521739130432E-2</v>
      </c>
    </row>
    <row r="37" spans="1:33" s="260" customFormat="1" x14ac:dyDescent="0.25">
      <c r="A37" s="257" t="s">
        <v>260</v>
      </c>
      <c r="B37" s="277">
        <v>482</v>
      </c>
      <c r="C37" s="259">
        <v>0.2530183727034121</v>
      </c>
      <c r="D37" s="278"/>
      <c r="E37" s="277">
        <v>259</v>
      </c>
      <c r="F37" s="259">
        <v>0.13595800524934384</v>
      </c>
      <c r="G37" s="278"/>
      <c r="H37" s="277">
        <v>273</v>
      </c>
      <c r="I37" s="259">
        <v>0.14330708661417324</v>
      </c>
      <c r="J37" s="278"/>
      <c r="K37" s="277">
        <v>66</v>
      </c>
      <c r="L37" s="259">
        <v>3.4645669291338582E-2</v>
      </c>
      <c r="M37" s="278"/>
      <c r="N37" s="277">
        <v>117</v>
      </c>
      <c r="O37" s="259">
        <v>6.1417322834645668E-2</v>
      </c>
      <c r="P37" s="278"/>
      <c r="Q37" s="277">
        <v>238</v>
      </c>
      <c r="R37" s="259">
        <v>0.12493438320209974</v>
      </c>
      <c r="S37" s="278"/>
      <c r="T37" s="277">
        <v>116</v>
      </c>
      <c r="U37" s="259">
        <v>6.0892388451443569E-2</v>
      </c>
      <c r="V37" s="278"/>
      <c r="W37" s="277">
        <v>10</v>
      </c>
      <c r="X37" s="259">
        <v>5.2493438320209973E-3</v>
      </c>
      <c r="Y37" s="278"/>
      <c r="Z37" s="277">
        <v>3</v>
      </c>
      <c r="AA37" s="259">
        <v>1.5748031496062992E-3</v>
      </c>
      <c r="AB37" s="278"/>
      <c r="AC37" s="277">
        <v>10</v>
      </c>
      <c r="AD37" s="259">
        <v>5.2493438320209973E-3</v>
      </c>
      <c r="AE37" s="278"/>
      <c r="AF37" s="277">
        <v>5</v>
      </c>
      <c r="AG37" s="259">
        <v>2.6246719160104987E-3</v>
      </c>
    </row>
    <row r="38" spans="1:33" x14ac:dyDescent="0.25">
      <c r="A38" s="254" t="s">
        <v>261</v>
      </c>
      <c r="B38" s="274">
        <v>102</v>
      </c>
      <c r="C38" s="272">
        <v>0.15887850467289719</v>
      </c>
      <c r="D38" s="275"/>
      <c r="E38" s="274">
        <v>31</v>
      </c>
      <c r="F38" s="272">
        <v>4.8286604361370715E-2</v>
      </c>
      <c r="G38" s="275"/>
      <c r="H38" s="274">
        <v>25</v>
      </c>
      <c r="I38" s="272">
        <v>3.8940809968847349E-2</v>
      </c>
      <c r="J38" s="275"/>
      <c r="K38" s="274">
        <v>12</v>
      </c>
      <c r="L38" s="272">
        <v>1.8691588785046728E-2</v>
      </c>
      <c r="M38" s="275"/>
      <c r="N38" s="274">
        <v>25</v>
      </c>
      <c r="O38" s="272">
        <v>3.8940809968847349E-2</v>
      </c>
      <c r="P38" s="275"/>
      <c r="Q38" s="274">
        <v>0</v>
      </c>
      <c r="R38" s="272">
        <v>0</v>
      </c>
      <c r="S38" s="275"/>
      <c r="T38" s="274">
        <v>0</v>
      </c>
      <c r="U38" s="272">
        <v>0</v>
      </c>
      <c r="V38" s="275"/>
      <c r="W38" s="274">
        <v>2</v>
      </c>
      <c r="X38" s="272">
        <v>3.1152647975077881E-3</v>
      </c>
      <c r="Y38" s="275"/>
      <c r="Z38" s="274">
        <v>0</v>
      </c>
      <c r="AA38" s="272">
        <v>0</v>
      </c>
      <c r="AB38" s="275"/>
      <c r="AC38" s="274">
        <v>2</v>
      </c>
      <c r="AD38" s="272">
        <v>3.1152647975077881E-3</v>
      </c>
      <c r="AE38" s="275"/>
      <c r="AF38" s="274">
        <v>17</v>
      </c>
      <c r="AG38" s="272">
        <v>2.6479750778816199E-2</v>
      </c>
    </row>
    <row r="39" spans="1:33" s="260" customFormat="1" x14ac:dyDescent="0.25">
      <c r="A39" s="257" t="s">
        <v>262</v>
      </c>
      <c r="B39" s="277">
        <v>188</v>
      </c>
      <c r="C39" s="259">
        <v>0.12668463611859837</v>
      </c>
      <c r="D39" s="278"/>
      <c r="E39" s="277">
        <v>249</v>
      </c>
      <c r="F39" s="259">
        <v>0.16778975741239893</v>
      </c>
      <c r="G39" s="278"/>
      <c r="H39" s="277">
        <v>140</v>
      </c>
      <c r="I39" s="259">
        <v>9.4339622641509441E-2</v>
      </c>
      <c r="J39" s="278"/>
      <c r="K39" s="277">
        <v>18</v>
      </c>
      <c r="L39" s="259">
        <v>1.2129380053908356E-2</v>
      </c>
      <c r="M39" s="278"/>
      <c r="N39" s="277">
        <v>25</v>
      </c>
      <c r="O39" s="259">
        <v>1.6846361185983826E-2</v>
      </c>
      <c r="P39" s="278"/>
      <c r="Q39" s="277">
        <v>626</v>
      </c>
      <c r="R39" s="259">
        <v>0.42183288409703507</v>
      </c>
      <c r="S39" s="278"/>
      <c r="T39" s="277">
        <v>17</v>
      </c>
      <c r="U39" s="259">
        <v>1.1455525606469003E-2</v>
      </c>
      <c r="V39" s="278"/>
      <c r="W39" s="277">
        <v>16</v>
      </c>
      <c r="X39" s="259">
        <v>1.078167115902965E-2</v>
      </c>
      <c r="Y39" s="278"/>
      <c r="Z39" s="277">
        <v>1</v>
      </c>
      <c r="AA39" s="259">
        <v>6.7385444743935314E-4</v>
      </c>
      <c r="AB39" s="278"/>
      <c r="AC39" s="277">
        <v>25</v>
      </c>
      <c r="AD39" s="259">
        <v>1.6846361185983826E-2</v>
      </c>
      <c r="AE39" s="278"/>
      <c r="AF39" s="277">
        <v>7</v>
      </c>
      <c r="AG39" s="259">
        <v>4.7169811320754715E-3</v>
      </c>
    </row>
    <row r="40" spans="1:33" x14ac:dyDescent="0.25">
      <c r="A40" s="254" t="s">
        <v>263</v>
      </c>
      <c r="B40" s="274">
        <v>83</v>
      </c>
      <c r="C40" s="272">
        <v>9.5183486238532108E-2</v>
      </c>
      <c r="D40" s="275"/>
      <c r="E40" s="274">
        <v>90</v>
      </c>
      <c r="F40" s="272">
        <v>0.10321100917431193</v>
      </c>
      <c r="G40" s="275"/>
      <c r="H40" s="274">
        <v>71</v>
      </c>
      <c r="I40" s="272">
        <v>8.1422018348623851E-2</v>
      </c>
      <c r="J40" s="275"/>
      <c r="K40" s="274">
        <v>1</v>
      </c>
      <c r="L40" s="272">
        <v>1.1467889908256881E-3</v>
      </c>
      <c r="M40" s="275"/>
      <c r="N40" s="274">
        <v>0</v>
      </c>
      <c r="O40" s="272">
        <v>0</v>
      </c>
      <c r="P40" s="275"/>
      <c r="Q40" s="274">
        <v>45</v>
      </c>
      <c r="R40" s="272">
        <v>5.1605504587155966E-2</v>
      </c>
      <c r="S40" s="275"/>
      <c r="T40" s="274">
        <v>1</v>
      </c>
      <c r="U40" s="272">
        <v>1.1467889908256881E-3</v>
      </c>
      <c r="V40" s="275"/>
      <c r="W40" s="274">
        <v>0</v>
      </c>
      <c r="X40" s="272">
        <v>0</v>
      </c>
      <c r="Y40" s="275"/>
      <c r="Z40" s="274">
        <v>0</v>
      </c>
      <c r="AA40" s="272">
        <v>0</v>
      </c>
      <c r="AB40" s="275"/>
      <c r="AC40" s="274">
        <v>6</v>
      </c>
      <c r="AD40" s="272">
        <v>6.8807339449541297E-3</v>
      </c>
      <c r="AE40" s="275"/>
      <c r="AF40" s="274">
        <v>6</v>
      </c>
      <c r="AG40" s="272">
        <v>6.8807339449541297E-3</v>
      </c>
    </row>
    <row r="41" spans="1:33" s="260" customFormat="1" x14ac:dyDescent="0.25">
      <c r="A41" s="257" t="s">
        <v>264</v>
      </c>
      <c r="B41" s="277">
        <v>112</v>
      </c>
      <c r="C41" s="259">
        <v>8.4210526315789472E-2</v>
      </c>
      <c r="D41" s="278"/>
      <c r="E41" s="277">
        <v>276</v>
      </c>
      <c r="F41" s="259">
        <v>0.20751879699248121</v>
      </c>
      <c r="G41" s="278"/>
      <c r="H41" s="277">
        <v>113</v>
      </c>
      <c r="I41" s="259">
        <v>8.4962406015037614E-2</v>
      </c>
      <c r="J41" s="278"/>
      <c r="K41" s="277">
        <v>19</v>
      </c>
      <c r="L41" s="259">
        <v>1.4285714285714285E-2</v>
      </c>
      <c r="M41" s="278"/>
      <c r="N41" s="277">
        <v>0</v>
      </c>
      <c r="O41" s="259">
        <v>0</v>
      </c>
      <c r="P41" s="278"/>
      <c r="Q41" s="277">
        <v>338</v>
      </c>
      <c r="R41" s="259">
        <v>0.25413533834586466</v>
      </c>
      <c r="S41" s="278"/>
      <c r="T41" s="277">
        <v>5</v>
      </c>
      <c r="U41" s="259">
        <v>3.7593984962406013E-3</v>
      </c>
      <c r="V41" s="278"/>
      <c r="W41" s="277">
        <v>2</v>
      </c>
      <c r="X41" s="259">
        <v>1.5037593984962407E-3</v>
      </c>
      <c r="Y41" s="278"/>
      <c r="Z41" s="277">
        <v>0</v>
      </c>
      <c r="AA41" s="259">
        <v>0</v>
      </c>
      <c r="AB41" s="278"/>
      <c r="AC41" s="277">
        <v>9</v>
      </c>
      <c r="AD41" s="259">
        <v>6.7669172932330827E-3</v>
      </c>
      <c r="AE41" s="278"/>
      <c r="AF41" s="277">
        <v>11</v>
      </c>
      <c r="AG41" s="259">
        <v>8.2706766917293225E-3</v>
      </c>
    </row>
    <row r="42" spans="1:33" x14ac:dyDescent="0.25">
      <c r="A42" s="254" t="s">
        <v>265</v>
      </c>
      <c r="B42" s="274">
        <v>165</v>
      </c>
      <c r="C42" s="272">
        <v>0.15972894482090996</v>
      </c>
      <c r="D42" s="275"/>
      <c r="E42" s="274">
        <v>71</v>
      </c>
      <c r="F42" s="272">
        <v>6.8731848983543078E-2</v>
      </c>
      <c r="G42" s="275"/>
      <c r="H42" s="274">
        <v>69</v>
      </c>
      <c r="I42" s="272">
        <v>6.6795740561471445E-2</v>
      </c>
      <c r="J42" s="275"/>
      <c r="K42" s="274">
        <v>3</v>
      </c>
      <c r="L42" s="272">
        <v>2.9041626331074545E-3</v>
      </c>
      <c r="M42" s="275"/>
      <c r="N42" s="274">
        <v>3</v>
      </c>
      <c r="O42" s="272">
        <v>2.9041626331074545E-3</v>
      </c>
      <c r="P42" s="275"/>
      <c r="Q42" s="274">
        <v>5</v>
      </c>
      <c r="R42" s="272">
        <v>4.8402710551790898E-3</v>
      </c>
      <c r="S42" s="275"/>
      <c r="T42" s="274">
        <v>7</v>
      </c>
      <c r="U42" s="272">
        <v>6.7763794772507258E-3</v>
      </c>
      <c r="V42" s="275"/>
      <c r="W42" s="274">
        <v>8</v>
      </c>
      <c r="X42" s="272">
        <v>7.7444336882865443E-3</v>
      </c>
      <c r="Y42" s="275"/>
      <c r="Z42" s="274">
        <v>0</v>
      </c>
      <c r="AA42" s="272">
        <v>0</v>
      </c>
      <c r="AB42" s="275"/>
      <c r="AC42" s="274">
        <v>12</v>
      </c>
      <c r="AD42" s="272">
        <v>1.1616650532429818E-2</v>
      </c>
      <c r="AE42" s="275"/>
      <c r="AF42" s="274">
        <v>116</v>
      </c>
      <c r="AG42" s="272">
        <v>0.11229428848015489</v>
      </c>
    </row>
    <row r="43" spans="1:33" s="260" customFormat="1" x14ac:dyDescent="0.25">
      <c r="A43" s="257" t="s">
        <v>266</v>
      </c>
      <c r="B43" s="277">
        <v>60</v>
      </c>
      <c r="C43" s="259">
        <v>0.15424164524421594</v>
      </c>
      <c r="D43" s="278"/>
      <c r="E43" s="277">
        <v>105</v>
      </c>
      <c r="F43" s="259">
        <v>0.26992287917737789</v>
      </c>
      <c r="G43" s="278"/>
      <c r="H43" s="277">
        <v>86</v>
      </c>
      <c r="I43" s="259">
        <v>0.2210796915167095</v>
      </c>
      <c r="J43" s="278"/>
      <c r="K43" s="277">
        <v>19</v>
      </c>
      <c r="L43" s="259">
        <v>4.8843187660668377E-2</v>
      </c>
      <c r="M43" s="278"/>
      <c r="N43" s="277">
        <v>1</v>
      </c>
      <c r="O43" s="259">
        <v>2.5706940874035988E-3</v>
      </c>
      <c r="P43" s="278"/>
      <c r="Q43" s="277">
        <v>142</v>
      </c>
      <c r="R43" s="259">
        <v>0.36503856041131111</v>
      </c>
      <c r="S43" s="278"/>
      <c r="T43" s="277">
        <v>0</v>
      </c>
      <c r="U43" s="259">
        <v>0</v>
      </c>
      <c r="V43" s="278"/>
      <c r="W43" s="277">
        <v>0</v>
      </c>
      <c r="X43" s="259">
        <v>0</v>
      </c>
      <c r="Y43" s="278"/>
      <c r="Z43" s="277">
        <v>0</v>
      </c>
      <c r="AA43" s="259">
        <v>0</v>
      </c>
      <c r="AB43" s="278"/>
      <c r="AC43" s="277">
        <v>4</v>
      </c>
      <c r="AD43" s="259">
        <v>1.0282776349614395E-2</v>
      </c>
      <c r="AE43" s="278"/>
      <c r="AF43" s="277">
        <v>0</v>
      </c>
      <c r="AG43" s="259">
        <v>0</v>
      </c>
    </row>
    <row r="44" spans="1:33" x14ac:dyDescent="0.25">
      <c r="A44" s="254" t="s">
        <v>267</v>
      </c>
      <c r="B44" s="274">
        <v>203</v>
      </c>
      <c r="C44" s="272">
        <v>0.12815656565656566</v>
      </c>
      <c r="D44" s="275"/>
      <c r="E44" s="274">
        <v>138</v>
      </c>
      <c r="F44" s="272">
        <v>8.7121212121212127E-2</v>
      </c>
      <c r="G44" s="275"/>
      <c r="H44" s="274">
        <v>57</v>
      </c>
      <c r="I44" s="272">
        <v>3.5984848484848488E-2</v>
      </c>
      <c r="J44" s="275"/>
      <c r="K44" s="274">
        <v>4</v>
      </c>
      <c r="L44" s="272">
        <v>2.5252525252525255E-3</v>
      </c>
      <c r="M44" s="275"/>
      <c r="N44" s="274">
        <v>3</v>
      </c>
      <c r="O44" s="272">
        <v>1.893939393939394E-3</v>
      </c>
      <c r="P44" s="275"/>
      <c r="Q44" s="274">
        <v>200</v>
      </c>
      <c r="R44" s="272">
        <v>0.12626262626262627</v>
      </c>
      <c r="S44" s="275"/>
      <c r="T44" s="274">
        <v>9</v>
      </c>
      <c r="U44" s="272">
        <v>5.681818181818182E-3</v>
      </c>
      <c r="V44" s="275"/>
      <c r="W44" s="274">
        <v>7</v>
      </c>
      <c r="X44" s="272">
        <v>4.419191919191919E-3</v>
      </c>
      <c r="Y44" s="275"/>
      <c r="Z44" s="274">
        <v>0</v>
      </c>
      <c r="AA44" s="272">
        <v>0</v>
      </c>
      <c r="AB44" s="275"/>
      <c r="AC44" s="274">
        <v>16</v>
      </c>
      <c r="AD44" s="272">
        <v>1.0101010101010102E-2</v>
      </c>
      <c r="AE44" s="275"/>
      <c r="AF44" s="274">
        <v>24</v>
      </c>
      <c r="AG44" s="272">
        <v>1.5151515151515152E-2</v>
      </c>
    </row>
    <row r="45" spans="1:33" s="260" customFormat="1" x14ac:dyDescent="0.25">
      <c r="A45" s="257" t="s">
        <v>268</v>
      </c>
      <c r="B45" s="277">
        <v>192</v>
      </c>
      <c r="C45" s="259">
        <v>0.16107382550335569</v>
      </c>
      <c r="D45" s="278"/>
      <c r="E45" s="277">
        <v>136</v>
      </c>
      <c r="F45" s="259">
        <v>0.11409395973154363</v>
      </c>
      <c r="G45" s="278"/>
      <c r="H45" s="277">
        <v>81</v>
      </c>
      <c r="I45" s="259">
        <v>6.7953020134228187E-2</v>
      </c>
      <c r="J45" s="278"/>
      <c r="K45" s="277">
        <v>6</v>
      </c>
      <c r="L45" s="259">
        <v>5.0335570469798654E-3</v>
      </c>
      <c r="M45" s="278"/>
      <c r="N45" s="277">
        <v>2</v>
      </c>
      <c r="O45" s="259">
        <v>1.6778523489932888E-3</v>
      </c>
      <c r="P45" s="278"/>
      <c r="Q45" s="277">
        <v>251</v>
      </c>
      <c r="R45" s="259">
        <v>0.21057046979865771</v>
      </c>
      <c r="S45" s="278"/>
      <c r="T45" s="277">
        <v>10</v>
      </c>
      <c r="U45" s="259">
        <v>8.389261744966443E-3</v>
      </c>
      <c r="V45" s="278"/>
      <c r="W45" s="277">
        <v>3</v>
      </c>
      <c r="X45" s="259">
        <v>2.5167785234899327E-3</v>
      </c>
      <c r="Y45" s="278"/>
      <c r="Z45" s="277">
        <v>0</v>
      </c>
      <c r="AA45" s="259">
        <v>0</v>
      </c>
      <c r="AB45" s="278"/>
      <c r="AC45" s="277">
        <v>11</v>
      </c>
      <c r="AD45" s="259">
        <v>9.2281879194630878E-3</v>
      </c>
      <c r="AE45" s="278"/>
      <c r="AF45" s="277">
        <v>5</v>
      </c>
      <c r="AG45" s="259">
        <v>4.1946308724832215E-3</v>
      </c>
    </row>
    <row r="46" spans="1:33" x14ac:dyDescent="0.25">
      <c r="A46" s="254" t="s">
        <v>269</v>
      </c>
      <c r="B46" s="274">
        <v>0</v>
      </c>
      <c r="C46" s="272">
        <v>0</v>
      </c>
      <c r="D46" s="275"/>
      <c r="E46" s="274">
        <v>6</v>
      </c>
      <c r="F46" s="272">
        <v>0.25</v>
      </c>
      <c r="G46" s="275"/>
      <c r="H46" s="274">
        <v>14</v>
      </c>
      <c r="I46" s="272">
        <v>0.58333333333333337</v>
      </c>
      <c r="J46" s="275"/>
      <c r="K46" s="274">
        <v>4</v>
      </c>
      <c r="L46" s="272">
        <v>0.16666666666666663</v>
      </c>
      <c r="M46" s="275"/>
      <c r="N46" s="274">
        <v>0</v>
      </c>
      <c r="O46" s="272">
        <v>0</v>
      </c>
      <c r="P46" s="275"/>
      <c r="Q46" s="274">
        <v>17</v>
      </c>
      <c r="R46" s="272">
        <v>0.70833333333333348</v>
      </c>
      <c r="S46" s="275"/>
      <c r="T46" s="274">
        <v>0</v>
      </c>
      <c r="U46" s="272">
        <v>0</v>
      </c>
      <c r="V46" s="275"/>
      <c r="W46" s="274">
        <v>0</v>
      </c>
      <c r="X46" s="272">
        <v>0</v>
      </c>
      <c r="Y46" s="275"/>
      <c r="Z46" s="274">
        <v>0</v>
      </c>
      <c r="AA46" s="272">
        <v>0</v>
      </c>
      <c r="AB46" s="275"/>
      <c r="AC46" s="274">
        <v>0</v>
      </c>
      <c r="AD46" s="272">
        <v>0</v>
      </c>
      <c r="AE46" s="275"/>
      <c r="AF46" s="274">
        <v>0</v>
      </c>
      <c r="AG46" s="272">
        <v>0</v>
      </c>
    </row>
    <row r="47" spans="1:33" s="260" customFormat="1" x14ac:dyDescent="0.25">
      <c r="A47" s="261" t="s">
        <v>270</v>
      </c>
      <c r="B47" s="280">
        <v>0</v>
      </c>
      <c r="C47" s="263">
        <v>0</v>
      </c>
      <c r="D47" s="281"/>
      <c r="E47" s="280">
        <v>0</v>
      </c>
      <c r="F47" s="263">
        <v>0</v>
      </c>
      <c r="G47" s="281"/>
      <c r="H47" s="280">
        <v>0</v>
      </c>
      <c r="I47" s="263">
        <v>0</v>
      </c>
      <c r="J47" s="281"/>
      <c r="K47" s="280">
        <v>12</v>
      </c>
      <c r="L47" s="263">
        <v>0.41379310344827586</v>
      </c>
      <c r="M47" s="281"/>
      <c r="N47" s="280">
        <v>0</v>
      </c>
      <c r="O47" s="263">
        <v>0</v>
      </c>
      <c r="P47" s="281"/>
      <c r="Q47" s="280">
        <v>26</v>
      </c>
      <c r="R47" s="263">
        <v>0.89655172413793105</v>
      </c>
      <c r="S47" s="281"/>
      <c r="T47" s="280">
        <v>0</v>
      </c>
      <c r="U47" s="263">
        <v>0</v>
      </c>
      <c r="V47" s="281"/>
      <c r="W47" s="280">
        <v>0</v>
      </c>
      <c r="X47" s="263">
        <v>0</v>
      </c>
      <c r="Y47" s="281"/>
      <c r="Z47" s="280">
        <v>0</v>
      </c>
      <c r="AA47" s="263">
        <v>0</v>
      </c>
      <c r="AB47" s="281"/>
      <c r="AC47" s="280">
        <v>0</v>
      </c>
      <c r="AD47" s="263">
        <v>0</v>
      </c>
      <c r="AE47" s="281"/>
      <c r="AF47" s="280">
        <v>0</v>
      </c>
      <c r="AG47" s="263">
        <v>0</v>
      </c>
    </row>
    <row r="48" spans="1:33" x14ac:dyDescent="0.25">
      <c r="B48" s="264"/>
      <c r="C48" s="303"/>
      <c r="D48" s="278"/>
      <c r="E48" s="278"/>
      <c r="F48" s="303"/>
      <c r="G48" s="278"/>
      <c r="H48" s="278"/>
      <c r="I48" s="303"/>
      <c r="J48" s="278"/>
      <c r="K48" s="278"/>
      <c r="L48" s="303"/>
      <c r="M48" s="278"/>
      <c r="N48" s="278"/>
      <c r="O48" s="303"/>
      <c r="P48" s="278"/>
      <c r="Q48" s="278"/>
      <c r="R48" s="303"/>
      <c r="S48" s="278"/>
      <c r="T48" s="278"/>
      <c r="U48" s="303"/>
      <c r="V48" s="278"/>
      <c r="W48" s="278"/>
      <c r="X48" s="303"/>
      <c r="Y48" s="278"/>
      <c r="Z48" s="278"/>
      <c r="AA48" s="303"/>
      <c r="AB48" s="278"/>
      <c r="AC48" s="278"/>
      <c r="AD48" s="303"/>
      <c r="AE48" s="278"/>
      <c r="AF48" s="278"/>
      <c r="AG48" s="303"/>
    </row>
    <row r="49" spans="1:1" ht="16.5" x14ac:dyDescent="0.3">
      <c r="A49" s="266" t="s">
        <v>271</v>
      </c>
    </row>
    <row r="50" spans="1:1" ht="16.5" x14ac:dyDescent="0.3">
      <c r="A50" s="266" t="s">
        <v>272</v>
      </c>
    </row>
  </sheetData>
  <mergeCells count="14">
    <mergeCell ref="W13:X13"/>
    <mergeCell ref="Z13:AA13"/>
    <mergeCell ref="AC13:AD13"/>
    <mergeCell ref="AF13:AG13"/>
    <mergeCell ref="A6:AG7"/>
    <mergeCell ref="A12:A14"/>
    <mergeCell ref="B12:AG12"/>
    <mergeCell ref="B13:C13"/>
    <mergeCell ref="E13:F13"/>
    <mergeCell ref="H13:I13"/>
    <mergeCell ref="K13:L13"/>
    <mergeCell ref="N13:O13"/>
    <mergeCell ref="Q13:R13"/>
    <mergeCell ref="T13:U1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F8E01A-C8E3-45C2-80C4-A5980E20F2E0}">
  <sheetPr codeName="Hoja33">
    <tabColor theme="1"/>
  </sheetPr>
  <dimension ref="A2:O50"/>
  <sheetViews>
    <sheetView showGridLines="0" showRowColHeaders="0" topLeftCell="A4" zoomScale="80" zoomScaleNormal="80" workbookViewId="0">
      <selection activeCell="H13" sqref="H13:I13"/>
    </sheetView>
  </sheetViews>
  <sheetFormatPr baseColWidth="10" defaultColWidth="11.42578125" defaultRowHeight="15" x14ac:dyDescent="0.25"/>
  <cols>
    <col min="1" max="1" width="40.7109375" style="241" customWidth="1"/>
    <col min="2" max="2" width="10.140625" style="241" customWidth="1"/>
    <col min="3" max="3" width="9.5703125" style="297" customWidth="1"/>
    <col min="4" max="4" width="6.28515625" style="241" customWidth="1"/>
    <col min="5" max="5" width="10.140625" style="241" customWidth="1"/>
    <col min="6" max="6" width="9.5703125" style="297" customWidth="1"/>
    <col min="7" max="7" width="6.28515625" style="241" customWidth="1"/>
    <col min="8" max="8" width="11.42578125" style="241"/>
    <col min="9" max="9" width="14" style="297" customWidth="1"/>
    <col min="10" max="10" width="6.28515625" style="241" customWidth="1"/>
    <col min="11" max="11" width="11.42578125" style="241"/>
    <col min="12" max="12" width="11.42578125" style="297"/>
    <col min="13" max="13" width="6.28515625" style="241" customWidth="1"/>
    <col min="14" max="14" width="16.5703125" style="241" customWidth="1"/>
    <col min="15" max="15" width="5.7109375" style="241" hidden="1" customWidth="1"/>
    <col min="16" max="16384" width="11.42578125" style="241"/>
  </cols>
  <sheetData>
    <row r="2" spans="1:15" x14ac:dyDescent="0.25">
      <c r="A2"/>
    </row>
    <row r="5" spans="1:15" ht="3.75" customHeight="1" x14ac:dyDescent="0.25"/>
    <row r="6" spans="1:15" ht="15" customHeight="1" x14ac:dyDescent="0.25">
      <c r="A6" s="749" t="s">
        <v>2</v>
      </c>
      <c r="B6" s="749"/>
      <c r="C6" s="749"/>
      <c r="D6" s="749"/>
      <c r="E6" s="749"/>
      <c r="F6" s="749"/>
      <c r="G6" s="749"/>
      <c r="H6" s="749"/>
      <c r="I6" s="749"/>
      <c r="J6" s="749"/>
      <c r="K6" s="749"/>
      <c r="L6" s="749"/>
      <c r="M6" s="749"/>
      <c r="N6" s="749"/>
      <c r="O6" s="749"/>
    </row>
    <row r="7" spans="1:15" ht="19.5" customHeight="1" x14ac:dyDescent="0.25">
      <c r="A7" s="749"/>
      <c r="B7" s="749"/>
      <c r="C7" s="749"/>
      <c r="D7" s="749"/>
      <c r="E7" s="749"/>
      <c r="F7" s="749"/>
      <c r="G7" s="749"/>
      <c r="H7" s="749"/>
      <c r="I7" s="749"/>
      <c r="J7" s="749"/>
      <c r="K7" s="749"/>
      <c r="L7" s="749"/>
      <c r="M7" s="749"/>
      <c r="N7" s="749"/>
      <c r="O7" s="749"/>
    </row>
    <row r="8" spans="1:15" ht="14.25" customHeight="1" x14ac:dyDescent="0.25">
      <c r="A8" s="304" t="s">
        <v>305</v>
      </c>
      <c r="B8" s="243"/>
      <c r="C8" s="298"/>
      <c r="D8" s="243"/>
      <c r="E8" s="243"/>
      <c r="F8" s="298"/>
      <c r="G8" s="243"/>
      <c r="H8" s="243"/>
      <c r="I8" s="298"/>
      <c r="J8" s="243"/>
      <c r="K8" s="243"/>
      <c r="L8" s="298"/>
      <c r="M8" s="243"/>
      <c r="N8" s="243"/>
      <c r="O8" s="243"/>
    </row>
    <row r="9" spans="1:15" ht="14.25" customHeight="1" x14ac:dyDescent="0.25">
      <c r="A9" s="289" t="s">
        <v>306</v>
      </c>
      <c r="B9" s="290"/>
      <c r="C9" s="299"/>
      <c r="D9" s="290"/>
      <c r="E9" s="290"/>
      <c r="F9" s="299"/>
      <c r="G9" s="290"/>
      <c r="H9" s="290"/>
      <c r="I9" s="299"/>
      <c r="J9" s="290"/>
      <c r="K9" s="290"/>
      <c r="L9" s="299"/>
      <c r="M9" s="290"/>
      <c r="N9" s="290"/>
      <c r="O9" s="290"/>
    </row>
    <row r="10" spans="1:15" x14ac:dyDescent="0.25">
      <c r="A10" s="244" t="s">
        <v>234</v>
      </c>
      <c r="B10" s="245"/>
      <c r="C10" s="305"/>
      <c r="D10" s="282"/>
      <c r="E10" s="282"/>
      <c r="F10" s="300"/>
      <c r="G10" s="282"/>
      <c r="H10" s="282"/>
      <c r="I10" s="301"/>
      <c r="J10" s="282"/>
      <c r="K10" s="282"/>
      <c r="L10" s="301"/>
      <c r="M10" s="282"/>
      <c r="N10" s="282"/>
      <c r="O10" s="282"/>
    </row>
    <row r="11" spans="1:15" ht="15.75" x14ac:dyDescent="0.3">
      <c r="A11" s="247" t="s">
        <v>235</v>
      </c>
      <c r="B11" s="248"/>
      <c r="C11" s="306"/>
      <c r="D11" s="283"/>
      <c r="E11" s="283"/>
      <c r="F11" s="302"/>
    </row>
    <row r="12" spans="1:15" x14ac:dyDescent="0.25">
      <c r="A12" s="750" t="s">
        <v>236</v>
      </c>
      <c r="B12" s="759" t="s">
        <v>207</v>
      </c>
      <c r="C12" s="759"/>
      <c r="D12" s="759"/>
      <c r="E12" s="759"/>
      <c r="F12" s="759"/>
      <c r="G12" s="759"/>
      <c r="H12" s="759"/>
      <c r="I12" s="759"/>
      <c r="J12" s="759"/>
      <c r="K12" s="759"/>
      <c r="L12" s="759"/>
      <c r="M12" s="759"/>
      <c r="N12" s="759"/>
      <c r="O12" s="759"/>
    </row>
    <row r="13" spans="1:15" ht="24.75" customHeight="1" x14ac:dyDescent="0.25">
      <c r="A13" s="756"/>
      <c r="B13" s="752" t="s">
        <v>307</v>
      </c>
      <c r="C13" s="752"/>
      <c r="D13" s="267"/>
      <c r="E13" s="758" t="s">
        <v>308</v>
      </c>
      <c r="F13" s="758"/>
      <c r="G13" s="268"/>
      <c r="H13" s="758" t="s">
        <v>309</v>
      </c>
      <c r="I13" s="758"/>
      <c r="J13" s="268"/>
      <c r="K13" s="752" t="s">
        <v>310</v>
      </c>
      <c r="L13" s="752"/>
      <c r="M13" s="268"/>
      <c r="N13" s="758" t="s">
        <v>288</v>
      </c>
      <c r="O13" s="758"/>
    </row>
    <row r="14" spans="1:15" x14ac:dyDescent="0.25">
      <c r="A14" s="756"/>
      <c r="B14" s="250" t="s">
        <v>34</v>
      </c>
      <c r="C14" s="292" t="s">
        <v>35</v>
      </c>
      <c r="D14" s="261"/>
      <c r="E14" s="250" t="s">
        <v>34</v>
      </c>
      <c r="F14" s="292" t="s">
        <v>35</v>
      </c>
      <c r="G14" s="269"/>
      <c r="H14" s="250" t="s">
        <v>34</v>
      </c>
      <c r="I14" s="292" t="s">
        <v>35</v>
      </c>
      <c r="J14" s="269"/>
      <c r="K14" s="250" t="s">
        <v>34</v>
      </c>
      <c r="L14" s="292" t="s">
        <v>35</v>
      </c>
      <c r="M14" s="269"/>
      <c r="N14" s="250"/>
      <c r="O14" s="250" t="s">
        <v>35</v>
      </c>
    </row>
    <row r="15" spans="1:15" x14ac:dyDescent="0.25">
      <c r="A15" s="284" t="s">
        <v>238</v>
      </c>
      <c r="B15" s="252">
        <f>SUM(B16:B47)</f>
        <v>8439</v>
      </c>
      <c r="C15" s="270">
        <f>B15/$N$15</f>
        <v>0.27968713750704272</v>
      </c>
      <c r="D15" s="271"/>
      <c r="E15" s="252">
        <f t="shared" ref="E15" si="0">SUM(E16:E47)</f>
        <v>21081</v>
      </c>
      <c r="F15" s="270">
        <f t="shared" ref="F15" si="1">E15/$N$15</f>
        <v>0.69867099724919635</v>
      </c>
      <c r="G15" s="271"/>
      <c r="H15" s="252">
        <f t="shared" ref="H15" si="2">SUM(H16:H47)</f>
        <v>390</v>
      </c>
      <c r="I15" s="270">
        <f t="shared" ref="I15" si="3">H15/$N$15</f>
        <v>1.2925463162429988E-2</v>
      </c>
      <c r="J15" s="271"/>
      <c r="K15" s="252">
        <f t="shared" ref="K15" si="4">SUM(K16:K47)</f>
        <v>263</v>
      </c>
      <c r="L15" s="270">
        <f t="shared" ref="L15" si="5">K15/$N$15</f>
        <v>8.7164020813309921E-3</v>
      </c>
      <c r="M15" s="271"/>
      <c r="N15" s="252">
        <f>B15+E15+H15+K15</f>
        <v>30173</v>
      </c>
      <c r="O15" s="271">
        <f>SUM(O16:O47)</f>
        <v>99.999999999999986</v>
      </c>
    </row>
    <row r="16" spans="1:15" x14ac:dyDescent="0.25">
      <c r="A16" s="254" t="s">
        <v>239</v>
      </c>
      <c r="B16" s="255">
        <v>110</v>
      </c>
      <c r="C16" s="272">
        <f>B16/$N16</f>
        <v>0.14322916666666666</v>
      </c>
      <c r="D16" s="273"/>
      <c r="E16" s="274">
        <v>653</v>
      </c>
      <c r="F16" s="272">
        <f t="shared" ref="F16:F47" si="6">E16/$N16</f>
        <v>0.85026041666666663</v>
      </c>
      <c r="G16" s="275"/>
      <c r="H16" s="274">
        <v>4</v>
      </c>
      <c r="I16" s="272">
        <f t="shared" ref="I16:I47" si="7">H16/$N16</f>
        <v>5.208333333333333E-3</v>
      </c>
      <c r="J16" s="275"/>
      <c r="K16" s="274">
        <v>1</v>
      </c>
      <c r="L16" s="272">
        <f t="shared" ref="L16:L47" si="8">K16/$N16</f>
        <v>1.3020833333333333E-3</v>
      </c>
      <c r="M16" s="275"/>
      <c r="N16" s="274">
        <f>B16+E16+H16+K16</f>
        <v>768</v>
      </c>
      <c r="O16" s="293">
        <f>(N16/$N$15)*100</f>
        <v>2.5453219766015978</v>
      </c>
    </row>
    <row r="17" spans="1:15" x14ac:dyDescent="0.25">
      <c r="A17" s="257" t="s">
        <v>240</v>
      </c>
      <c r="B17" s="258">
        <v>689</v>
      </c>
      <c r="C17" s="259">
        <f t="shared" ref="C17:C47" si="9">B17/$N17</f>
        <v>0.51037037037037036</v>
      </c>
      <c r="D17" s="276"/>
      <c r="E17" s="277">
        <v>605</v>
      </c>
      <c r="F17" s="259">
        <f t="shared" si="6"/>
        <v>0.44814814814814813</v>
      </c>
      <c r="G17" s="278"/>
      <c r="H17" s="277">
        <v>13</v>
      </c>
      <c r="I17" s="259">
        <f t="shared" si="7"/>
        <v>9.6296296296296303E-3</v>
      </c>
      <c r="J17" s="278"/>
      <c r="K17" s="277">
        <v>43</v>
      </c>
      <c r="L17" s="259">
        <f t="shared" si="8"/>
        <v>3.1851851851851853E-2</v>
      </c>
      <c r="M17" s="278"/>
      <c r="N17" s="277">
        <f>B17+E17+H17+K17</f>
        <v>1350</v>
      </c>
      <c r="O17" s="294">
        <f>(N17/$N$15)*100</f>
        <v>4.4741987869949957</v>
      </c>
    </row>
    <row r="18" spans="1:15" x14ac:dyDescent="0.25">
      <c r="A18" s="254" t="s">
        <v>241</v>
      </c>
      <c r="B18" s="255">
        <v>0</v>
      </c>
      <c r="C18" s="272">
        <v>0</v>
      </c>
      <c r="D18" s="273"/>
      <c r="E18" s="274">
        <v>0</v>
      </c>
      <c r="F18" s="272">
        <v>0</v>
      </c>
      <c r="G18" s="275"/>
      <c r="H18" s="274">
        <v>0</v>
      </c>
      <c r="I18" s="272">
        <v>0</v>
      </c>
      <c r="J18" s="275"/>
      <c r="K18" s="274">
        <v>0</v>
      </c>
      <c r="L18" s="272">
        <v>0</v>
      </c>
      <c r="M18" s="275"/>
      <c r="N18" s="274">
        <f t="shared" ref="N18:N47" si="10">B18+E18+H18+K18</f>
        <v>0</v>
      </c>
      <c r="O18" s="293">
        <f t="shared" ref="O18:O47" si="11">(N18/$N$15)*100</f>
        <v>0</v>
      </c>
    </row>
    <row r="19" spans="1:15" x14ac:dyDescent="0.25">
      <c r="A19" s="257" t="s">
        <v>242</v>
      </c>
      <c r="B19" s="258">
        <v>409</v>
      </c>
      <c r="C19" s="259">
        <f t="shared" si="9"/>
        <v>0.21895074946466808</v>
      </c>
      <c r="D19" s="276"/>
      <c r="E19" s="277">
        <v>1425</v>
      </c>
      <c r="F19" s="259">
        <f t="shared" si="6"/>
        <v>0.76284796573875802</v>
      </c>
      <c r="G19" s="278"/>
      <c r="H19" s="277">
        <v>17</v>
      </c>
      <c r="I19" s="259">
        <f t="shared" si="7"/>
        <v>9.1006423982869372E-3</v>
      </c>
      <c r="J19" s="278"/>
      <c r="K19" s="277">
        <v>17</v>
      </c>
      <c r="L19" s="259">
        <f t="shared" si="8"/>
        <v>9.1006423982869372E-3</v>
      </c>
      <c r="M19" s="278"/>
      <c r="N19" s="277">
        <f t="shared" si="10"/>
        <v>1868</v>
      </c>
      <c r="O19" s="294">
        <f t="shared" si="11"/>
        <v>6.1909654326715939</v>
      </c>
    </row>
    <row r="20" spans="1:15" x14ac:dyDescent="0.25">
      <c r="A20" s="254" t="s">
        <v>243</v>
      </c>
      <c r="B20" s="255">
        <v>1492</v>
      </c>
      <c r="C20" s="272">
        <f t="shared" si="9"/>
        <v>0.69719626168224302</v>
      </c>
      <c r="D20" s="273"/>
      <c r="E20" s="274">
        <v>569</v>
      </c>
      <c r="F20" s="272">
        <f t="shared" si="6"/>
        <v>0.26588785046728974</v>
      </c>
      <c r="G20" s="275"/>
      <c r="H20" s="274">
        <v>41</v>
      </c>
      <c r="I20" s="272">
        <f t="shared" si="7"/>
        <v>1.9158878504672898E-2</v>
      </c>
      <c r="J20" s="275"/>
      <c r="K20" s="274">
        <v>38</v>
      </c>
      <c r="L20" s="272">
        <f t="shared" si="8"/>
        <v>1.7757009345794394E-2</v>
      </c>
      <c r="M20" s="275"/>
      <c r="N20" s="274">
        <f t="shared" si="10"/>
        <v>2140</v>
      </c>
      <c r="O20" s="293">
        <f t="shared" si="11"/>
        <v>7.0924336327179924</v>
      </c>
    </row>
    <row r="21" spans="1:15" x14ac:dyDescent="0.25">
      <c r="A21" s="257" t="s">
        <v>244</v>
      </c>
      <c r="B21" s="258">
        <v>208</v>
      </c>
      <c r="C21" s="259">
        <f t="shared" si="9"/>
        <v>0.10827693909422176</v>
      </c>
      <c r="D21" s="276"/>
      <c r="E21" s="277">
        <v>1703</v>
      </c>
      <c r="F21" s="259">
        <f t="shared" si="6"/>
        <v>0.88651743883394063</v>
      </c>
      <c r="G21" s="278"/>
      <c r="H21" s="277">
        <v>6</v>
      </c>
      <c r="I21" s="259">
        <f t="shared" si="7"/>
        <v>3.1233732431025507E-3</v>
      </c>
      <c r="J21" s="278"/>
      <c r="K21" s="277">
        <v>4</v>
      </c>
      <c r="L21" s="259">
        <f t="shared" si="8"/>
        <v>2.0822488287350338E-3</v>
      </c>
      <c r="M21" s="278"/>
      <c r="N21" s="277">
        <f t="shared" si="10"/>
        <v>1921</v>
      </c>
      <c r="O21" s="294">
        <f t="shared" si="11"/>
        <v>6.3666191628276945</v>
      </c>
    </row>
    <row r="22" spans="1:15" x14ac:dyDescent="0.25">
      <c r="A22" s="254" t="s">
        <v>245</v>
      </c>
      <c r="B22" s="255">
        <v>675</v>
      </c>
      <c r="C22" s="272">
        <f t="shared" si="9"/>
        <v>0.34005037783375314</v>
      </c>
      <c r="D22" s="273"/>
      <c r="E22" s="274">
        <v>1279</v>
      </c>
      <c r="F22" s="272">
        <f t="shared" si="6"/>
        <v>0.64433249370277079</v>
      </c>
      <c r="G22" s="275"/>
      <c r="H22" s="274">
        <v>22</v>
      </c>
      <c r="I22" s="272">
        <f t="shared" si="7"/>
        <v>1.1083123425692695E-2</v>
      </c>
      <c r="J22" s="275"/>
      <c r="K22" s="274">
        <v>9</v>
      </c>
      <c r="L22" s="272">
        <f t="shared" si="8"/>
        <v>4.5340050377833752E-3</v>
      </c>
      <c r="M22" s="275"/>
      <c r="N22" s="274">
        <f t="shared" si="10"/>
        <v>1985</v>
      </c>
      <c r="O22" s="293">
        <f t="shared" si="11"/>
        <v>6.5787293275444929</v>
      </c>
    </row>
    <row r="23" spans="1:15" x14ac:dyDescent="0.25">
      <c r="A23" s="257" t="s">
        <v>246</v>
      </c>
      <c r="B23" s="258">
        <v>423</v>
      </c>
      <c r="C23" s="259">
        <f t="shared" si="9"/>
        <v>0.30696661828737298</v>
      </c>
      <c r="D23" s="276"/>
      <c r="E23" s="277">
        <v>847</v>
      </c>
      <c r="F23" s="259">
        <f t="shared" si="6"/>
        <v>0.61465892597968075</v>
      </c>
      <c r="G23" s="278"/>
      <c r="H23" s="277">
        <v>91</v>
      </c>
      <c r="I23" s="259">
        <f t="shared" si="7"/>
        <v>6.6037735849056603E-2</v>
      </c>
      <c r="J23" s="278"/>
      <c r="K23" s="277">
        <v>17</v>
      </c>
      <c r="L23" s="259">
        <f t="shared" si="8"/>
        <v>1.2336719883889695E-2</v>
      </c>
      <c r="M23" s="278"/>
      <c r="N23" s="277">
        <f t="shared" si="10"/>
        <v>1378</v>
      </c>
      <c r="O23" s="294">
        <f t="shared" si="11"/>
        <v>4.5669969840585951</v>
      </c>
    </row>
    <row r="24" spans="1:15" x14ac:dyDescent="0.25">
      <c r="A24" s="254" t="s">
        <v>247</v>
      </c>
      <c r="B24" s="255">
        <v>32</v>
      </c>
      <c r="C24" s="272">
        <f t="shared" si="9"/>
        <v>0.15165876777251186</v>
      </c>
      <c r="D24" s="273"/>
      <c r="E24" s="274">
        <v>175</v>
      </c>
      <c r="F24" s="272">
        <f t="shared" si="6"/>
        <v>0.82938388625592419</v>
      </c>
      <c r="G24" s="275"/>
      <c r="H24" s="274">
        <v>3</v>
      </c>
      <c r="I24" s="272">
        <f t="shared" si="7"/>
        <v>1.4218009478672985E-2</v>
      </c>
      <c r="J24" s="275"/>
      <c r="K24" s="274">
        <v>1</v>
      </c>
      <c r="L24" s="272">
        <f t="shared" si="8"/>
        <v>4.7393364928909956E-3</v>
      </c>
      <c r="M24" s="275"/>
      <c r="N24" s="274">
        <f t="shared" si="10"/>
        <v>211</v>
      </c>
      <c r="O24" s="293">
        <f t="shared" si="11"/>
        <v>0.69930069930069927</v>
      </c>
    </row>
    <row r="25" spans="1:15" x14ac:dyDescent="0.25">
      <c r="A25" s="257" t="s">
        <v>248</v>
      </c>
      <c r="B25" s="258">
        <v>1</v>
      </c>
      <c r="C25" s="259">
        <f t="shared" si="9"/>
        <v>0.5</v>
      </c>
      <c r="D25" s="276"/>
      <c r="E25" s="277">
        <v>1</v>
      </c>
      <c r="F25" s="259">
        <f t="shared" si="6"/>
        <v>0.5</v>
      </c>
      <c r="G25" s="278"/>
      <c r="H25" s="277">
        <v>0</v>
      </c>
      <c r="I25" s="259">
        <f t="shared" si="7"/>
        <v>0</v>
      </c>
      <c r="J25" s="278"/>
      <c r="K25" s="277">
        <v>0</v>
      </c>
      <c r="L25" s="259">
        <f t="shared" si="8"/>
        <v>0</v>
      </c>
      <c r="M25" s="278"/>
      <c r="N25" s="277">
        <f t="shared" si="10"/>
        <v>2</v>
      </c>
      <c r="O25" s="294">
        <f t="shared" si="11"/>
        <v>6.628442647399993E-3</v>
      </c>
    </row>
    <row r="26" spans="1:15" x14ac:dyDescent="0.25">
      <c r="A26" s="254" t="s">
        <v>249</v>
      </c>
      <c r="B26" s="255">
        <v>187</v>
      </c>
      <c r="C26" s="272">
        <f t="shared" si="9"/>
        <v>0.14220532319391635</v>
      </c>
      <c r="D26" s="273"/>
      <c r="E26" s="274">
        <v>1123</v>
      </c>
      <c r="F26" s="272">
        <f t="shared" si="6"/>
        <v>0.85399239543726235</v>
      </c>
      <c r="G26" s="275"/>
      <c r="H26" s="274">
        <v>4</v>
      </c>
      <c r="I26" s="272">
        <f t="shared" si="7"/>
        <v>3.041825095057034E-3</v>
      </c>
      <c r="J26" s="275"/>
      <c r="K26" s="274">
        <v>1</v>
      </c>
      <c r="L26" s="272">
        <f t="shared" si="8"/>
        <v>7.6045627376425851E-4</v>
      </c>
      <c r="M26" s="275"/>
      <c r="N26" s="274">
        <f t="shared" si="10"/>
        <v>1315</v>
      </c>
      <c r="O26" s="293">
        <f t="shared" si="11"/>
        <v>4.3582010406654961</v>
      </c>
    </row>
    <row r="27" spans="1:15" x14ac:dyDescent="0.25">
      <c r="A27" s="257" t="s">
        <v>250</v>
      </c>
      <c r="B27" s="258">
        <v>23</v>
      </c>
      <c r="C27" s="259">
        <f t="shared" si="9"/>
        <v>7.1428571428571425E-2</v>
      </c>
      <c r="D27" s="276"/>
      <c r="E27" s="277">
        <v>298</v>
      </c>
      <c r="F27" s="259">
        <f t="shared" si="6"/>
        <v>0.92546583850931674</v>
      </c>
      <c r="G27" s="278"/>
      <c r="H27" s="277">
        <v>0</v>
      </c>
      <c r="I27" s="259">
        <f t="shared" si="7"/>
        <v>0</v>
      </c>
      <c r="J27" s="278"/>
      <c r="K27" s="277">
        <v>1</v>
      </c>
      <c r="L27" s="259">
        <f t="shared" si="8"/>
        <v>3.105590062111801E-3</v>
      </c>
      <c r="M27" s="278"/>
      <c r="N27" s="277">
        <f t="shared" si="10"/>
        <v>322</v>
      </c>
      <c r="O27" s="294">
        <f t="shared" si="11"/>
        <v>1.067179266231399</v>
      </c>
    </row>
    <row r="28" spans="1:15" x14ac:dyDescent="0.25">
      <c r="A28" s="254" t="s">
        <v>251</v>
      </c>
      <c r="B28" s="255">
        <v>75</v>
      </c>
      <c r="C28" s="272">
        <f t="shared" si="9"/>
        <v>4.9407114624505928E-2</v>
      </c>
      <c r="D28" s="273"/>
      <c r="E28" s="274">
        <v>1434</v>
      </c>
      <c r="F28" s="272">
        <f t="shared" si="6"/>
        <v>0.94466403162055335</v>
      </c>
      <c r="G28" s="275"/>
      <c r="H28" s="274">
        <v>3</v>
      </c>
      <c r="I28" s="272">
        <f t="shared" si="7"/>
        <v>1.976284584980237E-3</v>
      </c>
      <c r="J28" s="275"/>
      <c r="K28" s="274">
        <v>6</v>
      </c>
      <c r="L28" s="272">
        <f t="shared" si="8"/>
        <v>3.952569169960474E-3</v>
      </c>
      <c r="M28" s="275"/>
      <c r="N28" s="274">
        <f t="shared" si="10"/>
        <v>1518</v>
      </c>
      <c r="O28" s="293">
        <f t="shared" si="11"/>
        <v>5.0309879693765946</v>
      </c>
    </row>
    <row r="29" spans="1:15" x14ac:dyDescent="0.25">
      <c r="A29" s="257" t="s">
        <v>252</v>
      </c>
      <c r="B29" s="258">
        <v>149</v>
      </c>
      <c r="C29" s="259">
        <f t="shared" si="9"/>
        <v>0.1231404958677686</v>
      </c>
      <c r="D29" s="276"/>
      <c r="E29" s="277">
        <v>1054</v>
      </c>
      <c r="F29" s="259">
        <f t="shared" si="6"/>
        <v>0.87107438016528926</v>
      </c>
      <c r="G29" s="278"/>
      <c r="H29" s="277">
        <v>5</v>
      </c>
      <c r="I29" s="259">
        <f t="shared" si="7"/>
        <v>4.1322314049586778E-3</v>
      </c>
      <c r="J29" s="278"/>
      <c r="K29" s="277">
        <v>2</v>
      </c>
      <c r="L29" s="259">
        <f t="shared" si="8"/>
        <v>1.652892561983471E-3</v>
      </c>
      <c r="M29" s="278"/>
      <c r="N29" s="277">
        <f t="shared" si="10"/>
        <v>1210</v>
      </c>
      <c r="O29" s="294">
        <f t="shared" si="11"/>
        <v>4.0102078016769962</v>
      </c>
    </row>
    <row r="30" spans="1:15" x14ac:dyDescent="0.25">
      <c r="A30" s="254" t="s">
        <v>253</v>
      </c>
      <c r="B30" s="255">
        <v>714</v>
      </c>
      <c r="C30" s="272">
        <f t="shared" si="9"/>
        <v>0.55391776570985263</v>
      </c>
      <c r="D30" s="273"/>
      <c r="E30" s="274">
        <v>538</v>
      </c>
      <c r="F30" s="272">
        <f t="shared" si="6"/>
        <v>0.41737781225756398</v>
      </c>
      <c r="G30" s="275"/>
      <c r="H30" s="274">
        <v>22</v>
      </c>
      <c r="I30" s="272">
        <f t="shared" si="7"/>
        <v>1.7067494181536073E-2</v>
      </c>
      <c r="J30" s="275"/>
      <c r="K30" s="274">
        <v>15</v>
      </c>
      <c r="L30" s="272">
        <f t="shared" si="8"/>
        <v>1.1636927851047323E-2</v>
      </c>
      <c r="M30" s="275"/>
      <c r="N30" s="274">
        <f t="shared" si="10"/>
        <v>1289</v>
      </c>
      <c r="O30" s="293">
        <f t="shared" si="11"/>
        <v>4.2720312862492955</v>
      </c>
    </row>
    <row r="31" spans="1:15" x14ac:dyDescent="0.25">
      <c r="A31" s="257" t="s">
        <v>254</v>
      </c>
      <c r="B31" s="258">
        <v>3</v>
      </c>
      <c r="C31" s="259">
        <f t="shared" si="9"/>
        <v>0.15</v>
      </c>
      <c r="D31" s="276"/>
      <c r="E31" s="277">
        <v>17</v>
      </c>
      <c r="F31" s="259">
        <f t="shared" si="6"/>
        <v>0.85</v>
      </c>
      <c r="G31" s="278"/>
      <c r="H31" s="277">
        <v>0</v>
      </c>
      <c r="I31" s="259">
        <f t="shared" si="7"/>
        <v>0</v>
      </c>
      <c r="J31" s="278"/>
      <c r="K31" s="277">
        <v>0</v>
      </c>
      <c r="L31" s="259">
        <f t="shared" si="8"/>
        <v>0</v>
      </c>
      <c r="M31" s="278"/>
      <c r="N31" s="277">
        <f t="shared" si="10"/>
        <v>20</v>
      </c>
      <c r="O31" s="294">
        <f t="shared" si="11"/>
        <v>6.628442647399993E-2</v>
      </c>
    </row>
    <row r="32" spans="1:15" x14ac:dyDescent="0.25">
      <c r="A32" s="254" t="s">
        <v>255</v>
      </c>
      <c r="B32" s="255">
        <v>1</v>
      </c>
      <c r="C32" s="272">
        <f t="shared" si="9"/>
        <v>3.7037037037037035E-2</v>
      </c>
      <c r="D32" s="273"/>
      <c r="E32" s="274">
        <v>26</v>
      </c>
      <c r="F32" s="272">
        <f t="shared" si="6"/>
        <v>0.96296296296296291</v>
      </c>
      <c r="G32" s="275"/>
      <c r="H32" s="274">
        <v>0</v>
      </c>
      <c r="I32" s="272">
        <f t="shared" si="7"/>
        <v>0</v>
      </c>
      <c r="J32" s="275"/>
      <c r="K32" s="274">
        <v>0</v>
      </c>
      <c r="L32" s="272">
        <f t="shared" si="8"/>
        <v>0</v>
      </c>
      <c r="M32" s="275"/>
      <c r="N32" s="274">
        <f t="shared" si="10"/>
        <v>27</v>
      </c>
      <c r="O32" s="293">
        <f t="shared" si="11"/>
        <v>8.9483975739899912E-2</v>
      </c>
    </row>
    <row r="33" spans="1:15" x14ac:dyDescent="0.25">
      <c r="A33" s="257" t="s">
        <v>256</v>
      </c>
      <c r="B33" s="258">
        <v>423</v>
      </c>
      <c r="C33" s="259">
        <f t="shared" si="9"/>
        <v>0.33758978451715882</v>
      </c>
      <c r="D33" s="276"/>
      <c r="E33" s="277">
        <v>803</v>
      </c>
      <c r="F33" s="259">
        <f t="shared" si="6"/>
        <v>0.64086193136472469</v>
      </c>
      <c r="G33" s="278"/>
      <c r="H33" s="277">
        <v>19</v>
      </c>
      <c r="I33" s="259">
        <f t="shared" si="7"/>
        <v>1.5163607342378291E-2</v>
      </c>
      <c r="J33" s="278"/>
      <c r="K33" s="277">
        <v>8</v>
      </c>
      <c r="L33" s="259">
        <f t="shared" si="8"/>
        <v>6.3846767757382286E-3</v>
      </c>
      <c r="M33" s="278"/>
      <c r="N33" s="277">
        <f t="shared" si="10"/>
        <v>1253</v>
      </c>
      <c r="O33" s="294">
        <f t="shared" si="11"/>
        <v>4.1527193185960956</v>
      </c>
    </row>
    <row r="34" spans="1:15" x14ac:dyDescent="0.25">
      <c r="A34" s="254" t="s">
        <v>257</v>
      </c>
      <c r="B34" s="255">
        <v>151</v>
      </c>
      <c r="C34" s="272">
        <f t="shared" si="9"/>
        <v>0.11624326404926867</v>
      </c>
      <c r="D34" s="273"/>
      <c r="E34" s="274">
        <v>1144</v>
      </c>
      <c r="F34" s="272">
        <f t="shared" si="6"/>
        <v>0.88067744418783678</v>
      </c>
      <c r="G34" s="275"/>
      <c r="H34" s="274">
        <v>1</v>
      </c>
      <c r="I34" s="272">
        <f t="shared" si="7"/>
        <v>7.6982294072363352E-4</v>
      </c>
      <c r="J34" s="275"/>
      <c r="K34" s="274">
        <v>3</v>
      </c>
      <c r="L34" s="272">
        <f t="shared" si="8"/>
        <v>2.3094688221709007E-3</v>
      </c>
      <c r="M34" s="275"/>
      <c r="N34" s="274">
        <f t="shared" si="10"/>
        <v>1299</v>
      </c>
      <c r="O34" s="293">
        <f t="shared" si="11"/>
        <v>4.3051734994862958</v>
      </c>
    </row>
    <row r="35" spans="1:15" x14ac:dyDescent="0.25">
      <c r="A35" s="257" t="s">
        <v>258</v>
      </c>
      <c r="B35" s="258">
        <v>43</v>
      </c>
      <c r="C35" s="259">
        <f t="shared" si="9"/>
        <v>0.12912912912912913</v>
      </c>
      <c r="D35" s="276"/>
      <c r="E35" s="277">
        <v>289</v>
      </c>
      <c r="F35" s="259">
        <f t="shared" si="6"/>
        <v>0.86786786786786785</v>
      </c>
      <c r="G35" s="278"/>
      <c r="H35" s="277">
        <v>1</v>
      </c>
      <c r="I35" s="259">
        <f t="shared" si="7"/>
        <v>3.003003003003003E-3</v>
      </c>
      <c r="J35" s="278"/>
      <c r="K35" s="277">
        <v>0</v>
      </c>
      <c r="L35" s="259">
        <f t="shared" si="8"/>
        <v>0</v>
      </c>
      <c r="M35" s="278"/>
      <c r="N35" s="277">
        <f t="shared" si="10"/>
        <v>333</v>
      </c>
      <c r="O35" s="294">
        <f t="shared" si="11"/>
        <v>1.1036357007920989</v>
      </c>
    </row>
    <row r="36" spans="1:15" x14ac:dyDescent="0.25">
      <c r="A36" s="254" t="s">
        <v>259</v>
      </c>
      <c r="B36" s="255">
        <v>45</v>
      </c>
      <c r="C36" s="272">
        <f t="shared" si="9"/>
        <v>0.28301886792452829</v>
      </c>
      <c r="D36" s="273"/>
      <c r="E36" s="274">
        <v>59</v>
      </c>
      <c r="F36" s="272">
        <f t="shared" si="6"/>
        <v>0.37106918238993708</v>
      </c>
      <c r="G36" s="275"/>
      <c r="H36" s="274">
        <v>55</v>
      </c>
      <c r="I36" s="272">
        <f t="shared" si="7"/>
        <v>0.34591194968553457</v>
      </c>
      <c r="J36" s="275"/>
      <c r="K36" s="274">
        <v>0</v>
      </c>
      <c r="L36" s="272">
        <f t="shared" si="8"/>
        <v>0</v>
      </c>
      <c r="M36" s="275"/>
      <c r="N36" s="274">
        <f t="shared" si="10"/>
        <v>159</v>
      </c>
      <c r="O36" s="293">
        <f t="shared" si="11"/>
        <v>0.52696119046829948</v>
      </c>
    </row>
    <row r="37" spans="1:15" s="260" customFormat="1" x14ac:dyDescent="0.25">
      <c r="A37" s="257" t="s">
        <v>260</v>
      </c>
      <c r="B37" s="258">
        <v>235</v>
      </c>
      <c r="C37" s="259">
        <f t="shared" si="9"/>
        <v>0.12580299785867238</v>
      </c>
      <c r="D37" s="276"/>
      <c r="E37" s="277">
        <v>1617</v>
      </c>
      <c r="F37" s="259">
        <f t="shared" si="6"/>
        <v>0.86563169164882225</v>
      </c>
      <c r="G37" s="278"/>
      <c r="H37" s="277">
        <v>12</v>
      </c>
      <c r="I37" s="259">
        <f t="shared" si="7"/>
        <v>6.4239828693790149E-3</v>
      </c>
      <c r="J37" s="278"/>
      <c r="K37" s="277">
        <v>4</v>
      </c>
      <c r="L37" s="259">
        <f t="shared" si="8"/>
        <v>2.1413276231263384E-3</v>
      </c>
      <c r="M37" s="278"/>
      <c r="N37" s="277">
        <f t="shared" si="10"/>
        <v>1868</v>
      </c>
      <c r="O37" s="294">
        <f t="shared" si="11"/>
        <v>6.1909654326715939</v>
      </c>
    </row>
    <row r="38" spans="1:15" x14ac:dyDescent="0.25">
      <c r="A38" s="254" t="s">
        <v>261</v>
      </c>
      <c r="B38" s="255">
        <v>161</v>
      </c>
      <c r="C38" s="272">
        <f t="shared" si="9"/>
        <v>0.26480263157894735</v>
      </c>
      <c r="D38" s="273"/>
      <c r="E38" s="274">
        <v>438</v>
      </c>
      <c r="F38" s="272">
        <f t="shared" si="6"/>
        <v>0.72039473684210531</v>
      </c>
      <c r="G38" s="275"/>
      <c r="H38" s="274">
        <v>6</v>
      </c>
      <c r="I38" s="272">
        <f t="shared" si="7"/>
        <v>9.8684210526315784E-3</v>
      </c>
      <c r="J38" s="275"/>
      <c r="K38" s="274">
        <v>3</v>
      </c>
      <c r="L38" s="272">
        <f t="shared" si="8"/>
        <v>4.9342105263157892E-3</v>
      </c>
      <c r="M38" s="275"/>
      <c r="N38" s="274">
        <f t="shared" si="10"/>
        <v>608</v>
      </c>
      <c r="O38" s="293">
        <f t="shared" si="11"/>
        <v>2.0150465648095981</v>
      </c>
    </row>
    <row r="39" spans="1:15" s="260" customFormat="1" x14ac:dyDescent="0.25">
      <c r="A39" s="257" t="s">
        <v>262</v>
      </c>
      <c r="B39" s="258">
        <v>167</v>
      </c>
      <c r="C39" s="259">
        <f t="shared" si="9"/>
        <v>0.11589174184594032</v>
      </c>
      <c r="D39" s="276"/>
      <c r="E39" s="277">
        <v>1267</v>
      </c>
      <c r="F39" s="259">
        <f t="shared" si="6"/>
        <v>0.87925052047189456</v>
      </c>
      <c r="G39" s="278"/>
      <c r="H39" s="277">
        <v>3</v>
      </c>
      <c r="I39" s="259">
        <f t="shared" si="7"/>
        <v>2.0818875780707841E-3</v>
      </c>
      <c r="J39" s="278"/>
      <c r="K39" s="277">
        <v>4</v>
      </c>
      <c r="L39" s="259">
        <f t="shared" si="8"/>
        <v>2.7758501040943788E-3</v>
      </c>
      <c r="M39" s="278"/>
      <c r="N39" s="277">
        <f t="shared" si="10"/>
        <v>1441</v>
      </c>
      <c r="O39" s="294">
        <f t="shared" si="11"/>
        <v>4.7757929274516959</v>
      </c>
    </row>
    <row r="40" spans="1:15" x14ac:dyDescent="0.25">
      <c r="A40" s="254" t="s">
        <v>263</v>
      </c>
      <c r="B40" s="255">
        <v>299</v>
      </c>
      <c r="C40" s="272">
        <f t="shared" si="9"/>
        <v>0.40735694822888285</v>
      </c>
      <c r="D40" s="273"/>
      <c r="E40" s="274">
        <v>395</v>
      </c>
      <c r="F40" s="272">
        <f t="shared" si="6"/>
        <v>0.53814713896457766</v>
      </c>
      <c r="G40" s="275"/>
      <c r="H40" s="274">
        <v>3</v>
      </c>
      <c r="I40" s="272">
        <f t="shared" si="7"/>
        <v>4.0871934604904629E-3</v>
      </c>
      <c r="J40" s="275"/>
      <c r="K40" s="274">
        <v>37</v>
      </c>
      <c r="L40" s="272">
        <f t="shared" si="8"/>
        <v>5.0408719346049048E-2</v>
      </c>
      <c r="M40" s="275"/>
      <c r="N40" s="274">
        <f t="shared" si="10"/>
        <v>734</v>
      </c>
      <c r="O40" s="293">
        <f t="shared" si="11"/>
        <v>2.4326384515957979</v>
      </c>
    </row>
    <row r="41" spans="1:15" s="260" customFormat="1" x14ac:dyDescent="0.25">
      <c r="A41" s="257" t="s">
        <v>264</v>
      </c>
      <c r="B41" s="258">
        <v>381</v>
      </c>
      <c r="C41" s="259">
        <f t="shared" si="9"/>
        <v>0.33479789103690688</v>
      </c>
      <c r="D41" s="276"/>
      <c r="E41" s="277">
        <v>730</v>
      </c>
      <c r="F41" s="259">
        <f t="shared" si="6"/>
        <v>0.64147627416520214</v>
      </c>
      <c r="G41" s="278"/>
      <c r="H41" s="277">
        <v>20</v>
      </c>
      <c r="I41" s="259">
        <f t="shared" si="7"/>
        <v>1.7574692442882251E-2</v>
      </c>
      <c r="J41" s="278"/>
      <c r="K41" s="277">
        <v>7</v>
      </c>
      <c r="L41" s="259">
        <f t="shared" si="8"/>
        <v>6.1511423550087872E-3</v>
      </c>
      <c r="M41" s="278"/>
      <c r="N41" s="277">
        <f t="shared" si="10"/>
        <v>1138</v>
      </c>
      <c r="O41" s="294">
        <f t="shared" si="11"/>
        <v>3.7715838663705958</v>
      </c>
    </row>
    <row r="42" spans="1:15" x14ac:dyDescent="0.25">
      <c r="A42" s="254" t="s">
        <v>265</v>
      </c>
      <c r="B42" s="255">
        <v>351</v>
      </c>
      <c r="C42" s="272">
        <f t="shared" si="9"/>
        <v>0.35634517766497464</v>
      </c>
      <c r="D42" s="273"/>
      <c r="E42" s="274">
        <v>615</v>
      </c>
      <c r="F42" s="272">
        <f t="shared" si="6"/>
        <v>0.62436548223350252</v>
      </c>
      <c r="G42" s="275"/>
      <c r="H42" s="274">
        <v>16</v>
      </c>
      <c r="I42" s="272">
        <f t="shared" si="7"/>
        <v>1.6243654822335026E-2</v>
      </c>
      <c r="J42" s="275"/>
      <c r="K42" s="274">
        <v>3</v>
      </c>
      <c r="L42" s="272">
        <f t="shared" si="8"/>
        <v>3.0456852791878172E-3</v>
      </c>
      <c r="M42" s="275"/>
      <c r="N42" s="274">
        <f t="shared" si="10"/>
        <v>985</v>
      </c>
      <c r="O42" s="293">
        <f t="shared" si="11"/>
        <v>3.2645080038444969</v>
      </c>
    </row>
    <row r="43" spans="1:15" s="260" customFormat="1" x14ac:dyDescent="0.25">
      <c r="A43" s="257" t="s">
        <v>266</v>
      </c>
      <c r="B43" s="258">
        <v>34</v>
      </c>
      <c r="C43" s="259">
        <f t="shared" si="9"/>
        <v>8.9005235602094238E-2</v>
      </c>
      <c r="D43" s="276"/>
      <c r="E43" s="277">
        <v>346</v>
      </c>
      <c r="F43" s="259">
        <f t="shared" si="6"/>
        <v>0.90575916230366493</v>
      </c>
      <c r="G43" s="278"/>
      <c r="H43" s="277">
        <v>1</v>
      </c>
      <c r="I43" s="259">
        <f t="shared" si="7"/>
        <v>2.617801047120419E-3</v>
      </c>
      <c r="J43" s="278"/>
      <c r="K43" s="277">
        <v>1</v>
      </c>
      <c r="L43" s="259">
        <f t="shared" si="8"/>
        <v>2.617801047120419E-3</v>
      </c>
      <c r="M43" s="278"/>
      <c r="N43" s="277">
        <f t="shared" si="10"/>
        <v>382</v>
      </c>
      <c r="O43" s="294">
        <f t="shared" si="11"/>
        <v>1.2660325456533987</v>
      </c>
    </row>
    <row r="44" spans="1:15" x14ac:dyDescent="0.25">
      <c r="A44" s="254" t="s">
        <v>267</v>
      </c>
      <c r="B44" s="255">
        <v>499</v>
      </c>
      <c r="C44" s="272">
        <f t="shared" si="9"/>
        <v>0.33602693602693601</v>
      </c>
      <c r="D44" s="273"/>
      <c r="E44" s="274">
        <v>949</v>
      </c>
      <c r="F44" s="272">
        <f t="shared" si="6"/>
        <v>0.6390572390572391</v>
      </c>
      <c r="G44" s="275"/>
      <c r="H44" s="274">
        <v>13</v>
      </c>
      <c r="I44" s="272">
        <f t="shared" si="7"/>
        <v>8.7542087542087539E-3</v>
      </c>
      <c r="J44" s="275"/>
      <c r="K44" s="274">
        <v>24</v>
      </c>
      <c r="L44" s="272">
        <f t="shared" si="8"/>
        <v>1.6161616161616162E-2</v>
      </c>
      <c r="M44" s="275"/>
      <c r="N44" s="274">
        <f t="shared" si="10"/>
        <v>1485</v>
      </c>
      <c r="O44" s="293">
        <f t="shared" si="11"/>
        <v>4.9216186656944956</v>
      </c>
    </row>
    <row r="45" spans="1:15" s="260" customFormat="1" x14ac:dyDescent="0.25">
      <c r="A45" s="257" t="s">
        <v>268</v>
      </c>
      <c r="B45" s="258">
        <v>453</v>
      </c>
      <c r="C45" s="259">
        <f t="shared" si="9"/>
        <v>0.40627802690582959</v>
      </c>
      <c r="D45" s="276"/>
      <c r="E45" s="277">
        <v>639</v>
      </c>
      <c r="F45" s="259">
        <f t="shared" si="6"/>
        <v>0.57309417040358746</v>
      </c>
      <c r="G45" s="278"/>
      <c r="H45" s="277">
        <v>9</v>
      </c>
      <c r="I45" s="259">
        <f t="shared" si="7"/>
        <v>8.0717488789237672E-3</v>
      </c>
      <c r="J45" s="278"/>
      <c r="K45" s="277">
        <v>14</v>
      </c>
      <c r="L45" s="259">
        <f t="shared" si="8"/>
        <v>1.2556053811659192E-2</v>
      </c>
      <c r="M45" s="278"/>
      <c r="N45" s="277">
        <f t="shared" si="10"/>
        <v>1115</v>
      </c>
      <c r="O45" s="294">
        <f t="shared" si="11"/>
        <v>3.6953567759254966</v>
      </c>
    </row>
    <row r="46" spans="1:15" x14ac:dyDescent="0.25">
      <c r="A46" s="254" t="s">
        <v>269</v>
      </c>
      <c r="B46" s="255">
        <v>5</v>
      </c>
      <c r="C46" s="272">
        <f t="shared" si="9"/>
        <v>0.21739130434782608</v>
      </c>
      <c r="D46" s="273"/>
      <c r="E46" s="274">
        <v>18</v>
      </c>
      <c r="F46" s="272">
        <f t="shared" si="6"/>
        <v>0.78260869565217395</v>
      </c>
      <c r="G46" s="275"/>
      <c r="H46" s="274">
        <v>0</v>
      </c>
      <c r="I46" s="272">
        <f t="shared" si="7"/>
        <v>0</v>
      </c>
      <c r="J46" s="275"/>
      <c r="K46" s="274">
        <v>0</v>
      </c>
      <c r="L46" s="272">
        <f t="shared" si="8"/>
        <v>0</v>
      </c>
      <c r="M46" s="275"/>
      <c r="N46" s="274">
        <f t="shared" si="10"/>
        <v>23</v>
      </c>
      <c r="O46" s="293">
        <f t="shared" si="11"/>
        <v>7.6227090445099926E-2</v>
      </c>
    </row>
    <row r="47" spans="1:15" s="260" customFormat="1" x14ac:dyDescent="0.25">
      <c r="A47" s="261" t="s">
        <v>270</v>
      </c>
      <c r="B47" s="262">
        <v>1</v>
      </c>
      <c r="C47" s="263">
        <f t="shared" si="9"/>
        <v>3.8461538461538464E-2</v>
      </c>
      <c r="D47" s="279"/>
      <c r="E47" s="280">
        <v>25</v>
      </c>
      <c r="F47" s="263">
        <f t="shared" si="6"/>
        <v>0.96153846153846156</v>
      </c>
      <c r="G47" s="281"/>
      <c r="H47" s="280">
        <v>0</v>
      </c>
      <c r="I47" s="263">
        <f t="shared" si="7"/>
        <v>0</v>
      </c>
      <c r="J47" s="281"/>
      <c r="K47" s="280">
        <v>0</v>
      </c>
      <c r="L47" s="263">
        <f t="shared" si="8"/>
        <v>0</v>
      </c>
      <c r="M47" s="281"/>
      <c r="N47" s="280">
        <f t="shared" si="10"/>
        <v>26</v>
      </c>
      <c r="O47" s="295">
        <f t="shared" si="11"/>
        <v>8.6169754416199909E-2</v>
      </c>
    </row>
    <row r="48" spans="1:15" x14ac:dyDescent="0.25">
      <c r="B48" s="264"/>
      <c r="C48" s="307"/>
      <c r="D48" s="264"/>
      <c r="E48" s="264"/>
      <c r="F48" s="303"/>
      <c r="G48" s="278"/>
      <c r="H48" s="278"/>
      <c r="I48" s="303"/>
      <c r="J48" s="278"/>
      <c r="K48" s="278"/>
      <c r="L48" s="303"/>
      <c r="M48" s="278"/>
      <c r="N48" s="278"/>
      <c r="O48" s="288"/>
    </row>
    <row r="49" spans="1:1" ht="16.5" x14ac:dyDescent="0.3">
      <c r="A49" s="266" t="s">
        <v>271</v>
      </c>
    </row>
    <row r="50" spans="1:1" ht="16.5" x14ac:dyDescent="0.3">
      <c r="A50" s="266" t="s">
        <v>272</v>
      </c>
    </row>
  </sheetData>
  <mergeCells count="8">
    <mergeCell ref="A6:O7"/>
    <mergeCell ref="A12:A14"/>
    <mergeCell ref="B12:O12"/>
    <mergeCell ref="B13:C13"/>
    <mergeCell ref="E13:F13"/>
    <mergeCell ref="H13:I13"/>
    <mergeCell ref="K13:L13"/>
    <mergeCell ref="N13:O1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AC586D-A3BA-4859-94A6-86AD0BE300E0}">
  <sheetPr codeName="Hoja7">
    <tabColor rgb="FF7030A0"/>
  </sheetPr>
  <dimension ref="A1:J1011"/>
  <sheetViews>
    <sheetView showGridLines="0" showRowColHeaders="0" topLeftCell="A35" zoomScale="90" zoomScaleNormal="90" workbookViewId="0">
      <selection activeCell="C44" sqref="C44:E44"/>
    </sheetView>
  </sheetViews>
  <sheetFormatPr baseColWidth="10" defaultColWidth="14.42578125" defaultRowHeight="15" customHeight="1" x14ac:dyDescent="0.25"/>
  <cols>
    <col min="1" max="1" width="7.85546875" style="35" customWidth="1"/>
    <col min="2" max="2" width="7.28515625" style="35" customWidth="1"/>
    <col min="3" max="3" width="22.7109375" style="35" customWidth="1"/>
    <col min="4" max="5" width="13.7109375" style="35" customWidth="1"/>
    <col min="6" max="6" width="7.42578125" style="35" customWidth="1"/>
    <col min="7" max="7" width="43.7109375" style="35" customWidth="1"/>
    <col min="8" max="8" width="17.85546875" style="35" customWidth="1"/>
    <col min="9" max="22" width="10.7109375" style="35" customWidth="1"/>
    <col min="23" max="16384" width="14.42578125" style="35"/>
  </cols>
  <sheetData>
    <row r="1" spans="1:10" s="9" customFormat="1" ht="15" customHeight="1" x14ac:dyDescent="0.25"/>
    <row r="2" spans="1:10" s="9" customFormat="1" ht="15" customHeight="1" x14ac:dyDescent="0.25"/>
    <row r="3" spans="1:10" s="9" customFormat="1" ht="15" customHeight="1" x14ac:dyDescent="0.25"/>
    <row r="4" spans="1:10" s="9" customFormat="1" ht="3.75" customHeight="1" x14ac:dyDescent="0.25"/>
    <row r="5" spans="1:10" s="9" customFormat="1" ht="15" customHeight="1" x14ac:dyDescent="0.25">
      <c r="A5" s="672" t="s">
        <v>2</v>
      </c>
      <c r="B5" s="672"/>
      <c r="C5" s="672"/>
      <c r="D5" s="672"/>
      <c r="E5" s="672"/>
      <c r="F5" s="672"/>
    </row>
    <row r="6" spans="1:10" s="9" customFormat="1" ht="15" customHeight="1" x14ac:dyDescent="0.25">
      <c r="A6" s="672"/>
      <c r="B6" s="672"/>
      <c r="C6" s="672"/>
      <c r="D6" s="672"/>
      <c r="E6" s="672"/>
      <c r="F6" s="672"/>
    </row>
    <row r="7" spans="1:10" ht="27.75" customHeight="1" x14ac:dyDescent="0.25">
      <c r="A7" s="685" t="s">
        <v>8</v>
      </c>
      <c r="B7" s="685"/>
      <c r="C7" s="685"/>
      <c r="D7" s="685"/>
      <c r="E7" s="685"/>
      <c r="F7" s="685"/>
    </row>
    <row r="8" spans="1:10" ht="15" customHeight="1" x14ac:dyDescent="0.25">
      <c r="G8" s="9"/>
      <c r="H8" s="9"/>
      <c r="I8" s="9"/>
      <c r="J8" s="9"/>
    </row>
    <row r="9" spans="1:10" ht="18" customHeight="1" x14ac:dyDescent="0.25">
      <c r="B9" s="36"/>
      <c r="C9" s="37" t="s">
        <v>56</v>
      </c>
      <c r="D9" s="38" t="s">
        <v>33</v>
      </c>
      <c r="E9" s="38" t="s">
        <v>35</v>
      </c>
      <c r="F9" s="39"/>
      <c r="G9" s="9"/>
      <c r="H9" s="9"/>
      <c r="I9" s="9"/>
      <c r="J9" s="9"/>
    </row>
    <row r="10" spans="1:10" x14ac:dyDescent="0.25">
      <c r="B10" s="36"/>
      <c r="C10" s="40" t="s">
        <v>57</v>
      </c>
      <c r="D10" s="41">
        <v>3951</v>
      </c>
      <c r="E10" s="42">
        <f t="shared" ref="E10:E39" si="0">+D10/$D$40</f>
        <v>0.32313731904800852</v>
      </c>
      <c r="G10" s="9"/>
      <c r="H10" s="9"/>
      <c r="I10" s="9"/>
      <c r="J10" s="9"/>
    </row>
    <row r="11" spans="1:10" x14ac:dyDescent="0.25">
      <c r="B11" s="36"/>
      <c r="C11" s="43" t="s">
        <v>58</v>
      </c>
      <c r="D11" s="44">
        <v>1871</v>
      </c>
      <c r="E11" s="45">
        <f t="shared" si="0"/>
        <v>0.15302200049071726</v>
      </c>
      <c r="G11" s="9"/>
      <c r="H11" s="9"/>
      <c r="I11" s="9"/>
      <c r="J11" s="9"/>
    </row>
    <row r="12" spans="1:10" x14ac:dyDescent="0.25">
      <c r="B12" s="36"/>
      <c r="C12" s="43" t="s">
        <v>59</v>
      </c>
      <c r="D12" s="44">
        <v>1509</v>
      </c>
      <c r="E12" s="45">
        <f t="shared" si="0"/>
        <v>0.123415392164881</v>
      </c>
      <c r="G12" s="9"/>
      <c r="H12" s="9"/>
      <c r="I12" s="9"/>
      <c r="J12" s="9"/>
    </row>
    <row r="13" spans="1:10" x14ac:dyDescent="0.25">
      <c r="B13" s="36"/>
      <c r="C13" s="43" t="s">
        <v>60</v>
      </c>
      <c r="D13" s="44">
        <v>682</v>
      </c>
      <c r="E13" s="45">
        <f t="shared" si="0"/>
        <v>5.5778195796188763E-2</v>
      </c>
      <c r="G13" s="9"/>
      <c r="H13" s="9"/>
      <c r="I13" s="9"/>
      <c r="J13" s="9"/>
    </row>
    <row r="14" spans="1:10" x14ac:dyDescent="0.25">
      <c r="B14" s="36"/>
      <c r="C14" s="43" t="s">
        <v>61</v>
      </c>
      <c r="D14" s="44">
        <v>642</v>
      </c>
      <c r="E14" s="45">
        <f t="shared" si="0"/>
        <v>5.2506747362394697E-2</v>
      </c>
      <c r="G14" s="9"/>
      <c r="H14" s="9"/>
      <c r="I14" s="9"/>
      <c r="J14" s="9"/>
    </row>
    <row r="15" spans="1:10" x14ac:dyDescent="0.25">
      <c r="B15" s="36"/>
      <c r="C15" s="43" t="s">
        <v>62</v>
      </c>
      <c r="D15" s="44">
        <v>464</v>
      </c>
      <c r="E15" s="45">
        <f t="shared" si="0"/>
        <v>3.7948801832011124E-2</v>
      </c>
      <c r="G15" s="9"/>
      <c r="H15" s="9"/>
      <c r="I15" s="9"/>
      <c r="J15" s="9"/>
    </row>
    <row r="16" spans="1:10" x14ac:dyDescent="0.25">
      <c r="B16" s="36"/>
      <c r="C16" s="43" t="s">
        <v>63</v>
      </c>
      <c r="D16" s="44">
        <v>360</v>
      </c>
      <c r="E16" s="45">
        <f t="shared" si="0"/>
        <v>2.9443035904146563E-2</v>
      </c>
      <c r="G16" s="9"/>
      <c r="H16" s="9"/>
      <c r="I16" s="9"/>
      <c r="J16" s="9"/>
    </row>
    <row r="17" spans="2:10" x14ac:dyDescent="0.25">
      <c r="B17" s="36"/>
      <c r="C17" s="43" t="s">
        <v>64</v>
      </c>
      <c r="D17" s="44">
        <v>359</v>
      </c>
      <c r="E17" s="45">
        <f t="shared" si="0"/>
        <v>2.936124969330171E-2</v>
      </c>
      <c r="G17" s="9"/>
      <c r="H17" s="9"/>
      <c r="I17" s="9"/>
      <c r="J17" s="9"/>
    </row>
    <row r="18" spans="2:10" x14ac:dyDescent="0.25">
      <c r="B18" s="36"/>
      <c r="C18" s="43" t="s">
        <v>65</v>
      </c>
      <c r="D18" s="44">
        <v>352</v>
      </c>
      <c r="E18" s="45">
        <f t="shared" si="0"/>
        <v>2.8788746217387747E-2</v>
      </c>
      <c r="G18" s="9"/>
      <c r="H18" s="9"/>
      <c r="I18" s="9"/>
      <c r="J18" s="9"/>
    </row>
    <row r="19" spans="2:10" x14ac:dyDescent="0.25">
      <c r="B19" s="36"/>
      <c r="C19" s="43" t="s">
        <v>66</v>
      </c>
      <c r="D19" s="44">
        <v>304</v>
      </c>
      <c r="E19" s="45">
        <f t="shared" si="0"/>
        <v>2.4863008096834872E-2</v>
      </c>
      <c r="G19" s="9"/>
      <c r="H19" s="9"/>
      <c r="I19" s="9"/>
      <c r="J19" s="9"/>
    </row>
    <row r="20" spans="2:10" x14ac:dyDescent="0.25">
      <c r="B20" s="36"/>
      <c r="C20" s="43" t="s">
        <v>67</v>
      </c>
      <c r="D20" s="44">
        <v>276</v>
      </c>
      <c r="E20" s="45">
        <f t="shared" si="0"/>
        <v>2.2572994193179031E-2</v>
      </c>
      <c r="G20" s="9"/>
      <c r="H20" s="9"/>
      <c r="I20" s="9"/>
      <c r="J20" s="9"/>
    </row>
    <row r="21" spans="2:10" x14ac:dyDescent="0.25">
      <c r="B21" s="36"/>
      <c r="C21" s="43" t="s">
        <v>68</v>
      </c>
      <c r="D21" s="44">
        <v>218</v>
      </c>
      <c r="E21" s="45">
        <f t="shared" si="0"/>
        <v>1.7829393964177639E-2</v>
      </c>
      <c r="G21" s="9"/>
      <c r="H21" s="9"/>
      <c r="I21" s="9"/>
      <c r="J21" s="9"/>
    </row>
    <row r="22" spans="2:10" x14ac:dyDescent="0.25">
      <c r="B22" s="36"/>
      <c r="C22" s="43" t="s">
        <v>69</v>
      </c>
      <c r="D22" s="44">
        <v>173</v>
      </c>
      <c r="E22" s="45">
        <f t="shared" si="0"/>
        <v>1.414901447615932E-2</v>
      </c>
      <c r="G22" s="9"/>
      <c r="H22" s="9"/>
      <c r="I22" s="9"/>
      <c r="J22" s="9"/>
    </row>
    <row r="23" spans="2:10" x14ac:dyDescent="0.25">
      <c r="B23" s="36"/>
      <c r="C23" s="43" t="s">
        <v>70</v>
      </c>
      <c r="D23" s="44">
        <v>165</v>
      </c>
      <c r="E23" s="45">
        <f t="shared" si="0"/>
        <v>1.3494724789400506E-2</v>
      </c>
      <c r="G23" s="9"/>
      <c r="H23" s="9"/>
      <c r="I23" s="9"/>
      <c r="J23" s="9"/>
    </row>
    <row r="24" spans="2:10" x14ac:dyDescent="0.25">
      <c r="B24" s="36"/>
      <c r="C24" s="43" t="s">
        <v>71</v>
      </c>
      <c r="D24" s="44">
        <v>163</v>
      </c>
      <c r="E24" s="45">
        <f t="shared" si="0"/>
        <v>1.3331152367710803E-2</v>
      </c>
      <c r="G24" s="9"/>
      <c r="H24" s="9"/>
      <c r="I24" s="9"/>
      <c r="J24" s="9"/>
    </row>
    <row r="25" spans="2:10" x14ac:dyDescent="0.25">
      <c r="B25" s="36"/>
      <c r="C25" s="43" t="s">
        <v>72</v>
      </c>
      <c r="D25" s="44">
        <v>157</v>
      </c>
      <c r="E25" s="45">
        <f t="shared" si="0"/>
        <v>1.2840435102641694E-2</v>
      </c>
      <c r="G25" s="9"/>
      <c r="H25" s="9"/>
      <c r="I25" s="9"/>
      <c r="J25" s="9"/>
    </row>
    <row r="26" spans="2:10" x14ac:dyDescent="0.25">
      <c r="B26" s="36"/>
      <c r="C26" s="43" t="s">
        <v>73</v>
      </c>
      <c r="D26" s="44">
        <v>108</v>
      </c>
      <c r="E26" s="45">
        <f t="shared" si="0"/>
        <v>8.8329107712439691E-3</v>
      </c>
      <c r="G26" s="9"/>
      <c r="H26" s="9"/>
      <c r="I26" s="9"/>
      <c r="J26" s="9"/>
    </row>
    <row r="27" spans="2:10" ht="15.75" customHeight="1" x14ac:dyDescent="0.25">
      <c r="B27" s="36"/>
      <c r="C27" s="43" t="s">
        <v>74</v>
      </c>
      <c r="D27" s="44">
        <v>61</v>
      </c>
      <c r="E27" s="46">
        <f t="shared" si="0"/>
        <v>4.9889588615359449E-3</v>
      </c>
      <c r="G27" s="9"/>
      <c r="H27" s="9"/>
      <c r="I27" s="9"/>
      <c r="J27" s="9"/>
    </row>
    <row r="28" spans="2:10" ht="15.75" customHeight="1" x14ac:dyDescent="0.25">
      <c r="B28" s="36"/>
      <c r="C28" s="43" t="s">
        <v>75</v>
      </c>
      <c r="D28" s="44">
        <v>42</v>
      </c>
      <c r="E28" s="45">
        <f t="shared" si="0"/>
        <v>3.4350208554837654E-3</v>
      </c>
      <c r="G28" s="9"/>
      <c r="H28" s="9"/>
      <c r="I28" s="9"/>
      <c r="J28" s="9"/>
    </row>
    <row r="29" spans="2:10" ht="15.75" customHeight="1" x14ac:dyDescent="0.25">
      <c r="B29" s="36"/>
      <c r="C29" s="43" t="s">
        <v>76</v>
      </c>
      <c r="D29" s="44">
        <v>36</v>
      </c>
      <c r="E29" s="45">
        <f t="shared" si="0"/>
        <v>2.9443035904146561E-3</v>
      </c>
      <c r="G29" s="9"/>
      <c r="H29" s="9"/>
      <c r="I29" s="9"/>
      <c r="J29" s="9"/>
    </row>
    <row r="30" spans="2:10" ht="15.75" customHeight="1" x14ac:dyDescent="0.25">
      <c r="B30" s="36"/>
      <c r="C30" s="43" t="s">
        <v>77</v>
      </c>
      <c r="D30" s="44">
        <v>35</v>
      </c>
      <c r="E30" s="46">
        <f t="shared" si="0"/>
        <v>2.8625173795698046E-3</v>
      </c>
      <c r="G30" s="9"/>
      <c r="H30" s="9"/>
      <c r="I30" s="9"/>
      <c r="J30" s="9"/>
    </row>
    <row r="31" spans="2:10" ht="15.75" customHeight="1" x14ac:dyDescent="0.25">
      <c r="B31" s="36"/>
      <c r="C31" s="43" t="s">
        <v>78</v>
      </c>
      <c r="D31" s="44">
        <v>13</v>
      </c>
      <c r="E31" s="45">
        <f t="shared" si="0"/>
        <v>1.0632207409830702E-3</v>
      </c>
      <c r="G31" s="9"/>
      <c r="H31" s="9"/>
      <c r="I31" s="9"/>
      <c r="J31" s="9"/>
    </row>
    <row r="32" spans="2:10" ht="15.75" customHeight="1" x14ac:dyDescent="0.25">
      <c r="B32" s="36"/>
      <c r="C32" s="43" t="s">
        <v>79</v>
      </c>
      <c r="D32" s="44">
        <v>12</v>
      </c>
      <c r="E32" s="45">
        <f t="shared" si="0"/>
        <v>9.8143453013821869E-4</v>
      </c>
      <c r="G32" s="9"/>
      <c r="H32" s="9"/>
      <c r="I32" s="9"/>
      <c r="J32" s="9"/>
    </row>
    <row r="33" spans="1:10" ht="15.75" customHeight="1" x14ac:dyDescent="0.25">
      <c r="B33" s="36"/>
      <c r="C33" s="43" t="s">
        <v>80</v>
      </c>
      <c r="D33" s="44">
        <v>6</v>
      </c>
      <c r="E33" s="45">
        <f t="shared" si="0"/>
        <v>4.9071726506910935E-4</v>
      </c>
      <c r="G33" s="9"/>
      <c r="H33" s="9"/>
      <c r="I33" s="9"/>
      <c r="J33" s="9"/>
    </row>
    <row r="34" spans="1:10" ht="15.75" customHeight="1" x14ac:dyDescent="0.25">
      <c r="B34" s="36"/>
      <c r="C34" s="43" t="s">
        <v>81</v>
      </c>
      <c r="D34" s="44">
        <v>5</v>
      </c>
      <c r="E34" s="45">
        <f t="shared" si="0"/>
        <v>4.0893105422425781E-4</v>
      </c>
      <c r="G34" s="9"/>
      <c r="H34" s="9"/>
      <c r="I34" s="9"/>
      <c r="J34" s="9"/>
    </row>
    <row r="35" spans="1:10" ht="15.75" customHeight="1" x14ac:dyDescent="0.25">
      <c r="B35" s="36"/>
      <c r="C35" s="43" t="s">
        <v>82</v>
      </c>
      <c r="D35" s="44">
        <v>4</v>
      </c>
      <c r="E35" s="45">
        <f t="shared" si="0"/>
        <v>3.2714484337940621E-4</v>
      </c>
      <c r="G35" s="9"/>
      <c r="H35" s="9"/>
      <c r="I35" s="9"/>
      <c r="J35" s="9"/>
    </row>
    <row r="36" spans="1:10" ht="15.75" customHeight="1" x14ac:dyDescent="0.25">
      <c r="B36" s="36"/>
      <c r="C36" s="43" t="s">
        <v>83</v>
      </c>
      <c r="D36" s="44">
        <v>1</v>
      </c>
      <c r="E36" s="45">
        <f t="shared" si="0"/>
        <v>8.1786210844851553E-5</v>
      </c>
      <c r="G36" s="9"/>
      <c r="H36" s="9"/>
      <c r="I36" s="9"/>
      <c r="J36" s="9"/>
    </row>
    <row r="37" spans="1:10" ht="15.75" customHeight="1" x14ac:dyDescent="0.25">
      <c r="B37" s="36"/>
      <c r="C37" s="43" t="s">
        <v>84</v>
      </c>
      <c r="D37" s="44">
        <v>1</v>
      </c>
      <c r="E37" s="45">
        <f t="shared" si="0"/>
        <v>8.1786210844851553E-5</v>
      </c>
      <c r="G37" s="9"/>
      <c r="H37" s="9"/>
      <c r="I37" s="9"/>
      <c r="J37" s="9"/>
    </row>
    <row r="38" spans="1:10" x14ac:dyDescent="0.25">
      <c r="B38" s="36"/>
      <c r="C38" s="43" t="s">
        <v>85</v>
      </c>
      <c r="D38" s="44">
        <v>1</v>
      </c>
      <c r="E38" s="45">
        <f t="shared" si="0"/>
        <v>8.1786210844851553E-5</v>
      </c>
      <c r="G38" s="9"/>
      <c r="H38" s="9"/>
      <c r="I38" s="9"/>
      <c r="J38" s="9"/>
    </row>
    <row r="39" spans="1:10" ht="15.75" customHeight="1" x14ac:dyDescent="0.25">
      <c r="B39" s="36"/>
      <c r="C39" s="43" t="s">
        <v>86</v>
      </c>
      <c r="D39" s="44">
        <v>256</v>
      </c>
      <c r="E39" s="46">
        <f t="shared" si="0"/>
        <v>2.0937269976281998E-2</v>
      </c>
      <c r="G39" s="9"/>
      <c r="H39" s="9"/>
      <c r="I39" s="9"/>
      <c r="J39" s="9"/>
    </row>
    <row r="40" spans="1:10" ht="29.25" customHeight="1" x14ac:dyDescent="0.25">
      <c r="B40" s="36"/>
      <c r="C40" s="47" t="s">
        <v>87</v>
      </c>
      <c r="D40" s="48">
        <f>SUM(D10:D39)</f>
        <v>12227</v>
      </c>
      <c r="E40" s="49">
        <f>SUM(E10:E39)</f>
        <v>0.99999999999999967</v>
      </c>
      <c r="J40" s="9"/>
    </row>
    <row r="41" spans="1:10" ht="29.25" customHeight="1" x14ac:dyDescent="0.25">
      <c r="B41" s="36"/>
      <c r="C41" s="50"/>
      <c r="D41" s="51"/>
      <c r="E41" s="52"/>
      <c r="J41" s="9"/>
    </row>
    <row r="42" spans="1:10" ht="29.25" customHeight="1" x14ac:dyDescent="0.25">
      <c r="A42" s="680" t="s">
        <v>4</v>
      </c>
      <c r="B42" s="681"/>
      <c r="C42" s="686" t="s">
        <v>51</v>
      </c>
      <c r="D42" s="687"/>
      <c r="E42" s="688"/>
    </row>
    <row r="43" spans="1:10" ht="15.75" customHeight="1" x14ac:dyDescent="0.25">
      <c r="A43" s="680" t="s">
        <v>52</v>
      </c>
      <c r="B43" s="681"/>
      <c r="C43" s="689" t="s">
        <v>53</v>
      </c>
      <c r="D43" s="690"/>
      <c r="E43" s="691"/>
      <c r="F43" s="53"/>
    </row>
    <row r="44" spans="1:10" ht="135" customHeight="1" x14ac:dyDescent="0.25">
      <c r="A44" s="680" t="s">
        <v>54</v>
      </c>
      <c r="B44" s="681"/>
      <c r="C44" s="682" t="s">
        <v>55</v>
      </c>
      <c r="D44" s="683"/>
      <c r="E44" s="684"/>
      <c r="F44" s="9"/>
      <c r="G44" s="9"/>
    </row>
    <row r="45" spans="1:10" ht="15.75" customHeight="1" x14ac:dyDescent="0.25">
      <c r="A45" s="9"/>
      <c r="B45" s="9"/>
      <c r="C45" s="9"/>
      <c r="D45" s="9"/>
      <c r="E45" s="9"/>
      <c r="F45" s="9"/>
      <c r="G45" s="9"/>
    </row>
    <row r="46" spans="1:10" ht="15.75" customHeight="1" x14ac:dyDescent="0.25">
      <c r="A46" s="9"/>
      <c r="B46" s="9"/>
      <c r="C46" s="9"/>
      <c r="D46" s="9"/>
      <c r="E46" s="9"/>
      <c r="F46" s="9"/>
      <c r="G46" s="9"/>
    </row>
    <row r="47" spans="1:10" ht="15.75" customHeight="1" x14ac:dyDescent="0.25">
      <c r="A47" s="9"/>
      <c r="B47" s="9"/>
      <c r="C47" s="9"/>
      <c r="D47" s="9"/>
      <c r="E47" s="9"/>
      <c r="F47" s="9"/>
      <c r="G47" s="9"/>
    </row>
    <row r="48" spans="1:10" ht="15.75" customHeight="1" x14ac:dyDescent="0.25">
      <c r="A48" s="9"/>
      <c r="B48" s="9"/>
      <c r="C48" s="9"/>
      <c r="D48" s="9"/>
      <c r="E48" s="9"/>
      <c r="F48" s="9"/>
      <c r="G48" s="9"/>
    </row>
    <row r="49" spans="1:7" ht="15.75" customHeight="1" x14ac:dyDescent="0.25">
      <c r="A49" s="9"/>
      <c r="B49" s="9"/>
      <c r="C49" s="9"/>
      <c r="D49" s="9"/>
      <c r="E49" s="9"/>
      <c r="F49" s="9"/>
      <c r="G49" s="9"/>
    </row>
    <row r="50" spans="1:7" ht="15.75" customHeight="1" x14ac:dyDescent="0.25">
      <c r="A50" s="9"/>
      <c r="B50" s="9"/>
      <c r="C50" s="9"/>
      <c r="D50" s="9"/>
      <c r="E50" s="9"/>
      <c r="F50" s="9"/>
      <c r="G50" s="9"/>
    </row>
    <row r="51" spans="1:7" ht="15.75" customHeight="1" x14ac:dyDescent="0.25">
      <c r="A51" s="9"/>
      <c r="B51" s="9"/>
      <c r="C51" s="9"/>
      <c r="D51" s="9"/>
      <c r="E51" s="9"/>
      <c r="F51" s="9"/>
      <c r="G51" s="9"/>
    </row>
    <row r="52" spans="1:7" ht="15.75" customHeight="1" x14ac:dyDescent="0.25">
      <c r="A52" s="9"/>
      <c r="B52" s="9"/>
      <c r="C52" s="9"/>
      <c r="D52" s="9"/>
      <c r="E52" s="9"/>
      <c r="F52" s="9"/>
      <c r="G52" s="9"/>
    </row>
    <row r="53" spans="1:7" ht="15.75" customHeight="1" x14ac:dyDescent="0.25">
      <c r="A53" s="9"/>
      <c r="B53" s="9"/>
      <c r="C53" s="9"/>
      <c r="D53" s="9"/>
      <c r="E53" s="9"/>
      <c r="F53" s="9"/>
      <c r="G53" s="9"/>
    </row>
    <row r="54" spans="1:7" ht="15.75" customHeight="1" x14ac:dyDescent="0.25">
      <c r="A54" s="9"/>
      <c r="B54" s="9"/>
      <c r="C54" s="9"/>
      <c r="D54" s="9"/>
      <c r="E54" s="9"/>
      <c r="F54" s="9"/>
      <c r="G54" s="9"/>
    </row>
    <row r="55" spans="1:7" ht="15.75" customHeight="1" x14ac:dyDescent="0.25">
      <c r="A55" s="9"/>
      <c r="B55" s="9"/>
      <c r="C55" s="9"/>
      <c r="D55" s="9"/>
      <c r="E55" s="9"/>
      <c r="F55" s="9"/>
      <c r="G55" s="9"/>
    </row>
    <row r="56" spans="1:7" ht="15.75" customHeight="1" x14ac:dyDescent="0.25">
      <c r="A56" s="9"/>
      <c r="B56" s="9"/>
      <c r="C56" s="9"/>
      <c r="D56" s="9"/>
      <c r="E56" s="9"/>
      <c r="F56" s="9"/>
      <c r="G56" s="9"/>
    </row>
    <row r="57" spans="1:7" ht="15.75" customHeight="1" x14ac:dyDescent="0.25">
      <c r="A57" s="9"/>
      <c r="B57" s="9"/>
      <c r="C57" s="9"/>
      <c r="D57" s="9"/>
      <c r="E57" s="9"/>
      <c r="F57" s="9"/>
      <c r="G57" s="9"/>
    </row>
    <row r="58" spans="1:7" ht="15.75" customHeight="1" x14ac:dyDescent="0.25">
      <c r="A58" s="9"/>
      <c r="B58" s="9"/>
      <c r="C58" s="9"/>
      <c r="D58" s="9"/>
      <c r="E58" s="9"/>
      <c r="F58" s="9"/>
      <c r="G58" s="9"/>
    </row>
    <row r="59" spans="1:7" ht="15.75" customHeight="1" x14ac:dyDescent="0.25">
      <c r="A59" s="9"/>
      <c r="B59" s="9"/>
      <c r="C59" s="9"/>
      <c r="D59" s="9"/>
      <c r="E59" s="9"/>
      <c r="F59" s="9"/>
      <c r="G59" s="9"/>
    </row>
    <row r="60" spans="1:7" ht="15.75" customHeight="1" x14ac:dyDescent="0.25">
      <c r="A60" s="9"/>
      <c r="B60" s="9"/>
      <c r="C60" s="9"/>
      <c r="D60" s="9"/>
      <c r="E60" s="9"/>
      <c r="F60" s="9"/>
      <c r="G60" s="9"/>
    </row>
    <row r="61" spans="1:7" ht="15.75" customHeight="1" x14ac:dyDescent="0.25">
      <c r="A61" s="9"/>
      <c r="B61" s="9"/>
      <c r="C61" s="9"/>
      <c r="D61" s="9"/>
      <c r="E61" s="9"/>
      <c r="F61" s="9"/>
      <c r="G61" s="9"/>
    </row>
    <row r="62" spans="1:7" ht="15.75" customHeight="1" x14ac:dyDescent="0.25">
      <c r="A62" s="9"/>
      <c r="B62" s="9"/>
      <c r="C62" s="9"/>
      <c r="D62" s="9"/>
      <c r="E62" s="9"/>
      <c r="F62" s="9"/>
      <c r="G62" s="9"/>
    </row>
    <row r="63" spans="1:7" ht="15.75" customHeight="1" x14ac:dyDescent="0.25">
      <c r="A63" s="9"/>
      <c r="B63" s="9"/>
      <c r="C63" s="9"/>
      <c r="D63" s="9"/>
      <c r="E63" s="9"/>
      <c r="F63" s="9"/>
      <c r="G63" s="9"/>
    </row>
    <row r="64" spans="1:7" ht="15.75" customHeight="1" x14ac:dyDescent="0.25">
      <c r="A64" s="9"/>
      <c r="B64" s="9"/>
      <c r="C64" s="9"/>
      <c r="D64" s="9"/>
      <c r="E64" s="9"/>
      <c r="F64" s="9"/>
      <c r="G64" s="9"/>
    </row>
    <row r="65" spans="1:7" ht="15.75" customHeight="1" x14ac:dyDescent="0.25">
      <c r="A65" s="9"/>
      <c r="B65" s="9"/>
      <c r="C65" s="9"/>
      <c r="D65" s="9"/>
      <c r="E65" s="9"/>
      <c r="F65" s="9"/>
      <c r="G65" s="9"/>
    </row>
    <row r="66" spans="1:7" ht="15.75" customHeight="1" x14ac:dyDescent="0.25">
      <c r="A66" s="9"/>
      <c r="B66" s="9"/>
      <c r="C66" s="9"/>
      <c r="D66" s="9"/>
      <c r="E66" s="9"/>
      <c r="F66" s="9"/>
      <c r="G66" s="9"/>
    </row>
    <row r="67" spans="1:7" ht="15.75" customHeight="1" x14ac:dyDescent="0.25">
      <c r="A67" s="9"/>
      <c r="B67" s="9"/>
      <c r="C67" s="9"/>
      <c r="D67" s="9"/>
      <c r="E67" s="9"/>
      <c r="F67" s="9"/>
      <c r="G67" s="9"/>
    </row>
    <row r="68" spans="1:7" ht="15.75" customHeight="1" x14ac:dyDescent="0.25">
      <c r="A68" s="9"/>
      <c r="B68" s="9"/>
      <c r="C68" s="9"/>
      <c r="D68" s="9"/>
      <c r="E68" s="9"/>
      <c r="F68" s="9"/>
      <c r="G68" s="9"/>
    </row>
    <row r="69" spans="1:7" ht="15.75" customHeight="1" x14ac:dyDescent="0.25">
      <c r="A69" s="9"/>
      <c r="B69" s="9"/>
      <c r="C69" s="9"/>
      <c r="D69" s="9"/>
      <c r="E69" s="9"/>
      <c r="F69" s="9"/>
      <c r="G69" s="9"/>
    </row>
    <row r="70" spans="1:7" ht="15.75" customHeight="1" x14ac:dyDescent="0.25">
      <c r="A70" s="9"/>
      <c r="B70" s="9"/>
      <c r="C70" s="9"/>
      <c r="D70" s="9"/>
      <c r="E70" s="9"/>
      <c r="F70" s="9"/>
      <c r="G70" s="9"/>
    </row>
    <row r="71" spans="1:7" ht="15.75" customHeight="1" x14ac:dyDescent="0.25">
      <c r="F71" s="53"/>
    </row>
    <row r="72" spans="1:7" ht="15.75" customHeight="1" x14ac:dyDescent="0.25">
      <c r="F72" s="53"/>
    </row>
    <row r="73" spans="1:7" ht="15.75" customHeight="1" x14ac:dyDescent="0.25">
      <c r="F73" s="53"/>
    </row>
    <row r="74" spans="1:7" ht="15.75" customHeight="1" x14ac:dyDescent="0.25">
      <c r="F74" s="53"/>
    </row>
    <row r="75" spans="1:7" ht="15.75" customHeight="1" x14ac:dyDescent="0.25">
      <c r="F75" s="53"/>
    </row>
    <row r="76" spans="1:7" ht="15.75" customHeight="1" x14ac:dyDescent="0.25">
      <c r="F76" s="53"/>
    </row>
    <row r="77" spans="1:7" ht="15.75" customHeight="1" x14ac:dyDescent="0.25">
      <c r="F77" s="53"/>
    </row>
    <row r="78" spans="1:7" ht="15.75" customHeight="1" x14ac:dyDescent="0.25">
      <c r="F78" s="53"/>
    </row>
    <row r="79" spans="1:7" ht="15.75" customHeight="1" x14ac:dyDescent="0.25">
      <c r="F79" s="53"/>
    </row>
    <row r="80" spans="1:7" ht="15.75" customHeight="1" x14ac:dyDescent="0.25">
      <c r="F80" s="53"/>
    </row>
    <row r="81" spans="6:6" ht="15.75" customHeight="1" x14ac:dyDescent="0.25">
      <c r="F81" s="53"/>
    </row>
    <row r="82" spans="6:6" ht="15.75" customHeight="1" x14ac:dyDescent="0.25">
      <c r="F82" s="53"/>
    </row>
    <row r="83" spans="6:6" ht="15.75" customHeight="1" x14ac:dyDescent="0.25">
      <c r="F83" s="53"/>
    </row>
    <row r="84" spans="6:6" ht="15.75" customHeight="1" x14ac:dyDescent="0.25">
      <c r="F84" s="53"/>
    </row>
    <row r="85" spans="6:6" ht="15.75" customHeight="1" x14ac:dyDescent="0.25">
      <c r="F85" s="53"/>
    </row>
    <row r="86" spans="6:6" ht="15.75" customHeight="1" x14ac:dyDescent="0.25">
      <c r="F86" s="53"/>
    </row>
    <row r="87" spans="6:6" ht="15.75" customHeight="1" x14ac:dyDescent="0.25">
      <c r="F87" s="53"/>
    </row>
    <row r="88" spans="6:6" ht="15.75" customHeight="1" x14ac:dyDescent="0.25">
      <c r="F88" s="53"/>
    </row>
    <row r="89" spans="6:6" ht="15.75" customHeight="1" x14ac:dyDescent="0.25">
      <c r="F89" s="53"/>
    </row>
    <row r="90" spans="6:6" ht="15.75" customHeight="1" x14ac:dyDescent="0.25">
      <c r="F90" s="53"/>
    </row>
    <row r="91" spans="6:6" ht="15.75" customHeight="1" x14ac:dyDescent="0.25">
      <c r="F91" s="53"/>
    </row>
    <row r="92" spans="6:6" ht="15.75" customHeight="1" x14ac:dyDescent="0.25">
      <c r="F92" s="53"/>
    </row>
    <row r="93" spans="6:6" ht="15.75" customHeight="1" x14ac:dyDescent="0.25">
      <c r="F93" s="53"/>
    </row>
    <row r="94" spans="6:6" ht="15.75" customHeight="1" x14ac:dyDescent="0.25">
      <c r="F94" s="53"/>
    </row>
    <row r="95" spans="6:6" ht="15.75" customHeight="1" x14ac:dyDescent="0.25">
      <c r="F95" s="53"/>
    </row>
    <row r="96" spans="6:6" ht="15.75" customHeight="1" x14ac:dyDescent="0.25">
      <c r="F96" s="53"/>
    </row>
    <row r="97" spans="6:6" ht="15.75" customHeight="1" x14ac:dyDescent="0.25">
      <c r="F97" s="53"/>
    </row>
    <row r="98" spans="6:6" ht="15.75" customHeight="1" x14ac:dyDescent="0.25">
      <c r="F98" s="53"/>
    </row>
    <row r="99" spans="6:6" ht="15.75" customHeight="1" x14ac:dyDescent="0.25">
      <c r="F99" s="53"/>
    </row>
    <row r="100" spans="6:6" ht="15.75" customHeight="1" x14ac:dyDescent="0.25">
      <c r="F100" s="53"/>
    </row>
    <row r="101" spans="6:6" ht="15.75" customHeight="1" x14ac:dyDescent="0.25">
      <c r="F101" s="53"/>
    </row>
    <row r="102" spans="6:6" ht="15.75" customHeight="1" x14ac:dyDescent="0.25">
      <c r="F102" s="53"/>
    </row>
    <row r="103" spans="6:6" ht="15.75" customHeight="1" x14ac:dyDescent="0.25">
      <c r="F103" s="53"/>
    </row>
    <row r="104" spans="6:6" ht="15.75" customHeight="1" x14ac:dyDescent="0.25">
      <c r="F104" s="53"/>
    </row>
    <row r="105" spans="6:6" ht="15.75" customHeight="1" x14ac:dyDescent="0.25">
      <c r="F105" s="53"/>
    </row>
    <row r="106" spans="6:6" ht="15.75" customHeight="1" x14ac:dyDescent="0.25">
      <c r="F106" s="53"/>
    </row>
    <row r="107" spans="6:6" ht="15.75" customHeight="1" x14ac:dyDescent="0.25">
      <c r="F107" s="53"/>
    </row>
    <row r="108" spans="6:6" ht="15.75" customHeight="1" x14ac:dyDescent="0.25">
      <c r="F108" s="53"/>
    </row>
    <row r="109" spans="6:6" ht="15.75" customHeight="1" x14ac:dyDescent="0.25">
      <c r="F109" s="53"/>
    </row>
    <row r="110" spans="6:6" ht="15.75" customHeight="1" x14ac:dyDescent="0.25">
      <c r="F110" s="53"/>
    </row>
    <row r="111" spans="6:6" ht="15.75" customHeight="1" x14ac:dyDescent="0.25">
      <c r="F111" s="53"/>
    </row>
    <row r="112" spans="6:6" ht="15.75" customHeight="1" x14ac:dyDescent="0.25">
      <c r="F112" s="53"/>
    </row>
    <row r="113" spans="6:6" ht="15.75" customHeight="1" x14ac:dyDescent="0.25">
      <c r="F113" s="53"/>
    </row>
    <row r="114" spans="6:6" ht="15.75" customHeight="1" x14ac:dyDescent="0.25">
      <c r="F114" s="53"/>
    </row>
    <row r="115" spans="6:6" ht="15.75" customHeight="1" x14ac:dyDescent="0.25">
      <c r="F115" s="53"/>
    </row>
    <row r="116" spans="6:6" ht="15.75" customHeight="1" x14ac:dyDescent="0.25">
      <c r="F116" s="53"/>
    </row>
    <row r="117" spans="6:6" ht="15.75" customHeight="1" x14ac:dyDescent="0.25">
      <c r="F117" s="53"/>
    </row>
    <row r="118" spans="6:6" ht="15.75" customHeight="1" x14ac:dyDescent="0.25">
      <c r="F118" s="53"/>
    </row>
    <row r="119" spans="6:6" ht="15.75" customHeight="1" x14ac:dyDescent="0.25">
      <c r="F119" s="53"/>
    </row>
    <row r="120" spans="6:6" ht="15.75" customHeight="1" x14ac:dyDescent="0.25">
      <c r="F120" s="53"/>
    </row>
    <row r="121" spans="6:6" ht="15.75" customHeight="1" x14ac:dyDescent="0.25">
      <c r="F121" s="53"/>
    </row>
    <row r="122" spans="6:6" ht="15.75" customHeight="1" x14ac:dyDescent="0.25">
      <c r="F122" s="53"/>
    </row>
    <row r="123" spans="6:6" ht="15.75" customHeight="1" x14ac:dyDescent="0.25">
      <c r="F123" s="53"/>
    </row>
    <row r="124" spans="6:6" ht="15.75" customHeight="1" x14ac:dyDescent="0.25">
      <c r="F124" s="53"/>
    </row>
    <row r="125" spans="6:6" ht="15.75" customHeight="1" x14ac:dyDescent="0.25">
      <c r="F125" s="53"/>
    </row>
    <row r="126" spans="6:6" ht="15.75" customHeight="1" x14ac:dyDescent="0.25">
      <c r="F126" s="53"/>
    </row>
    <row r="127" spans="6:6" ht="15.75" customHeight="1" x14ac:dyDescent="0.25">
      <c r="F127" s="53"/>
    </row>
    <row r="128" spans="6:6" ht="15.75" customHeight="1" x14ac:dyDescent="0.25">
      <c r="F128" s="53"/>
    </row>
    <row r="129" spans="6:6" ht="15.75" customHeight="1" x14ac:dyDescent="0.25">
      <c r="F129" s="53"/>
    </row>
    <row r="130" spans="6:6" ht="15.75" customHeight="1" x14ac:dyDescent="0.25">
      <c r="F130" s="53"/>
    </row>
    <row r="131" spans="6:6" ht="15.75" customHeight="1" x14ac:dyDescent="0.25">
      <c r="F131" s="53"/>
    </row>
    <row r="132" spans="6:6" ht="15.75" customHeight="1" x14ac:dyDescent="0.25">
      <c r="F132" s="53"/>
    </row>
    <row r="133" spans="6:6" ht="15.75" customHeight="1" x14ac:dyDescent="0.25">
      <c r="F133" s="53"/>
    </row>
    <row r="134" spans="6:6" ht="15.75" customHeight="1" x14ac:dyDescent="0.25">
      <c r="F134" s="53"/>
    </row>
    <row r="135" spans="6:6" ht="15.75" customHeight="1" x14ac:dyDescent="0.25">
      <c r="F135" s="53"/>
    </row>
    <row r="136" spans="6:6" ht="15.75" customHeight="1" x14ac:dyDescent="0.25">
      <c r="F136" s="53"/>
    </row>
    <row r="137" spans="6:6" ht="15.75" customHeight="1" x14ac:dyDescent="0.25">
      <c r="F137" s="53"/>
    </row>
    <row r="138" spans="6:6" ht="15.75" customHeight="1" x14ac:dyDescent="0.25">
      <c r="F138" s="53"/>
    </row>
    <row r="139" spans="6:6" ht="15.75" customHeight="1" x14ac:dyDescent="0.25">
      <c r="F139" s="53"/>
    </row>
    <row r="140" spans="6:6" ht="15.75" customHeight="1" x14ac:dyDescent="0.25">
      <c r="F140" s="53"/>
    </row>
    <row r="141" spans="6:6" ht="15.75" customHeight="1" x14ac:dyDescent="0.25">
      <c r="F141" s="53"/>
    </row>
    <row r="142" spans="6:6" ht="15.75" customHeight="1" x14ac:dyDescent="0.25">
      <c r="F142" s="53"/>
    </row>
    <row r="143" spans="6:6" ht="15.75" customHeight="1" x14ac:dyDescent="0.25">
      <c r="F143" s="53"/>
    </row>
    <row r="144" spans="6:6" ht="15.75" customHeight="1" x14ac:dyDescent="0.25">
      <c r="F144" s="53"/>
    </row>
    <row r="145" spans="6:6" ht="15.75" customHeight="1" x14ac:dyDescent="0.25">
      <c r="F145" s="53"/>
    </row>
    <row r="146" spans="6:6" ht="15.75" customHeight="1" x14ac:dyDescent="0.25">
      <c r="F146" s="53"/>
    </row>
    <row r="147" spans="6:6" ht="15.75" customHeight="1" x14ac:dyDescent="0.25">
      <c r="F147" s="53"/>
    </row>
    <row r="148" spans="6:6" ht="15.75" customHeight="1" x14ac:dyDescent="0.25">
      <c r="F148" s="53"/>
    </row>
    <row r="149" spans="6:6" ht="15.75" customHeight="1" x14ac:dyDescent="0.25">
      <c r="F149" s="53"/>
    </row>
    <row r="150" spans="6:6" ht="15.75" customHeight="1" x14ac:dyDescent="0.25">
      <c r="F150" s="53"/>
    </row>
    <row r="151" spans="6:6" ht="15.75" customHeight="1" x14ac:dyDescent="0.25">
      <c r="F151" s="53"/>
    </row>
    <row r="152" spans="6:6" ht="15.75" customHeight="1" x14ac:dyDescent="0.25">
      <c r="F152" s="53"/>
    </row>
    <row r="153" spans="6:6" ht="15.75" customHeight="1" x14ac:dyDescent="0.25">
      <c r="F153" s="53"/>
    </row>
    <row r="154" spans="6:6" ht="15.75" customHeight="1" x14ac:dyDescent="0.25">
      <c r="F154" s="53"/>
    </row>
    <row r="155" spans="6:6" ht="15.75" customHeight="1" x14ac:dyDescent="0.25">
      <c r="F155" s="53"/>
    </row>
    <row r="156" spans="6:6" ht="15.75" customHeight="1" x14ac:dyDescent="0.25">
      <c r="F156" s="53"/>
    </row>
    <row r="157" spans="6:6" ht="15.75" customHeight="1" x14ac:dyDescent="0.25">
      <c r="F157" s="53"/>
    </row>
    <row r="158" spans="6:6" ht="15.75" customHeight="1" x14ac:dyDescent="0.25">
      <c r="F158" s="53"/>
    </row>
    <row r="159" spans="6:6" ht="15.75" customHeight="1" x14ac:dyDescent="0.25">
      <c r="F159" s="53"/>
    </row>
    <row r="160" spans="6:6" ht="15.75" customHeight="1" x14ac:dyDescent="0.25">
      <c r="F160" s="53"/>
    </row>
    <row r="161" spans="6:6" ht="15.75" customHeight="1" x14ac:dyDescent="0.25">
      <c r="F161" s="53"/>
    </row>
    <row r="162" spans="6:6" ht="15.75" customHeight="1" x14ac:dyDescent="0.25">
      <c r="F162" s="53"/>
    </row>
    <row r="163" spans="6:6" ht="15.75" customHeight="1" x14ac:dyDescent="0.25">
      <c r="F163" s="53"/>
    </row>
    <row r="164" spans="6:6" ht="15.75" customHeight="1" x14ac:dyDescent="0.25">
      <c r="F164" s="53"/>
    </row>
    <row r="165" spans="6:6" ht="15.75" customHeight="1" x14ac:dyDescent="0.25">
      <c r="F165" s="53"/>
    </row>
    <row r="166" spans="6:6" ht="15.75" customHeight="1" x14ac:dyDescent="0.25">
      <c r="F166" s="53"/>
    </row>
    <row r="167" spans="6:6" ht="15.75" customHeight="1" x14ac:dyDescent="0.25">
      <c r="F167" s="53"/>
    </row>
    <row r="168" spans="6:6" ht="15.75" customHeight="1" x14ac:dyDescent="0.25">
      <c r="F168" s="53"/>
    </row>
    <row r="169" spans="6:6" ht="15.75" customHeight="1" x14ac:dyDescent="0.25">
      <c r="F169" s="53"/>
    </row>
    <row r="170" spans="6:6" ht="15.75" customHeight="1" x14ac:dyDescent="0.25">
      <c r="F170" s="53"/>
    </row>
    <row r="171" spans="6:6" ht="15.75" customHeight="1" x14ac:dyDescent="0.25">
      <c r="F171" s="53"/>
    </row>
    <row r="172" spans="6:6" ht="15.75" customHeight="1" x14ac:dyDescent="0.25">
      <c r="F172" s="53"/>
    </row>
    <row r="173" spans="6:6" ht="15.75" customHeight="1" x14ac:dyDescent="0.25">
      <c r="F173" s="53"/>
    </row>
    <row r="174" spans="6:6" ht="15.75" customHeight="1" x14ac:dyDescent="0.25">
      <c r="F174" s="53"/>
    </row>
    <row r="175" spans="6:6" ht="15.75" customHeight="1" x14ac:dyDescent="0.25">
      <c r="F175" s="53"/>
    </row>
    <row r="176" spans="6:6" ht="15.75" customHeight="1" x14ac:dyDescent="0.25">
      <c r="F176" s="53"/>
    </row>
    <row r="177" spans="6:6" ht="15.75" customHeight="1" x14ac:dyDescent="0.25">
      <c r="F177" s="53"/>
    </row>
    <row r="178" spans="6:6" ht="15.75" customHeight="1" x14ac:dyDescent="0.25">
      <c r="F178" s="53"/>
    </row>
    <row r="179" spans="6:6" ht="15.75" customHeight="1" x14ac:dyDescent="0.25">
      <c r="F179" s="53"/>
    </row>
    <row r="180" spans="6:6" ht="15.75" customHeight="1" x14ac:dyDescent="0.25">
      <c r="F180" s="53"/>
    </row>
    <row r="181" spans="6:6" ht="15.75" customHeight="1" x14ac:dyDescent="0.25">
      <c r="F181" s="53"/>
    </row>
    <row r="182" spans="6:6" ht="15.75" customHeight="1" x14ac:dyDescent="0.25">
      <c r="F182" s="53"/>
    </row>
    <row r="183" spans="6:6" ht="15.75" customHeight="1" x14ac:dyDescent="0.25">
      <c r="F183" s="53"/>
    </row>
    <row r="184" spans="6:6" ht="15.75" customHeight="1" x14ac:dyDescent="0.25">
      <c r="F184" s="53"/>
    </row>
    <row r="185" spans="6:6" ht="15.75" customHeight="1" x14ac:dyDescent="0.25">
      <c r="F185" s="53"/>
    </row>
    <row r="186" spans="6:6" ht="15.75" customHeight="1" x14ac:dyDescent="0.25">
      <c r="F186" s="53"/>
    </row>
    <row r="187" spans="6:6" ht="15.75" customHeight="1" x14ac:dyDescent="0.25">
      <c r="F187" s="53"/>
    </row>
    <row r="188" spans="6:6" ht="15.75" customHeight="1" x14ac:dyDescent="0.25">
      <c r="F188" s="53"/>
    </row>
    <row r="189" spans="6:6" ht="15.75" customHeight="1" x14ac:dyDescent="0.25">
      <c r="F189" s="53"/>
    </row>
    <row r="190" spans="6:6" ht="15.75" customHeight="1" x14ac:dyDescent="0.25">
      <c r="F190" s="53"/>
    </row>
    <row r="191" spans="6:6" ht="15.75" customHeight="1" x14ac:dyDescent="0.25">
      <c r="F191" s="53"/>
    </row>
    <row r="192" spans="6:6" ht="15.75" customHeight="1" x14ac:dyDescent="0.25">
      <c r="F192" s="53"/>
    </row>
    <row r="193" spans="6:6" ht="15.75" customHeight="1" x14ac:dyDescent="0.25">
      <c r="F193" s="53"/>
    </row>
    <row r="194" spans="6:6" ht="15.75" customHeight="1" x14ac:dyDescent="0.25">
      <c r="F194" s="53"/>
    </row>
    <row r="195" spans="6:6" ht="15.75" customHeight="1" x14ac:dyDescent="0.25">
      <c r="F195" s="53"/>
    </row>
    <row r="196" spans="6:6" ht="15.75" customHeight="1" x14ac:dyDescent="0.25">
      <c r="F196" s="53"/>
    </row>
    <row r="197" spans="6:6" ht="15.75" customHeight="1" x14ac:dyDescent="0.25">
      <c r="F197" s="53"/>
    </row>
    <row r="198" spans="6:6" ht="15.75" customHeight="1" x14ac:dyDescent="0.25">
      <c r="F198" s="53"/>
    </row>
    <row r="199" spans="6:6" ht="15.75" customHeight="1" x14ac:dyDescent="0.25">
      <c r="F199" s="53"/>
    </row>
    <row r="200" spans="6:6" ht="15.75" customHeight="1" x14ac:dyDescent="0.25">
      <c r="F200" s="53"/>
    </row>
    <row r="201" spans="6:6" ht="15.75" customHeight="1" x14ac:dyDescent="0.25">
      <c r="F201" s="53"/>
    </row>
    <row r="202" spans="6:6" ht="15.75" customHeight="1" x14ac:dyDescent="0.25">
      <c r="F202" s="53"/>
    </row>
    <row r="203" spans="6:6" ht="15.75" customHeight="1" x14ac:dyDescent="0.25">
      <c r="F203" s="53"/>
    </row>
    <row r="204" spans="6:6" ht="15.75" customHeight="1" x14ac:dyDescent="0.25">
      <c r="F204" s="53"/>
    </row>
    <row r="205" spans="6:6" ht="15.75" customHeight="1" x14ac:dyDescent="0.25">
      <c r="F205" s="53"/>
    </row>
    <row r="206" spans="6:6" ht="15.75" customHeight="1" x14ac:dyDescent="0.25">
      <c r="F206" s="53"/>
    </row>
    <row r="207" spans="6:6" ht="15.75" customHeight="1" x14ac:dyDescent="0.25">
      <c r="F207" s="53"/>
    </row>
    <row r="208" spans="6:6" ht="15.75" customHeight="1" x14ac:dyDescent="0.25">
      <c r="F208" s="53"/>
    </row>
    <row r="209" spans="6:6" ht="15.75" customHeight="1" x14ac:dyDescent="0.25">
      <c r="F209" s="53"/>
    </row>
    <row r="210" spans="6:6" ht="15.75" customHeight="1" x14ac:dyDescent="0.25">
      <c r="F210" s="53"/>
    </row>
    <row r="211" spans="6:6" ht="15.75" customHeight="1" x14ac:dyDescent="0.25">
      <c r="F211" s="53"/>
    </row>
    <row r="212" spans="6:6" ht="15.75" customHeight="1" x14ac:dyDescent="0.25">
      <c r="F212" s="53"/>
    </row>
    <row r="213" spans="6:6" ht="15.75" customHeight="1" x14ac:dyDescent="0.25">
      <c r="F213" s="53"/>
    </row>
    <row r="214" spans="6:6" ht="15.75" customHeight="1" x14ac:dyDescent="0.25">
      <c r="F214" s="53"/>
    </row>
    <row r="215" spans="6:6" ht="15.75" customHeight="1" x14ac:dyDescent="0.25">
      <c r="F215" s="53"/>
    </row>
    <row r="216" spans="6:6" ht="15.75" customHeight="1" x14ac:dyDescent="0.25">
      <c r="F216" s="53"/>
    </row>
    <row r="217" spans="6:6" ht="15.75" customHeight="1" x14ac:dyDescent="0.25">
      <c r="F217" s="53"/>
    </row>
    <row r="218" spans="6:6" ht="15.75" customHeight="1" x14ac:dyDescent="0.25">
      <c r="F218" s="53"/>
    </row>
    <row r="219" spans="6:6" ht="15.75" customHeight="1" x14ac:dyDescent="0.25">
      <c r="F219" s="53"/>
    </row>
    <row r="220" spans="6:6" ht="15.75" customHeight="1" x14ac:dyDescent="0.25">
      <c r="F220" s="53"/>
    </row>
    <row r="221" spans="6:6" ht="15.75" customHeight="1" x14ac:dyDescent="0.25">
      <c r="F221" s="53"/>
    </row>
    <row r="222" spans="6:6" ht="15.75" customHeight="1" x14ac:dyDescent="0.25">
      <c r="F222" s="53"/>
    </row>
    <row r="223" spans="6:6" ht="15.75" customHeight="1" x14ac:dyDescent="0.25">
      <c r="F223" s="53"/>
    </row>
    <row r="224" spans="6:6" ht="15.75" customHeight="1" x14ac:dyDescent="0.25">
      <c r="F224" s="53"/>
    </row>
    <row r="225" spans="6:6" ht="15.75" customHeight="1" x14ac:dyDescent="0.25">
      <c r="F225" s="53"/>
    </row>
    <row r="226" spans="6:6" ht="15.75" customHeight="1" x14ac:dyDescent="0.25">
      <c r="F226" s="53"/>
    </row>
    <row r="227" spans="6:6" ht="15.75" customHeight="1" x14ac:dyDescent="0.25">
      <c r="F227" s="53"/>
    </row>
    <row r="228" spans="6:6" ht="15.75" customHeight="1" x14ac:dyDescent="0.25">
      <c r="F228" s="53"/>
    </row>
    <row r="229" spans="6:6" ht="15.75" customHeight="1" x14ac:dyDescent="0.25">
      <c r="F229" s="53"/>
    </row>
    <row r="230" spans="6:6" ht="15.75" customHeight="1" x14ac:dyDescent="0.25">
      <c r="F230" s="53"/>
    </row>
    <row r="231" spans="6:6" ht="15.75" customHeight="1" x14ac:dyDescent="0.25">
      <c r="F231" s="53"/>
    </row>
    <row r="232" spans="6:6" ht="15.75" customHeight="1" x14ac:dyDescent="0.25">
      <c r="F232" s="53"/>
    </row>
    <row r="233" spans="6:6" ht="15.75" customHeight="1" x14ac:dyDescent="0.25">
      <c r="F233" s="53"/>
    </row>
    <row r="234" spans="6:6" ht="15.75" customHeight="1" x14ac:dyDescent="0.25">
      <c r="F234" s="53"/>
    </row>
    <row r="235" spans="6:6" ht="15.75" customHeight="1" x14ac:dyDescent="0.25">
      <c r="F235" s="53"/>
    </row>
    <row r="236" spans="6:6" ht="15.75" customHeight="1" x14ac:dyDescent="0.25">
      <c r="F236" s="53"/>
    </row>
    <row r="237" spans="6:6" ht="15.75" customHeight="1" x14ac:dyDescent="0.25">
      <c r="F237" s="53"/>
    </row>
    <row r="238" spans="6:6" ht="15.75" customHeight="1" x14ac:dyDescent="0.25">
      <c r="F238" s="53"/>
    </row>
    <row r="239" spans="6:6" ht="15.75" customHeight="1" x14ac:dyDescent="0.25">
      <c r="F239" s="53"/>
    </row>
    <row r="240" spans="6:6" ht="15.75" customHeight="1" x14ac:dyDescent="0.25">
      <c r="F240" s="53"/>
    </row>
    <row r="241" spans="6:6" ht="15.75" customHeight="1" x14ac:dyDescent="0.25">
      <c r="F241" s="53"/>
    </row>
    <row r="242" spans="6:6" ht="15.75" customHeight="1" x14ac:dyDescent="0.25">
      <c r="F242" s="53"/>
    </row>
    <row r="243" spans="6:6" ht="15.75" customHeight="1" x14ac:dyDescent="0.25">
      <c r="F243" s="53"/>
    </row>
    <row r="244" spans="6:6" ht="15.75" customHeight="1" x14ac:dyDescent="0.25">
      <c r="F244" s="53"/>
    </row>
    <row r="245" spans="6:6" ht="15.75" customHeight="1" x14ac:dyDescent="0.25">
      <c r="F245" s="53"/>
    </row>
    <row r="246" spans="6:6" ht="15.75" customHeight="1" x14ac:dyDescent="0.25">
      <c r="F246" s="53"/>
    </row>
    <row r="247" spans="6:6" ht="15.75" customHeight="1" x14ac:dyDescent="0.25">
      <c r="F247" s="53"/>
    </row>
    <row r="248" spans="6:6" ht="15.75" customHeight="1" x14ac:dyDescent="0.25">
      <c r="F248" s="53"/>
    </row>
    <row r="249" spans="6:6" ht="15.75" customHeight="1" x14ac:dyDescent="0.25">
      <c r="F249" s="53"/>
    </row>
    <row r="250" spans="6:6" ht="15.75" customHeight="1" x14ac:dyDescent="0.25">
      <c r="F250" s="53"/>
    </row>
    <row r="251" spans="6:6" ht="15.75" customHeight="1" x14ac:dyDescent="0.25">
      <c r="F251" s="53"/>
    </row>
    <row r="252" spans="6:6" ht="15.75" customHeight="1" x14ac:dyDescent="0.25">
      <c r="F252" s="53"/>
    </row>
    <row r="253" spans="6:6" ht="15.75" customHeight="1" x14ac:dyDescent="0.25">
      <c r="F253" s="53"/>
    </row>
    <row r="254" spans="6:6" ht="15.75" customHeight="1" x14ac:dyDescent="0.25">
      <c r="F254" s="53"/>
    </row>
    <row r="255" spans="6:6" ht="15.75" customHeight="1" x14ac:dyDescent="0.25">
      <c r="F255" s="53"/>
    </row>
    <row r="256" spans="6:6" ht="15.75" customHeight="1" x14ac:dyDescent="0.25">
      <c r="F256" s="53"/>
    </row>
    <row r="257" spans="6:6" ht="15.75" customHeight="1" x14ac:dyDescent="0.25">
      <c r="F257" s="53"/>
    </row>
    <row r="258" spans="6:6" ht="15.75" customHeight="1" x14ac:dyDescent="0.25">
      <c r="F258" s="53"/>
    </row>
    <row r="259" spans="6:6" ht="15.75" customHeight="1" x14ac:dyDescent="0.25">
      <c r="F259" s="53"/>
    </row>
    <row r="260" spans="6:6" ht="15.75" customHeight="1" x14ac:dyDescent="0.25">
      <c r="F260" s="53"/>
    </row>
    <row r="261" spans="6:6" ht="15.75" customHeight="1" x14ac:dyDescent="0.25">
      <c r="F261" s="53"/>
    </row>
    <row r="262" spans="6:6" ht="15.75" customHeight="1" x14ac:dyDescent="0.25">
      <c r="F262" s="53"/>
    </row>
    <row r="263" spans="6:6" ht="15.75" customHeight="1" x14ac:dyDescent="0.25">
      <c r="F263" s="53"/>
    </row>
    <row r="264" spans="6:6" ht="15.75" customHeight="1" x14ac:dyDescent="0.25">
      <c r="F264" s="53"/>
    </row>
    <row r="265" spans="6:6" ht="15.75" customHeight="1" x14ac:dyDescent="0.25">
      <c r="F265" s="53"/>
    </row>
    <row r="266" spans="6:6" ht="15.75" customHeight="1" x14ac:dyDescent="0.25">
      <c r="F266" s="53"/>
    </row>
    <row r="267" spans="6:6" ht="15.75" customHeight="1" x14ac:dyDescent="0.25">
      <c r="F267" s="53"/>
    </row>
    <row r="268" spans="6:6" ht="15.75" customHeight="1" x14ac:dyDescent="0.25">
      <c r="F268" s="53"/>
    </row>
    <row r="269" spans="6:6" ht="15.75" customHeight="1" x14ac:dyDescent="0.25">
      <c r="F269" s="53"/>
    </row>
    <row r="270" spans="6:6" ht="15.75" customHeight="1" x14ac:dyDescent="0.25">
      <c r="F270" s="53"/>
    </row>
    <row r="271" spans="6:6" ht="15.75" customHeight="1" x14ac:dyDescent="0.25">
      <c r="F271" s="53"/>
    </row>
    <row r="272" spans="6:6" ht="15.75" customHeight="1" x14ac:dyDescent="0.25">
      <c r="F272" s="53"/>
    </row>
    <row r="273" spans="6:6" ht="15.75" customHeight="1" x14ac:dyDescent="0.25">
      <c r="F273" s="53"/>
    </row>
    <row r="274" spans="6:6" ht="15.75" customHeight="1" x14ac:dyDescent="0.25">
      <c r="F274" s="53"/>
    </row>
    <row r="275" spans="6:6" ht="15.75" customHeight="1" x14ac:dyDescent="0.25">
      <c r="F275" s="53"/>
    </row>
    <row r="276" spans="6:6" ht="15.75" customHeight="1" x14ac:dyDescent="0.25">
      <c r="F276" s="53"/>
    </row>
    <row r="277" spans="6:6" ht="15.75" customHeight="1" x14ac:dyDescent="0.25">
      <c r="F277" s="53"/>
    </row>
    <row r="278" spans="6:6" ht="15.75" customHeight="1" x14ac:dyDescent="0.25">
      <c r="F278" s="53"/>
    </row>
    <row r="279" spans="6:6" ht="15.75" customHeight="1" x14ac:dyDescent="0.25">
      <c r="F279" s="53"/>
    </row>
    <row r="280" spans="6:6" ht="15.75" customHeight="1" x14ac:dyDescent="0.25">
      <c r="F280" s="53"/>
    </row>
    <row r="281" spans="6:6" ht="15.75" customHeight="1" x14ac:dyDescent="0.25">
      <c r="F281" s="53"/>
    </row>
    <row r="282" spans="6:6" ht="15.75" customHeight="1" x14ac:dyDescent="0.25">
      <c r="F282" s="53"/>
    </row>
    <row r="283" spans="6:6" ht="15.75" customHeight="1" x14ac:dyDescent="0.25">
      <c r="F283" s="53"/>
    </row>
    <row r="284" spans="6:6" ht="15.75" customHeight="1" x14ac:dyDescent="0.25">
      <c r="F284" s="53"/>
    </row>
    <row r="285" spans="6:6" ht="15.75" customHeight="1" x14ac:dyDescent="0.25">
      <c r="F285" s="53"/>
    </row>
    <row r="286" spans="6:6" ht="15.75" customHeight="1" x14ac:dyDescent="0.25">
      <c r="F286" s="53"/>
    </row>
    <row r="287" spans="6:6" ht="15.75" customHeight="1" x14ac:dyDescent="0.25">
      <c r="F287" s="53"/>
    </row>
    <row r="288" spans="6:6" ht="15.75" customHeight="1" x14ac:dyDescent="0.25">
      <c r="F288" s="53"/>
    </row>
    <row r="289" spans="6:6" ht="15.75" customHeight="1" x14ac:dyDescent="0.25">
      <c r="F289" s="53"/>
    </row>
    <row r="290" spans="6:6" ht="15.75" customHeight="1" x14ac:dyDescent="0.25">
      <c r="F290" s="53"/>
    </row>
    <row r="291" spans="6:6" ht="15.75" customHeight="1" x14ac:dyDescent="0.25">
      <c r="F291" s="53"/>
    </row>
    <row r="292" spans="6:6" ht="15.75" customHeight="1" x14ac:dyDescent="0.25">
      <c r="F292" s="53"/>
    </row>
    <row r="293" spans="6:6" ht="15.75" customHeight="1" x14ac:dyDescent="0.25">
      <c r="F293" s="53"/>
    </row>
    <row r="294" spans="6:6" ht="15.75" customHeight="1" x14ac:dyDescent="0.25">
      <c r="F294" s="53"/>
    </row>
    <row r="295" spans="6:6" ht="15.75" customHeight="1" x14ac:dyDescent="0.25">
      <c r="F295" s="53"/>
    </row>
    <row r="296" spans="6:6" ht="15.75" customHeight="1" x14ac:dyDescent="0.25">
      <c r="F296" s="53"/>
    </row>
    <row r="297" spans="6:6" ht="15.75" customHeight="1" x14ac:dyDescent="0.25">
      <c r="F297" s="53"/>
    </row>
    <row r="298" spans="6:6" ht="15.75" customHeight="1" x14ac:dyDescent="0.25">
      <c r="F298" s="53"/>
    </row>
    <row r="299" spans="6:6" ht="15.75" customHeight="1" x14ac:dyDescent="0.25">
      <c r="F299" s="53"/>
    </row>
    <row r="300" spans="6:6" ht="15.75" customHeight="1" x14ac:dyDescent="0.25">
      <c r="F300" s="53"/>
    </row>
    <row r="301" spans="6:6" ht="15.75" customHeight="1" x14ac:dyDescent="0.25">
      <c r="F301" s="53"/>
    </row>
    <row r="302" spans="6:6" ht="15.75" customHeight="1" x14ac:dyDescent="0.25">
      <c r="F302" s="53"/>
    </row>
    <row r="303" spans="6:6" ht="15.75" customHeight="1" x14ac:dyDescent="0.25">
      <c r="F303" s="53"/>
    </row>
    <row r="304" spans="6:6" ht="15.75" customHeight="1" x14ac:dyDescent="0.25">
      <c r="F304" s="53"/>
    </row>
    <row r="305" spans="6:6" ht="15.75" customHeight="1" x14ac:dyDescent="0.25">
      <c r="F305" s="53"/>
    </row>
    <row r="306" spans="6:6" ht="15.75" customHeight="1" x14ac:dyDescent="0.25">
      <c r="F306" s="53"/>
    </row>
    <row r="307" spans="6:6" ht="15.75" customHeight="1" x14ac:dyDescent="0.25">
      <c r="F307" s="53"/>
    </row>
    <row r="308" spans="6:6" ht="15.75" customHeight="1" x14ac:dyDescent="0.25">
      <c r="F308" s="53"/>
    </row>
    <row r="309" spans="6:6" ht="15.75" customHeight="1" x14ac:dyDescent="0.25">
      <c r="F309" s="53"/>
    </row>
    <row r="310" spans="6:6" ht="15.75" customHeight="1" x14ac:dyDescent="0.25">
      <c r="F310" s="53"/>
    </row>
    <row r="311" spans="6:6" ht="15.75" customHeight="1" x14ac:dyDescent="0.25">
      <c r="F311" s="53"/>
    </row>
    <row r="312" spans="6:6" ht="15.75" customHeight="1" x14ac:dyDescent="0.25">
      <c r="F312" s="53"/>
    </row>
    <row r="313" spans="6:6" ht="15.75" customHeight="1" x14ac:dyDescent="0.25">
      <c r="F313" s="53"/>
    </row>
    <row r="314" spans="6:6" ht="15.75" customHeight="1" x14ac:dyDescent="0.25">
      <c r="F314" s="53"/>
    </row>
    <row r="315" spans="6:6" ht="15.75" customHeight="1" x14ac:dyDescent="0.25">
      <c r="F315" s="53"/>
    </row>
    <row r="316" spans="6:6" ht="15.75" customHeight="1" x14ac:dyDescent="0.25">
      <c r="F316" s="53"/>
    </row>
    <row r="317" spans="6:6" ht="15.75" customHeight="1" x14ac:dyDescent="0.25">
      <c r="F317" s="53"/>
    </row>
    <row r="318" spans="6:6" ht="15.75" customHeight="1" x14ac:dyDescent="0.25">
      <c r="F318" s="53"/>
    </row>
    <row r="319" spans="6:6" ht="15.75" customHeight="1" x14ac:dyDescent="0.25">
      <c r="F319" s="53"/>
    </row>
    <row r="320" spans="6:6" ht="15.75" customHeight="1" x14ac:dyDescent="0.25">
      <c r="F320" s="53"/>
    </row>
    <row r="321" spans="6:6" ht="15.75" customHeight="1" x14ac:dyDescent="0.25">
      <c r="F321" s="53"/>
    </row>
    <row r="322" spans="6:6" ht="15.75" customHeight="1" x14ac:dyDescent="0.25">
      <c r="F322" s="53"/>
    </row>
    <row r="323" spans="6:6" ht="15.75" customHeight="1" x14ac:dyDescent="0.25">
      <c r="F323" s="53"/>
    </row>
    <row r="324" spans="6:6" ht="15.75" customHeight="1" x14ac:dyDescent="0.25">
      <c r="F324" s="53"/>
    </row>
    <row r="325" spans="6:6" ht="15.75" customHeight="1" x14ac:dyDescent="0.25">
      <c r="F325" s="53"/>
    </row>
    <row r="326" spans="6:6" ht="15.75" customHeight="1" x14ac:dyDescent="0.25">
      <c r="F326" s="53"/>
    </row>
    <row r="327" spans="6:6" ht="15.75" customHeight="1" x14ac:dyDescent="0.25">
      <c r="F327" s="53"/>
    </row>
    <row r="328" spans="6:6" ht="15.75" customHeight="1" x14ac:dyDescent="0.25">
      <c r="F328" s="53"/>
    </row>
    <row r="329" spans="6:6" ht="15.75" customHeight="1" x14ac:dyDescent="0.25">
      <c r="F329" s="53"/>
    </row>
    <row r="330" spans="6:6" ht="15.75" customHeight="1" x14ac:dyDescent="0.25">
      <c r="F330" s="53"/>
    </row>
    <row r="331" spans="6:6" ht="15.75" customHeight="1" x14ac:dyDescent="0.25">
      <c r="F331" s="53"/>
    </row>
    <row r="332" spans="6:6" ht="15.75" customHeight="1" x14ac:dyDescent="0.25">
      <c r="F332" s="53"/>
    </row>
    <row r="333" spans="6:6" ht="15.75" customHeight="1" x14ac:dyDescent="0.25">
      <c r="F333" s="53"/>
    </row>
    <row r="334" spans="6:6" ht="15.75" customHeight="1" x14ac:dyDescent="0.25">
      <c r="F334" s="53"/>
    </row>
    <row r="335" spans="6:6" ht="15.75" customHeight="1" x14ac:dyDescent="0.25">
      <c r="F335" s="53"/>
    </row>
    <row r="336" spans="6:6" ht="15.75" customHeight="1" x14ac:dyDescent="0.25">
      <c r="F336" s="53"/>
    </row>
    <row r="337" spans="6:6" ht="15.75" customHeight="1" x14ac:dyDescent="0.25">
      <c r="F337" s="53"/>
    </row>
    <row r="338" spans="6:6" ht="15.75" customHeight="1" x14ac:dyDescent="0.25">
      <c r="F338" s="53"/>
    </row>
    <row r="339" spans="6:6" ht="15.75" customHeight="1" x14ac:dyDescent="0.25">
      <c r="F339" s="53"/>
    </row>
    <row r="340" spans="6:6" ht="15.75" customHeight="1" x14ac:dyDescent="0.25">
      <c r="F340" s="53"/>
    </row>
    <row r="341" spans="6:6" ht="15.75" customHeight="1" x14ac:dyDescent="0.25">
      <c r="F341" s="53"/>
    </row>
    <row r="342" spans="6:6" ht="15.75" customHeight="1" x14ac:dyDescent="0.25">
      <c r="F342" s="53"/>
    </row>
    <row r="343" spans="6:6" ht="15.75" customHeight="1" x14ac:dyDescent="0.25">
      <c r="F343" s="53"/>
    </row>
    <row r="344" spans="6:6" ht="15.75" customHeight="1" x14ac:dyDescent="0.25">
      <c r="F344" s="53"/>
    </row>
    <row r="345" spans="6:6" ht="15.75" customHeight="1" x14ac:dyDescent="0.25">
      <c r="F345" s="53"/>
    </row>
    <row r="346" spans="6:6" ht="15.75" customHeight="1" x14ac:dyDescent="0.25">
      <c r="F346" s="53"/>
    </row>
    <row r="347" spans="6:6" ht="15.75" customHeight="1" x14ac:dyDescent="0.25">
      <c r="F347" s="53"/>
    </row>
    <row r="348" spans="6:6" ht="15.75" customHeight="1" x14ac:dyDescent="0.25">
      <c r="F348" s="53"/>
    </row>
    <row r="349" spans="6:6" ht="15.75" customHeight="1" x14ac:dyDescent="0.25">
      <c r="F349" s="53"/>
    </row>
    <row r="350" spans="6:6" ht="15.75" customHeight="1" x14ac:dyDescent="0.25">
      <c r="F350" s="53"/>
    </row>
    <row r="351" spans="6:6" ht="15.75" customHeight="1" x14ac:dyDescent="0.25">
      <c r="F351" s="53"/>
    </row>
    <row r="352" spans="6:6" ht="15.75" customHeight="1" x14ac:dyDescent="0.25">
      <c r="F352" s="53"/>
    </row>
    <row r="353" spans="6:6" ht="15.75" customHeight="1" x14ac:dyDescent="0.25">
      <c r="F353" s="53"/>
    </row>
    <row r="354" spans="6:6" ht="15.75" customHeight="1" x14ac:dyDescent="0.25">
      <c r="F354" s="53"/>
    </row>
    <row r="355" spans="6:6" ht="15.75" customHeight="1" x14ac:dyDescent="0.25">
      <c r="F355" s="53"/>
    </row>
    <row r="356" spans="6:6" ht="15.75" customHeight="1" x14ac:dyDescent="0.25">
      <c r="F356" s="53"/>
    </row>
    <row r="357" spans="6:6" ht="15.75" customHeight="1" x14ac:dyDescent="0.25">
      <c r="F357" s="53"/>
    </row>
    <row r="358" spans="6:6" ht="15.75" customHeight="1" x14ac:dyDescent="0.25">
      <c r="F358" s="53"/>
    </row>
    <row r="359" spans="6:6" ht="15.75" customHeight="1" x14ac:dyDescent="0.25">
      <c r="F359" s="53"/>
    </row>
    <row r="360" spans="6:6" ht="15.75" customHeight="1" x14ac:dyDescent="0.25">
      <c r="F360" s="53"/>
    </row>
    <row r="361" spans="6:6" ht="15.75" customHeight="1" x14ac:dyDescent="0.25">
      <c r="F361" s="53"/>
    </row>
    <row r="362" spans="6:6" ht="15.75" customHeight="1" x14ac:dyDescent="0.25">
      <c r="F362" s="53"/>
    </row>
    <row r="363" spans="6:6" ht="15.75" customHeight="1" x14ac:dyDescent="0.25">
      <c r="F363" s="53"/>
    </row>
    <row r="364" spans="6:6" ht="15.75" customHeight="1" x14ac:dyDescent="0.25">
      <c r="F364" s="53"/>
    </row>
    <row r="365" spans="6:6" ht="15.75" customHeight="1" x14ac:dyDescent="0.25">
      <c r="F365" s="53"/>
    </row>
    <row r="366" spans="6:6" ht="15.75" customHeight="1" x14ac:dyDescent="0.25">
      <c r="F366" s="53"/>
    </row>
    <row r="367" spans="6:6" ht="15.75" customHeight="1" x14ac:dyDescent="0.25">
      <c r="F367" s="53"/>
    </row>
    <row r="368" spans="6:6" ht="15.75" customHeight="1" x14ac:dyDescent="0.25">
      <c r="F368" s="53"/>
    </row>
    <row r="369" spans="6:6" ht="15.75" customHeight="1" x14ac:dyDescent="0.25">
      <c r="F369" s="53"/>
    </row>
    <row r="370" spans="6:6" ht="15.75" customHeight="1" x14ac:dyDescent="0.25">
      <c r="F370" s="53"/>
    </row>
    <row r="371" spans="6:6" ht="15.75" customHeight="1" x14ac:dyDescent="0.25">
      <c r="F371" s="53"/>
    </row>
    <row r="372" spans="6:6" ht="15.75" customHeight="1" x14ac:dyDescent="0.25">
      <c r="F372" s="53"/>
    </row>
    <row r="373" spans="6:6" ht="15.75" customHeight="1" x14ac:dyDescent="0.25">
      <c r="F373" s="53"/>
    </row>
    <row r="374" spans="6:6" ht="15.75" customHeight="1" x14ac:dyDescent="0.25">
      <c r="F374" s="53"/>
    </row>
    <row r="375" spans="6:6" ht="15.75" customHeight="1" x14ac:dyDescent="0.25">
      <c r="F375" s="53"/>
    </row>
    <row r="376" spans="6:6" ht="15.75" customHeight="1" x14ac:dyDescent="0.25">
      <c r="F376" s="53"/>
    </row>
    <row r="377" spans="6:6" ht="15.75" customHeight="1" x14ac:dyDescent="0.25">
      <c r="F377" s="53"/>
    </row>
    <row r="378" spans="6:6" ht="15.75" customHeight="1" x14ac:dyDescent="0.25">
      <c r="F378" s="53"/>
    </row>
    <row r="379" spans="6:6" ht="15.75" customHeight="1" x14ac:dyDescent="0.25">
      <c r="F379" s="53"/>
    </row>
    <row r="380" spans="6:6" ht="15.75" customHeight="1" x14ac:dyDescent="0.25">
      <c r="F380" s="53"/>
    </row>
    <row r="381" spans="6:6" ht="15.75" customHeight="1" x14ac:dyDescent="0.25">
      <c r="F381" s="53"/>
    </row>
    <row r="382" spans="6:6" ht="15.75" customHeight="1" x14ac:dyDescent="0.25">
      <c r="F382" s="53"/>
    </row>
    <row r="383" spans="6:6" ht="15.75" customHeight="1" x14ac:dyDescent="0.25">
      <c r="F383" s="53"/>
    </row>
    <row r="384" spans="6:6" ht="15.75" customHeight="1" x14ac:dyDescent="0.25">
      <c r="F384" s="53"/>
    </row>
    <row r="385" spans="6:6" ht="15.75" customHeight="1" x14ac:dyDescent="0.25">
      <c r="F385" s="53"/>
    </row>
    <row r="386" spans="6:6" ht="15.75" customHeight="1" x14ac:dyDescent="0.25">
      <c r="F386" s="53"/>
    </row>
    <row r="387" spans="6:6" ht="15.75" customHeight="1" x14ac:dyDescent="0.25">
      <c r="F387" s="53"/>
    </row>
    <row r="388" spans="6:6" ht="15.75" customHeight="1" x14ac:dyDescent="0.25">
      <c r="F388" s="53"/>
    </row>
    <row r="389" spans="6:6" ht="15.75" customHeight="1" x14ac:dyDescent="0.25">
      <c r="F389" s="53"/>
    </row>
    <row r="390" spans="6:6" ht="15.75" customHeight="1" x14ac:dyDescent="0.25">
      <c r="F390" s="53"/>
    </row>
    <row r="391" spans="6:6" ht="15.75" customHeight="1" x14ac:dyDescent="0.25">
      <c r="F391" s="53"/>
    </row>
    <row r="392" spans="6:6" ht="15.75" customHeight="1" x14ac:dyDescent="0.25">
      <c r="F392" s="53"/>
    </row>
    <row r="393" spans="6:6" ht="15.75" customHeight="1" x14ac:dyDescent="0.25">
      <c r="F393" s="53"/>
    </row>
    <row r="394" spans="6:6" ht="15.75" customHeight="1" x14ac:dyDescent="0.25">
      <c r="F394" s="53"/>
    </row>
    <row r="395" spans="6:6" ht="15.75" customHeight="1" x14ac:dyDescent="0.25">
      <c r="F395" s="53"/>
    </row>
    <row r="396" spans="6:6" ht="15.75" customHeight="1" x14ac:dyDescent="0.25">
      <c r="F396" s="53"/>
    </row>
    <row r="397" spans="6:6" ht="15.75" customHeight="1" x14ac:dyDescent="0.25">
      <c r="F397" s="53"/>
    </row>
    <row r="398" spans="6:6" ht="15.75" customHeight="1" x14ac:dyDescent="0.25">
      <c r="F398" s="53"/>
    </row>
    <row r="399" spans="6:6" ht="15.75" customHeight="1" x14ac:dyDescent="0.25">
      <c r="F399" s="53"/>
    </row>
    <row r="400" spans="6:6" ht="15.75" customHeight="1" x14ac:dyDescent="0.25">
      <c r="F400" s="53"/>
    </row>
    <row r="401" spans="6:6" ht="15.75" customHeight="1" x14ac:dyDescent="0.25">
      <c r="F401" s="53"/>
    </row>
    <row r="402" spans="6:6" ht="15.75" customHeight="1" x14ac:dyDescent="0.25">
      <c r="F402" s="53"/>
    </row>
    <row r="403" spans="6:6" ht="15.75" customHeight="1" x14ac:dyDescent="0.25">
      <c r="F403" s="53"/>
    </row>
    <row r="404" spans="6:6" ht="15.75" customHeight="1" x14ac:dyDescent="0.25">
      <c r="F404" s="53"/>
    </row>
    <row r="405" spans="6:6" ht="15.75" customHeight="1" x14ac:dyDescent="0.25">
      <c r="F405" s="53"/>
    </row>
    <row r="406" spans="6:6" ht="15.75" customHeight="1" x14ac:dyDescent="0.25">
      <c r="F406" s="53"/>
    </row>
    <row r="407" spans="6:6" ht="15.75" customHeight="1" x14ac:dyDescent="0.25">
      <c r="F407" s="53"/>
    </row>
    <row r="408" spans="6:6" ht="15.75" customHeight="1" x14ac:dyDescent="0.25">
      <c r="F408" s="53"/>
    </row>
    <row r="409" spans="6:6" ht="15.75" customHeight="1" x14ac:dyDescent="0.25">
      <c r="F409" s="53"/>
    </row>
    <row r="410" spans="6:6" ht="15.75" customHeight="1" x14ac:dyDescent="0.25">
      <c r="F410" s="53"/>
    </row>
    <row r="411" spans="6:6" ht="15.75" customHeight="1" x14ac:dyDescent="0.25">
      <c r="F411" s="53"/>
    </row>
    <row r="412" spans="6:6" ht="15.75" customHeight="1" x14ac:dyDescent="0.25">
      <c r="F412" s="53"/>
    </row>
    <row r="413" spans="6:6" ht="15.75" customHeight="1" x14ac:dyDescent="0.25">
      <c r="F413" s="53"/>
    </row>
    <row r="414" spans="6:6" ht="15.75" customHeight="1" x14ac:dyDescent="0.25">
      <c r="F414" s="53"/>
    </row>
    <row r="415" spans="6:6" ht="15.75" customHeight="1" x14ac:dyDescent="0.25">
      <c r="F415" s="53"/>
    </row>
    <row r="416" spans="6:6" ht="15.75" customHeight="1" x14ac:dyDescent="0.25">
      <c r="F416" s="53"/>
    </row>
    <row r="417" spans="6:6" ht="15.75" customHeight="1" x14ac:dyDescent="0.25">
      <c r="F417" s="53"/>
    </row>
    <row r="418" spans="6:6" ht="15.75" customHeight="1" x14ac:dyDescent="0.25">
      <c r="F418" s="53"/>
    </row>
    <row r="419" spans="6:6" ht="15.75" customHeight="1" x14ac:dyDescent="0.25">
      <c r="F419" s="53"/>
    </row>
    <row r="420" spans="6:6" ht="15.75" customHeight="1" x14ac:dyDescent="0.25">
      <c r="F420" s="53"/>
    </row>
    <row r="421" spans="6:6" ht="15.75" customHeight="1" x14ac:dyDescent="0.25">
      <c r="F421" s="53"/>
    </row>
    <row r="422" spans="6:6" ht="15.75" customHeight="1" x14ac:dyDescent="0.25">
      <c r="F422" s="53"/>
    </row>
    <row r="423" spans="6:6" ht="15.75" customHeight="1" x14ac:dyDescent="0.25">
      <c r="F423" s="53"/>
    </row>
    <row r="424" spans="6:6" ht="15.75" customHeight="1" x14ac:dyDescent="0.25">
      <c r="F424" s="53"/>
    </row>
    <row r="425" spans="6:6" ht="15.75" customHeight="1" x14ac:dyDescent="0.25">
      <c r="F425" s="53"/>
    </row>
    <row r="426" spans="6:6" ht="15.75" customHeight="1" x14ac:dyDescent="0.25">
      <c r="F426" s="53"/>
    </row>
    <row r="427" spans="6:6" ht="15.75" customHeight="1" x14ac:dyDescent="0.25">
      <c r="F427" s="53"/>
    </row>
    <row r="428" spans="6:6" ht="15.75" customHeight="1" x14ac:dyDescent="0.25">
      <c r="F428" s="53"/>
    </row>
    <row r="429" spans="6:6" ht="15.75" customHeight="1" x14ac:dyDescent="0.25">
      <c r="F429" s="53"/>
    </row>
    <row r="430" spans="6:6" ht="15.75" customHeight="1" x14ac:dyDescent="0.25">
      <c r="F430" s="53"/>
    </row>
    <row r="431" spans="6:6" ht="15.75" customHeight="1" x14ac:dyDescent="0.25">
      <c r="F431" s="53"/>
    </row>
    <row r="432" spans="6:6" ht="15.75" customHeight="1" x14ac:dyDescent="0.25">
      <c r="F432" s="53"/>
    </row>
    <row r="433" spans="6:6" ht="15.75" customHeight="1" x14ac:dyDescent="0.25">
      <c r="F433" s="53"/>
    </row>
    <row r="434" spans="6:6" ht="15.75" customHeight="1" x14ac:dyDescent="0.25">
      <c r="F434" s="53"/>
    </row>
    <row r="435" spans="6:6" ht="15.75" customHeight="1" x14ac:dyDescent="0.25">
      <c r="F435" s="53"/>
    </row>
    <row r="436" spans="6:6" ht="15.75" customHeight="1" x14ac:dyDescent="0.25">
      <c r="F436" s="53"/>
    </row>
    <row r="437" spans="6:6" ht="15.75" customHeight="1" x14ac:dyDescent="0.25">
      <c r="F437" s="53"/>
    </row>
    <row r="438" spans="6:6" ht="15.75" customHeight="1" x14ac:dyDescent="0.25">
      <c r="F438" s="53"/>
    </row>
    <row r="439" spans="6:6" ht="15.75" customHeight="1" x14ac:dyDescent="0.25">
      <c r="F439" s="53"/>
    </row>
    <row r="440" spans="6:6" ht="15.75" customHeight="1" x14ac:dyDescent="0.25">
      <c r="F440" s="53"/>
    </row>
    <row r="441" spans="6:6" ht="15.75" customHeight="1" x14ac:dyDescent="0.25">
      <c r="F441" s="53"/>
    </row>
    <row r="442" spans="6:6" ht="15.75" customHeight="1" x14ac:dyDescent="0.25">
      <c r="F442" s="53"/>
    </row>
    <row r="443" spans="6:6" ht="15.75" customHeight="1" x14ac:dyDescent="0.25">
      <c r="F443" s="53"/>
    </row>
    <row r="444" spans="6:6" ht="15.75" customHeight="1" x14ac:dyDescent="0.25">
      <c r="F444" s="53"/>
    </row>
    <row r="445" spans="6:6" ht="15.75" customHeight="1" x14ac:dyDescent="0.25">
      <c r="F445" s="53"/>
    </row>
    <row r="446" spans="6:6" ht="15.75" customHeight="1" x14ac:dyDescent="0.25">
      <c r="F446" s="53"/>
    </row>
    <row r="447" spans="6:6" ht="15.75" customHeight="1" x14ac:dyDescent="0.25">
      <c r="F447" s="53"/>
    </row>
    <row r="448" spans="6:6" ht="15.75" customHeight="1" x14ac:dyDescent="0.25">
      <c r="F448" s="53"/>
    </row>
    <row r="449" spans="6:6" ht="15.75" customHeight="1" x14ac:dyDescent="0.25">
      <c r="F449" s="53"/>
    </row>
    <row r="450" spans="6:6" ht="15.75" customHeight="1" x14ac:dyDescent="0.25">
      <c r="F450" s="53"/>
    </row>
    <row r="451" spans="6:6" ht="15.75" customHeight="1" x14ac:dyDescent="0.25">
      <c r="F451" s="53"/>
    </row>
    <row r="452" spans="6:6" ht="15.75" customHeight="1" x14ac:dyDescent="0.25">
      <c r="F452" s="53"/>
    </row>
    <row r="453" spans="6:6" ht="15.75" customHeight="1" x14ac:dyDescent="0.25">
      <c r="F453" s="53"/>
    </row>
    <row r="454" spans="6:6" ht="15.75" customHeight="1" x14ac:dyDescent="0.25">
      <c r="F454" s="53"/>
    </row>
    <row r="455" spans="6:6" ht="15.75" customHeight="1" x14ac:dyDescent="0.25">
      <c r="F455" s="53"/>
    </row>
    <row r="456" spans="6:6" ht="15.75" customHeight="1" x14ac:dyDescent="0.25">
      <c r="F456" s="53"/>
    </row>
    <row r="457" spans="6:6" ht="15.75" customHeight="1" x14ac:dyDescent="0.25">
      <c r="F457" s="53"/>
    </row>
    <row r="458" spans="6:6" ht="15.75" customHeight="1" x14ac:dyDescent="0.25">
      <c r="F458" s="53"/>
    </row>
    <row r="459" spans="6:6" ht="15.75" customHeight="1" x14ac:dyDescent="0.25">
      <c r="F459" s="53"/>
    </row>
    <row r="460" spans="6:6" ht="15.75" customHeight="1" x14ac:dyDescent="0.25">
      <c r="F460" s="53"/>
    </row>
    <row r="461" spans="6:6" ht="15.75" customHeight="1" x14ac:dyDescent="0.25">
      <c r="F461" s="53"/>
    </row>
    <row r="462" spans="6:6" ht="15.75" customHeight="1" x14ac:dyDescent="0.25">
      <c r="F462" s="53"/>
    </row>
    <row r="463" spans="6:6" ht="15.75" customHeight="1" x14ac:dyDescent="0.25">
      <c r="F463" s="53"/>
    </row>
    <row r="464" spans="6:6" ht="15.75" customHeight="1" x14ac:dyDescent="0.25">
      <c r="F464" s="53"/>
    </row>
    <row r="465" spans="6:6" ht="15.75" customHeight="1" x14ac:dyDescent="0.25">
      <c r="F465" s="53"/>
    </row>
    <row r="466" spans="6:6" ht="15.75" customHeight="1" x14ac:dyDescent="0.25">
      <c r="F466" s="53"/>
    </row>
    <row r="467" spans="6:6" ht="15.75" customHeight="1" x14ac:dyDescent="0.25">
      <c r="F467" s="53"/>
    </row>
    <row r="468" spans="6:6" ht="15.75" customHeight="1" x14ac:dyDescent="0.25">
      <c r="F468" s="53"/>
    </row>
    <row r="469" spans="6:6" ht="15.75" customHeight="1" x14ac:dyDescent="0.25">
      <c r="F469" s="53"/>
    </row>
    <row r="470" spans="6:6" ht="15.75" customHeight="1" x14ac:dyDescent="0.25">
      <c r="F470" s="53"/>
    </row>
    <row r="471" spans="6:6" ht="15.75" customHeight="1" x14ac:dyDescent="0.25">
      <c r="F471" s="53"/>
    </row>
    <row r="472" spans="6:6" ht="15.75" customHeight="1" x14ac:dyDescent="0.25">
      <c r="F472" s="53"/>
    </row>
    <row r="473" spans="6:6" ht="15.75" customHeight="1" x14ac:dyDescent="0.25">
      <c r="F473" s="53"/>
    </row>
    <row r="474" spans="6:6" ht="15.75" customHeight="1" x14ac:dyDescent="0.25">
      <c r="F474" s="53"/>
    </row>
    <row r="475" spans="6:6" ht="15.75" customHeight="1" x14ac:dyDescent="0.25">
      <c r="F475" s="53"/>
    </row>
    <row r="476" spans="6:6" ht="15.75" customHeight="1" x14ac:dyDescent="0.25">
      <c r="F476" s="53"/>
    </row>
    <row r="477" spans="6:6" ht="15.75" customHeight="1" x14ac:dyDescent="0.25">
      <c r="F477" s="53"/>
    </row>
    <row r="478" spans="6:6" ht="15.75" customHeight="1" x14ac:dyDescent="0.25">
      <c r="F478" s="53"/>
    </row>
    <row r="479" spans="6:6" ht="15.75" customHeight="1" x14ac:dyDescent="0.25">
      <c r="F479" s="53"/>
    </row>
    <row r="480" spans="6:6" ht="15.75" customHeight="1" x14ac:dyDescent="0.25">
      <c r="F480" s="53"/>
    </row>
    <row r="481" spans="6:6" ht="15.75" customHeight="1" x14ac:dyDescent="0.25">
      <c r="F481" s="53"/>
    </row>
    <row r="482" spans="6:6" ht="15.75" customHeight="1" x14ac:dyDescent="0.25">
      <c r="F482" s="53"/>
    </row>
    <row r="483" spans="6:6" ht="15.75" customHeight="1" x14ac:dyDescent="0.25">
      <c r="F483" s="53"/>
    </row>
    <row r="484" spans="6:6" ht="15.75" customHeight="1" x14ac:dyDescent="0.25">
      <c r="F484" s="53"/>
    </row>
    <row r="485" spans="6:6" ht="15.75" customHeight="1" x14ac:dyDescent="0.25">
      <c r="F485" s="53"/>
    </row>
    <row r="486" spans="6:6" ht="15.75" customHeight="1" x14ac:dyDescent="0.25">
      <c r="F486" s="53"/>
    </row>
    <row r="487" spans="6:6" ht="15.75" customHeight="1" x14ac:dyDescent="0.25">
      <c r="F487" s="53"/>
    </row>
    <row r="488" spans="6:6" ht="15.75" customHeight="1" x14ac:dyDescent="0.25">
      <c r="F488" s="53"/>
    </row>
    <row r="489" spans="6:6" ht="15.75" customHeight="1" x14ac:dyDescent="0.25">
      <c r="F489" s="53"/>
    </row>
    <row r="490" spans="6:6" ht="15.75" customHeight="1" x14ac:dyDescent="0.25">
      <c r="F490" s="53"/>
    </row>
    <row r="491" spans="6:6" ht="15.75" customHeight="1" x14ac:dyDescent="0.25">
      <c r="F491" s="53"/>
    </row>
    <row r="492" spans="6:6" ht="15.75" customHeight="1" x14ac:dyDescent="0.25">
      <c r="F492" s="53"/>
    </row>
    <row r="493" spans="6:6" ht="15.75" customHeight="1" x14ac:dyDescent="0.25">
      <c r="F493" s="53"/>
    </row>
    <row r="494" spans="6:6" ht="15.75" customHeight="1" x14ac:dyDescent="0.25">
      <c r="F494" s="53"/>
    </row>
    <row r="495" spans="6:6" ht="15.75" customHeight="1" x14ac:dyDescent="0.25">
      <c r="F495" s="53"/>
    </row>
    <row r="496" spans="6:6" ht="15.75" customHeight="1" x14ac:dyDescent="0.25">
      <c r="F496" s="53"/>
    </row>
    <row r="497" spans="6:6" ht="15.75" customHeight="1" x14ac:dyDescent="0.25">
      <c r="F497" s="53"/>
    </row>
    <row r="498" spans="6:6" ht="15.75" customHeight="1" x14ac:dyDescent="0.25">
      <c r="F498" s="53"/>
    </row>
    <row r="499" spans="6:6" ht="15.75" customHeight="1" x14ac:dyDescent="0.25">
      <c r="F499" s="53"/>
    </row>
    <row r="500" spans="6:6" ht="15.75" customHeight="1" x14ac:dyDescent="0.25">
      <c r="F500" s="53"/>
    </row>
    <row r="501" spans="6:6" ht="15.75" customHeight="1" x14ac:dyDescent="0.25">
      <c r="F501" s="53"/>
    </row>
    <row r="502" spans="6:6" ht="15.75" customHeight="1" x14ac:dyDescent="0.25">
      <c r="F502" s="53"/>
    </row>
    <row r="503" spans="6:6" ht="15.75" customHeight="1" x14ac:dyDescent="0.25">
      <c r="F503" s="53"/>
    </row>
    <row r="504" spans="6:6" ht="15.75" customHeight="1" x14ac:dyDescent="0.25">
      <c r="F504" s="53"/>
    </row>
    <row r="505" spans="6:6" ht="15.75" customHeight="1" x14ac:dyDescent="0.25">
      <c r="F505" s="53"/>
    </row>
    <row r="506" spans="6:6" ht="15.75" customHeight="1" x14ac:dyDescent="0.25">
      <c r="F506" s="53"/>
    </row>
    <row r="507" spans="6:6" ht="15.75" customHeight="1" x14ac:dyDescent="0.25">
      <c r="F507" s="53"/>
    </row>
    <row r="508" spans="6:6" ht="15.75" customHeight="1" x14ac:dyDescent="0.25">
      <c r="F508" s="53"/>
    </row>
    <row r="509" spans="6:6" ht="15.75" customHeight="1" x14ac:dyDescent="0.25">
      <c r="F509" s="53"/>
    </row>
    <row r="510" spans="6:6" ht="15.75" customHeight="1" x14ac:dyDescent="0.25">
      <c r="F510" s="53"/>
    </row>
    <row r="511" spans="6:6" ht="15.75" customHeight="1" x14ac:dyDescent="0.25">
      <c r="F511" s="53"/>
    </row>
    <row r="512" spans="6:6" ht="15.75" customHeight="1" x14ac:dyDescent="0.25">
      <c r="F512" s="53"/>
    </row>
    <row r="513" spans="6:6" ht="15.75" customHeight="1" x14ac:dyDescent="0.25">
      <c r="F513" s="53"/>
    </row>
    <row r="514" spans="6:6" ht="15.75" customHeight="1" x14ac:dyDescent="0.25">
      <c r="F514" s="53"/>
    </row>
    <row r="515" spans="6:6" ht="15.75" customHeight="1" x14ac:dyDescent="0.25">
      <c r="F515" s="53"/>
    </row>
    <row r="516" spans="6:6" ht="15.75" customHeight="1" x14ac:dyDescent="0.25">
      <c r="F516" s="53"/>
    </row>
    <row r="517" spans="6:6" ht="15.75" customHeight="1" x14ac:dyDescent="0.25">
      <c r="F517" s="53"/>
    </row>
    <row r="518" spans="6:6" ht="15.75" customHeight="1" x14ac:dyDescent="0.25">
      <c r="F518" s="53"/>
    </row>
    <row r="519" spans="6:6" ht="15.75" customHeight="1" x14ac:dyDescent="0.25">
      <c r="F519" s="53"/>
    </row>
    <row r="520" spans="6:6" ht="15.75" customHeight="1" x14ac:dyDescent="0.25">
      <c r="F520" s="53"/>
    </row>
    <row r="521" spans="6:6" ht="15.75" customHeight="1" x14ac:dyDescent="0.25">
      <c r="F521" s="53"/>
    </row>
    <row r="522" spans="6:6" ht="15.75" customHeight="1" x14ac:dyDescent="0.25">
      <c r="F522" s="53"/>
    </row>
    <row r="523" spans="6:6" ht="15.75" customHeight="1" x14ac:dyDescent="0.25">
      <c r="F523" s="53"/>
    </row>
    <row r="524" spans="6:6" ht="15.75" customHeight="1" x14ac:dyDescent="0.25">
      <c r="F524" s="53"/>
    </row>
    <row r="525" spans="6:6" ht="15.75" customHeight="1" x14ac:dyDescent="0.25">
      <c r="F525" s="53"/>
    </row>
    <row r="526" spans="6:6" ht="15.75" customHeight="1" x14ac:dyDescent="0.25">
      <c r="F526" s="53"/>
    </row>
    <row r="527" spans="6:6" ht="15.75" customHeight="1" x14ac:dyDescent="0.25">
      <c r="F527" s="53"/>
    </row>
    <row r="528" spans="6:6" ht="15.75" customHeight="1" x14ac:dyDescent="0.25">
      <c r="F528" s="53"/>
    </row>
    <row r="529" spans="6:6" ht="15.75" customHeight="1" x14ac:dyDescent="0.25">
      <c r="F529" s="53"/>
    </row>
    <row r="530" spans="6:6" ht="15.75" customHeight="1" x14ac:dyDescent="0.25">
      <c r="F530" s="53"/>
    </row>
    <row r="531" spans="6:6" ht="15.75" customHeight="1" x14ac:dyDescent="0.25">
      <c r="F531" s="53"/>
    </row>
    <row r="532" spans="6:6" ht="15.75" customHeight="1" x14ac:dyDescent="0.25">
      <c r="F532" s="53"/>
    </row>
    <row r="533" spans="6:6" ht="15.75" customHeight="1" x14ac:dyDescent="0.25">
      <c r="F533" s="53"/>
    </row>
    <row r="534" spans="6:6" ht="15.75" customHeight="1" x14ac:dyDescent="0.25">
      <c r="F534" s="53"/>
    </row>
    <row r="535" spans="6:6" ht="15.75" customHeight="1" x14ac:dyDescent="0.25">
      <c r="F535" s="53"/>
    </row>
    <row r="536" spans="6:6" ht="15.75" customHeight="1" x14ac:dyDescent="0.25">
      <c r="F536" s="53"/>
    </row>
    <row r="537" spans="6:6" ht="15.75" customHeight="1" x14ac:dyDescent="0.25">
      <c r="F537" s="53"/>
    </row>
    <row r="538" spans="6:6" ht="15.75" customHeight="1" x14ac:dyDescent="0.25">
      <c r="F538" s="53"/>
    </row>
    <row r="539" spans="6:6" ht="15.75" customHeight="1" x14ac:dyDescent="0.25">
      <c r="F539" s="53"/>
    </row>
    <row r="540" spans="6:6" ht="15.75" customHeight="1" x14ac:dyDescent="0.25">
      <c r="F540" s="53"/>
    </row>
    <row r="541" spans="6:6" ht="15.75" customHeight="1" x14ac:dyDescent="0.25">
      <c r="F541" s="53"/>
    </row>
    <row r="542" spans="6:6" ht="15.75" customHeight="1" x14ac:dyDescent="0.25">
      <c r="F542" s="53"/>
    </row>
    <row r="543" spans="6:6" ht="15.75" customHeight="1" x14ac:dyDescent="0.25">
      <c r="F543" s="53"/>
    </row>
    <row r="544" spans="6:6" ht="15.75" customHeight="1" x14ac:dyDescent="0.25">
      <c r="F544" s="53"/>
    </row>
    <row r="545" spans="6:6" ht="15.75" customHeight="1" x14ac:dyDescent="0.25">
      <c r="F545" s="53"/>
    </row>
    <row r="546" spans="6:6" ht="15.75" customHeight="1" x14ac:dyDescent="0.25">
      <c r="F546" s="53"/>
    </row>
    <row r="547" spans="6:6" ht="15.75" customHeight="1" x14ac:dyDescent="0.25">
      <c r="F547" s="53"/>
    </row>
    <row r="548" spans="6:6" ht="15.75" customHeight="1" x14ac:dyDescent="0.25">
      <c r="F548" s="53"/>
    </row>
    <row r="549" spans="6:6" ht="15.75" customHeight="1" x14ac:dyDescent="0.25">
      <c r="F549" s="53"/>
    </row>
    <row r="550" spans="6:6" ht="15.75" customHeight="1" x14ac:dyDescent="0.25">
      <c r="F550" s="53"/>
    </row>
    <row r="551" spans="6:6" ht="15.75" customHeight="1" x14ac:dyDescent="0.25">
      <c r="F551" s="53"/>
    </row>
    <row r="552" spans="6:6" ht="15.75" customHeight="1" x14ac:dyDescent="0.25">
      <c r="F552" s="53"/>
    </row>
    <row r="553" spans="6:6" ht="15.75" customHeight="1" x14ac:dyDescent="0.25">
      <c r="F553" s="53"/>
    </row>
    <row r="554" spans="6:6" ht="15.75" customHeight="1" x14ac:dyDescent="0.25">
      <c r="F554" s="53"/>
    </row>
    <row r="555" spans="6:6" ht="15.75" customHeight="1" x14ac:dyDescent="0.25">
      <c r="F555" s="53"/>
    </row>
    <row r="556" spans="6:6" ht="15.75" customHeight="1" x14ac:dyDescent="0.25">
      <c r="F556" s="53"/>
    </row>
    <row r="557" spans="6:6" ht="15.75" customHeight="1" x14ac:dyDescent="0.25">
      <c r="F557" s="53"/>
    </row>
    <row r="558" spans="6:6" ht="15.75" customHeight="1" x14ac:dyDescent="0.25">
      <c r="F558" s="53"/>
    </row>
    <row r="559" spans="6:6" ht="15.75" customHeight="1" x14ac:dyDescent="0.25">
      <c r="F559" s="53"/>
    </row>
    <row r="560" spans="6:6" ht="15.75" customHeight="1" x14ac:dyDescent="0.25">
      <c r="F560" s="53"/>
    </row>
    <row r="561" spans="6:6" ht="15.75" customHeight="1" x14ac:dyDescent="0.25">
      <c r="F561" s="53"/>
    </row>
    <row r="562" spans="6:6" ht="15.75" customHeight="1" x14ac:dyDescent="0.25">
      <c r="F562" s="53"/>
    </row>
    <row r="563" spans="6:6" ht="15.75" customHeight="1" x14ac:dyDescent="0.25">
      <c r="F563" s="53"/>
    </row>
    <row r="564" spans="6:6" ht="15.75" customHeight="1" x14ac:dyDescent="0.25">
      <c r="F564" s="53"/>
    </row>
    <row r="565" spans="6:6" ht="15.75" customHeight="1" x14ac:dyDescent="0.25">
      <c r="F565" s="53"/>
    </row>
    <row r="566" spans="6:6" ht="15.75" customHeight="1" x14ac:dyDescent="0.25">
      <c r="F566" s="53"/>
    </row>
    <row r="567" spans="6:6" ht="15.75" customHeight="1" x14ac:dyDescent="0.25">
      <c r="F567" s="53"/>
    </row>
    <row r="568" spans="6:6" ht="15.75" customHeight="1" x14ac:dyDescent="0.25">
      <c r="F568" s="53"/>
    </row>
    <row r="569" spans="6:6" ht="15.75" customHeight="1" x14ac:dyDescent="0.25">
      <c r="F569" s="53"/>
    </row>
    <row r="570" spans="6:6" ht="15.75" customHeight="1" x14ac:dyDescent="0.25">
      <c r="F570" s="53"/>
    </row>
    <row r="571" spans="6:6" ht="15.75" customHeight="1" x14ac:dyDescent="0.25">
      <c r="F571" s="53"/>
    </row>
    <row r="572" spans="6:6" ht="15.75" customHeight="1" x14ac:dyDescent="0.25">
      <c r="F572" s="53"/>
    </row>
    <row r="573" spans="6:6" ht="15.75" customHeight="1" x14ac:dyDescent="0.25">
      <c r="F573" s="53"/>
    </row>
    <row r="574" spans="6:6" ht="15.75" customHeight="1" x14ac:dyDescent="0.25">
      <c r="F574" s="53"/>
    </row>
    <row r="575" spans="6:6" ht="15.75" customHeight="1" x14ac:dyDescent="0.25">
      <c r="F575" s="53"/>
    </row>
    <row r="576" spans="6:6" ht="15.75" customHeight="1" x14ac:dyDescent="0.25">
      <c r="F576" s="53"/>
    </row>
    <row r="577" spans="6:6" ht="15.75" customHeight="1" x14ac:dyDescent="0.25">
      <c r="F577" s="53"/>
    </row>
    <row r="578" spans="6:6" ht="15.75" customHeight="1" x14ac:dyDescent="0.25">
      <c r="F578" s="53"/>
    </row>
    <row r="579" spans="6:6" ht="15.75" customHeight="1" x14ac:dyDescent="0.25">
      <c r="F579" s="53"/>
    </row>
    <row r="580" spans="6:6" ht="15.75" customHeight="1" x14ac:dyDescent="0.25">
      <c r="F580" s="53"/>
    </row>
    <row r="581" spans="6:6" ht="15.75" customHeight="1" x14ac:dyDescent="0.25">
      <c r="F581" s="53"/>
    </row>
    <row r="582" spans="6:6" ht="15.75" customHeight="1" x14ac:dyDescent="0.25">
      <c r="F582" s="53"/>
    </row>
    <row r="583" spans="6:6" ht="15.75" customHeight="1" x14ac:dyDescent="0.25">
      <c r="F583" s="53"/>
    </row>
    <row r="584" spans="6:6" ht="15.75" customHeight="1" x14ac:dyDescent="0.25">
      <c r="F584" s="53"/>
    </row>
    <row r="585" spans="6:6" ht="15.75" customHeight="1" x14ac:dyDescent="0.25">
      <c r="F585" s="53"/>
    </row>
    <row r="586" spans="6:6" ht="15.75" customHeight="1" x14ac:dyDescent="0.25">
      <c r="F586" s="53"/>
    </row>
    <row r="587" spans="6:6" ht="15.75" customHeight="1" x14ac:dyDescent="0.25">
      <c r="F587" s="53"/>
    </row>
    <row r="588" spans="6:6" ht="15.75" customHeight="1" x14ac:dyDescent="0.25">
      <c r="F588" s="53"/>
    </row>
    <row r="589" spans="6:6" ht="15.75" customHeight="1" x14ac:dyDescent="0.25">
      <c r="F589" s="53"/>
    </row>
    <row r="590" spans="6:6" ht="15.75" customHeight="1" x14ac:dyDescent="0.25">
      <c r="F590" s="53"/>
    </row>
    <row r="591" spans="6:6" ht="15.75" customHeight="1" x14ac:dyDescent="0.25">
      <c r="F591" s="53"/>
    </row>
    <row r="592" spans="6:6" ht="15.75" customHeight="1" x14ac:dyDescent="0.25">
      <c r="F592" s="53"/>
    </row>
    <row r="593" spans="6:6" ht="15.75" customHeight="1" x14ac:dyDescent="0.25">
      <c r="F593" s="53"/>
    </row>
    <row r="594" spans="6:6" ht="15.75" customHeight="1" x14ac:dyDescent="0.25">
      <c r="F594" s="53"/>
    </row>
    <row r="595" spans="6:6" ht="15.75" customHeight="1" x14ac:dyDescent="0.25">
      <c r="F595" s="53"/>
    </row>
    <row r="596" spans="6:6" ht="15.75" customHeight="1" x14ac:dyDescent="0.25">
      <c r="F596" s="53"/>
    </row>
    <row r="597" spans="6:6" ht="15.75" customHeight="1" x14ac:dyDescent="0.25">
      <c r="F597" s="53"/>
    </row>
    <row r="598" spans="6:6" ht="15.75" customHeight="1" x14ac:dyDescent="0.25">
      <c r="F598" s="53"/>
    </row>
    <row r="599" spans="6:6" ht="15.75" customHeight="1" x14ac:dyDescent="0.25">
      <c r="F599" s="53"/>
    </row>
    <row r="600" spans="6:6" ht="15.75" customHeight="1" x14ac:dyDescent="0.25">
      <c r="F600" s="53"/>
    </row>
    <row r="601" spans="6:6" ht="15.75" customHeight="1" x14ac:dyDescent="0.25">
      <c r="F601" s="53"/>
    </row>
    <row r="602" spans="6:6" ht="15.75" customHeight="1" x14ac:dyDescent="0.25">
      <c r="F602" s="53"/>
    </row>
    <row r="603" spans="6:6" ht="15.75" customHeight="1" x14ac:dyDescent="0.25">
      <c r="F603" s="53"/>
    </row>
    <row r="604" spans="6:6" ht="15.75" customHeight="1" x14ac:dyDescent="0.25">
      <c r="F604" s="53"/>
    </row>
    <row r="605" spans="6:6" ht="15.75" customHeight="1" x14ac:dyDescent="0.25">
      <c r="F605" s="53"/>
    </row>
    <row r="606" spans="6:6" ht="15.75" customHeight="1" x14ac:dyDescent="0.25">
      <c r="F606" s="53"/>
    </row>
    <row r="607" spans="6:6" ht="15.75" customHeight="1" x14ac:dyDescent="0.25">
      <c r="F607" s="53"/>
    </row>
    <row r="608" spans="6:6" ht="15.75" customHeight="1" x14ac:dyDescent="0.25">
      <c r="F608" s="53"/>
    </row>
    <row r="609" spans="6:6" ht="15.75" customHeight="1" x14ac:dyDescent="0.25">
      <c r="F609" s="53"/>
    </row>
    <row r="610" spans="6:6" ht="15.75" customHeight="1" x14ac:dyDescent="0.25">
      <c r="F610" s="53"/>
    </row>
    <row r="611" spans="6:6" ht="15.75" customHeight="1" x14ac:dyDescent="0.25">
      <c r="F611" s="53"/>
    </row>
    <row r="612" spans="6:6" ht="15.75" customHeight="1" x14ac:dyDescent="0.25">
      <c r="F612" s="53"/>
    </row>
    <row r="613" spans="6:6" ht="15.75" customHeight="1" x14ac:dyDescent="0.25">
      <c r="F613" s="53"/>
    </row>
    <row r="614" spans="6:6" ht="15.75" customHeight="1" x14ac:dyDescent="0.25">
      <c r="F614" s="53"/>
    </row>
    <row r="615" spans="6:6" ht="15.75" customHeight="1" x14ac:dyDescent="0.25">
      <c r="F615" s="53"/>
    </row>
    <row r="616" spans="6:6" ht="15.75" customHeight="1" x14ac:dyDescent="0.25">
      <c r="F616" s="53"/>
    </row>
    <row r="617" spans="6:6" ht="15.75" customHeight="1" x14ac:dyDescent="0.25">
      <c r="F617" s="53"/>
    </row>
    <row r="618" spans="6:6" ht="15.75" customHeight="1" x14ac:dyDescent="0.25">
      <c r="F618" s="53"/>
    </row>
    <row r="619" spans="6:6" ht="15.75" customHeight="1" x14ac:dyDescent="0.25">
      <c r="F619" s="53"/>
    </row>
    <row r="620" spans="6:6" ht="15.75" customHeight="1" x14ac:dyDescent="0.25">
      <c r="F620" s="53"/>
    </row>
    <row r="621" spans="6:6" ht="15.75" customHeight="1" x14ac:dyDescent="0.25">
      <c r="F621" s="53"/>
    </row>
    <row r="622" spans="6:6" ht="15.75" customHeight="1" x14ac:dyDescent="0.25">
      <c r="F622" s="53"/>
    </row>
    <row r="623" spans="6:6" ht="15.75" customHeight="1" x14ac:dyDescent="0.25">
      <c r="F623" s="53"/>
    </row>
    <row r="624" spans="6:6" ht="15.75" customHeight="1" x14ac:dyDescent="0.25">
      <c r="F624" s="53"/>
    </row>
    <row r="625" spans="6:6" ht="15.75" customHeight="1" x14ac:dyDescent="0.25">
      <c r="F625" s="53"/>
    </row>
    <row r="626" spans="6:6" ht="15.75" customHeight="1" x14ac:dyDescent="0.25">
      <c r="F626" s="53"/>
    </row>
    <row r="627" spans="6:6" ht="15.75" customHeight="1" x14ac:dyDescent="0.25">
      <c r="F627" s="53"/>
    </row>
    <row r="628" spans="6:6" ht="15.75" customHeight="1" x14ac:dyDescent="0.25">
      <c r="F628" s="53"/>
    </row>
    <row r="629" spans="6:6" ht="15.75" customHeight="1" x14ac:dyDescent="0.25">
      <c r="F629" s="53"/>
    </row>
    <row r="630" spans="6:6" ht="15.75" customHeight="1" x14ac:dyDescent="0.25">
      <c r="F630" s="53"/>
    </row>
    <row r="631" spans="6:6" ht="15.75" customHeight="1" x14ac:dyDescent="0.25">
      <c r="F631" s="53"/>
    </row>
    <row r="632" spans="6:6" ht="15.75" customHeight="1" x14ac:dyDescent="0.25">
      <c r="F632" s="53"/>
    </row>
    <row r="633" spans="6:6" ht="15.75" customHeight="1" x14ac:dyDescent="0.25">
      <c r="F633" s="53"/>
    </row>
    <row r="634" spans="6:6" ht="15.75" customHeight="1" x14ac:dyDescent="0.25">
      <c r="F634" s="53"/>
    </row>
    <row r="635" spans="6:6" ht="15.75" customHeight="1" x14ac:dyDescent="0.25">
      <c r="F635" s="53"/>
    </row>
    <row r="636" spans="6:6" ht="15.75" customHeight="1" x14ac:dyDescent="0.25">
      <c r="F636" s="53"/>
    </row>
    <row r="637" spans="6:6" ht="15.75" customHeight="1" x14ac:dyDescent="0.25">
      <c r="F637" s="53"/>
    </row>
    <row r="638" spans="6:6" ht="15.75" customHeight="1" x14ac:dyDescent="0.25">
      <c r="F638" s="53"/>
    </row>
    <row r="639" spans="6:6" ht="15.75" customHeight="1" x14ac:dyDescent="0.25">
      <c r="F639" s="53"/>
    </row>
    <row r="640" spans="6:6" ht="15.75" customHeight="1" x14ac:dyDescent="0.25">
      <c r="F640" s="53"/>
    </row>
    <row r="641" spans="6:6" ht="15.75" customHeight="1" x14ac:dyDescent="0.25">
      <c r="F641" s="53"/>
    </row>
    <row r="642" spans="6:6" ht="15.75" customHeight="1" x14ac:dyDescent="0.25">
      <c r="F642" s="53"/>
    </row>
    <row r="643" spans="6:6" ht="15.75" customHeight="1" x14ac:dyDescent="0.25">
      <c r="F643" s="53"/>
    </row>
    <row r="644" spans="6:6" ht="15.75" customHeight="1" x14ac:dyDescent="0.25">
      <c r="F644" s="53"/>
    </row>
    <row r="645" spans="6:6" ht="15.75" customHeight="1" x14ac:dyDescent="0.25">
      <c r="F645" s="53"/>
    </row>
    <row r="646" spans="6:6" ht="15.75" customHeight="1" x14ac:dyDescent="0.25">
      <c r="F646" s="53"/>
    </row>
    <row r="647" spans="6:6" ht="15.75" customHeight="1" x14ac:dyDescent="0.25">
      <c r="F647" s="53"/>
    </row>
    <row r="648" spans="6:6" ht="15.75" customHeight="1" x14ac:dyDescent="0.25">
      <c r="F648" s="53"/>
    </row>
    <row r="649" spans="6:6" ht="15.75" customHeight="1" x14ac:dyDescent="0.25">
      <c r="F649" s="53"/>
    </row>
    <row r="650" spans="6:6" ht="15.75" customHeight="1" x14ac:dyDescent="0.25">
      <c r="F650" s="53"/>
    </row>
    <row r="651" spans="6:6" ht="15.75" customHeight="1" x14ac:dyDescent="0.25">
      <c r="F651" s="53"/>
    </row>
    <row r="652" spans="6:6" ht="15.75" customHeight="1" x14ac:dyDescent="0.25">
      <c r="F652" s="53"/>
    </row>
    <row r="653" spans="6:6" ht="15.75" customHeight="1" x14ac:dyDescent="0.25">
      <c r="F653" s="53"/>
    </row>
    <row r="654" spans="6:6" ht="15.75" customHeight="1" x14ac:dyDescent="0.25">
      <c r="F654" s="53"/>
    </row>
    <row r="655" spans="6:6" ht="15.75" customHeight="1" x14ac:dyDescent="0.25">
      <c r="F655" s="53"/>
    </row>
    <row r="656" spans="6:6" ht="15.75" customHeight="1" x14ac:dyDescent="0.25">
      <c r="F656" s="53"/>
    </row>
    <row r="657" spans="6:6" ht="15.75" customHeight="1" x14ac:dyDescent="0.25">
      <c r="F657" s="53"/>
    </row>
    <row r="658" spans="6:6" ht="15.75" customHeight="1" x14ac:dyDescent="0.25">
      <c r="F658" s="53"/>
    </row>
    <row r="659" spans="6:6" ht="15.75" customHeight="1" x14ac:dyDescent="0.25">
      <c r="F659" s="53"/>
    </row>
    <row r="660" spans="6:6" ht="15.75" customHeight="1" x14ac:dyDescent="0.25">
      <c r="F660" s="53"/>
    </row>
    <row r="661" spans="6:6" ht="15.75" customHeight="1" x14ac:dyDescent="0.25">
      <c r="F661" s="53"/>
    </row>
    <row r="662" spans="6:6" ht="15.75" customHeight="1" x14ac:dyDescent="0.25">
      <c r="F662" s="53"/>
    </row>
    <row r="663" spans="6:6" ht="15.75" customHeight="1" x14ac:dyDescent="0.25">
      <c r="F663" s="53"/>
    </row>
    <row r="664" spans="6:6" ht="15.75" customHeight="1" x14ac:dyDescent="0.25">
      <c r="F664" s="53"/>
    </row>
    <row r="665" spans="6:6" ht="15.75" customHeight="1" x14ac:dyDescent="0.25">
      <c r="F665" s="53"/>
    </row>
    <row r="666" spans="6:6" ht="15.75" customHeight="1" x14ac:dyDescent="0.25">
      <c r="F666" s="53"/>
    </row>
    <row r="667" spans="6:6" ht="15.75" customHeight="1" x14ac:dyDescent="0.25">
      <c r="F667" s="53"/>
    </row>
    <row r="668" spans="6:6" ht="15.75" customHeight="1" x14ac:dyDescent="0.25">
      <c r="F668" s="53"/>
    </row>
    <row r="669" spans="6:6" ht="15.75" customHeight="1" x14ac:dyDescent="0.25">
      <c r="F669" s="53"/>
    </row>
    <row r="670" spans="6:6" ht="15.75" customHeight="1" x14ac:dyDescent="0.25">
      <c r="F670" s="53"/>
    </row>
    <row r="671" spans="6:6" ht="15.75" customHeight="1" x14ac:dyDescent="0.25">
      <c r="F671" s="53"/>
    </row>
    <row r="672" spans="6:6" ht="15.75" customHeight="1" x14ac:dyDescent="0.25">
      <c r="F672" s="53"/>
    </row>
    <row r="673" spans="6:6" ht="15.75" customHeight="1" x14ac:dyDescent="0.25">
      <c r="F673" s="53"/>
    </row>
    <row r="674" spans="6:6" ht="15.75" customHeight="1" x14ac:dyDescent="0.25">
      <c r="F674" s="53"/>
    </row>
    <row r="675" spans="6:6" ht="15.75" customHeight="1" x14ac:dyDescent="0.25">
      <c r="F675" s="53"/>
    </row>
    <row r="676" spans="6:6" ht="15.75" customHeight="1" x14ac:dyDescent="0.25">
      <c r="F676" s="53"/>
    </row>
    <row r="677" spans="6:6" ht="15.75" customHeight="1" x14ac:dyDescent="0.25">
      <c r="F677" s="53"/>
    </row>
    <row r="678" spans="6:6" ht="15.75" customHeight="1" x14ac:dyDescent="0.25">
      <c r="F678" s="53"/>
    </row>
    <row r="679" spans="6:6" ht="15.75" customHeight="1" x14ac:dyDescent="0.25">
      <c r="F679" s="53"/>
    </row>
    <row r="680" spans="6:6" ht="15.75" customHeight="1" x14ac:dyDescent="0.25">
      <c r="F680" s="53"/>
    </row>
    <row r="681" spans="6:6" ht="15.75" customHeight="1" x14ac:dyDescent="0.25">
      <c r="F681" s="53"/>
    </row>
    <row r="682" spans="6:6" ht="15.75" customHeight="1" x14ac:dyDescent="0.25">
      <c r="F682" s="53"/>
    </row>
    <row r="683" spans="6:6" ht="15.75" customHeight="1" x14ac:dyDescent="0.25">
      <c r="F683" s="53"/>
    </row>
    <row r="684" spans="6:6" ht="15.75" customHeight="1" x14ac:dyDescent="0.25">
      <c r="F684" s="53"/>
    </row>
    <row r="685" spans="6:6" ht="15.75" customHeight="1" x14ac:dyDescent="0.25">
      <c r="F685" s="53"/>
    </row>
    <row r="686" spans="6:6" ht="15.75" customHeight="1" x14ac:dyDescent="0.25">
      <c r="F686" s="53"/>
    </row>
    <row r="687" spans="6:6" ht="15.75" customHeight="1" x14ac:dyDescent="0.25">
      <c r="F687" s="53"/>
    </row>
    <row r="688" spans="6:6" ht="15.75" customHeight="1" x14ac:dyDescent="0.25">
      <c r="F688" s="53"/>
    </row>
    <row r="689" spans="6:6" ht="15.75" customHeight="1" x14ac:dyDescent="0.25">
      <c r="F689" s="53"/>
    </row>
    <row r="690" spans="6:6" ht="15.75" customHeight="1" x14ac:dyDescent="0.25">
      <c r="F690" s="53"/>
    </row>
    <row r="691" spans="6:6" ht="15.75" customHeight="1" x14ac:dyDescent="0.25">
      <c r="F691" s="53"/>
    </row>
    <row r="692" spans="6:6" ht="15.75" customHeight="1" x14ac:dyDescent="0.25">
      <c r="F692" s="53"/>
    </row>
    <row r="693" spans="6:6" ht="15.75" customHeight="1" x14ac:dyDescent="0.25">
      <c r="F693" s="53"/>
    </row>
    <row r="694" spans="6:6" ht="15.75" customHeight="1" x14ac:dyDescent="0.25">
      <c r="F694" s="53"/>
    </row>
    <row r="695" spans="6:6" ht="15.75" customHeight="1" x14ac:dyDescent="0.25">
      <c r="F695" s="53"/>
    </row>
    <row r="696" spans="6:6" ht="15.75" customHeight="1" x14ac:dyDescent="0.25">
      <c r="F696" s="53"/>
    </row>
    <row r="697" spans="6:6" ht="15.75" customHeight="1" x14ac:dyDescent="0.25">
      <c r="F697" s="53"/>
    </row>
    <row r="698" spans="6:6" ht="15.75" customHeight="1" x14ac:dyDescent="0.25">
      <c r="F698" s="53"/>
    </row>
    <row r="699" spans="6:6" ht="15.75" customHeight="1" x14ac:dyDescent="0.25">
      <c r="F699" s="53"/>
    </row>
    <row r="700" spans="6:6" ht="15.75" customHeight="1" x14ac:dyDescent="0.25">
      <c r="F700" s="53"/>
    </row>
    <row r="701" spans="6:6" ht="15.75" customHeight="1" x14ac:dyDescent="0.25">
      <c r="F701" s="53"/>
    </row>
    <row r="702" spans="6:6" ht="15.75" customHeight="1" x14ac:dyDescent="0.25">
      <c r="F702" s="53"/>
    </row>
    <row r="703" spans="6:6" ht="15.75" customHeight="1" x14ac:dyDescent="0.25">
      <c r="F703" s="53"/>
    </row>
    <row r="704" spans="6:6" ht="15.75" customHeight="1" x14ac:dyDescent="0.25">
      <c r="F704" s="53"/>
    </row>
    <row r="705" spans="6:6" ht="15.75" customHeight="1" x14ac:dyDescent="0.25">
      <c r="F705" s="53"/>
    </row>
    <row r="706" spans="6:6" ht="15.75" customHeight="1" x14ac:dyDescent="0.25">
      <c r="F706" s="53"/>
    </row>
    <row r="707" spans="6:6" ht="15.75" customHeight="1" x14ac:dyDescent="0.25">
      <c r="F707" s="53"/>
    </row>
    <row r="708" spans="6:6" ht="15.75" customHeight="1" x14ac:dyDescent="0.25">
      <c r="F708" s="53"/>
    </row>
    <row r="709" spans="6:6" ht="15.75" customHeight="1" x14ac:dyDescent="0.25">
      <c r="F709" s="53"/>
    </row>
    <row r="710" spans="6:6" ht="15.75" customHeight="1" x14ac:dyDescent="0.25">
      <c r="F710" s="53"/>
    </row>
    <row r="711" spans="6:6" ht="15.75" customHeight="1" x14ac:dyDescent="0.25">
      <c r="F711" s="53"/>
    </row>
    <row r="712" spans="6:6" ht="15.75" customHeight="1" x14ac:dyDescent="0.25">
      <c r="F712" s="53"/>
    </row>
    <row r="713" spans="6:6" ht="15.75" customHeight="1" x14ac:dyDescent="0.25">
      <c r="F713" s="53"/>
    </row>
    <row r="714" spans="6:6" ht="15.75" customHeight="1" x14ac:dyDescent="0.25">
      <c r="F714" s="53"/>
    </row>
    <row r="715" spans="6:6" ht="15.75" customHeight="1" x14ac:dyDescent="0.25">
      <c r="F715" s="53"/>
    </row>
    <row r="716" spans="6:6" ht="15.75" customHeight="1" x14ac:dyDescent="0.25">
      <c r="F716" s="53"/>
    </row>
    <row r="717" spans="6:6" ht="15.75" customHeight="1" x14ac:dyDescent="0.25">
      <c r="F717" s="53"/>
    </row>
    <row r="718" spans="6:6" ht="15.75" customHeight="1" x14ac:dyDescent="0.25">
      <c r="F718" s="53"/>
    </row>
    <row r="719" spans="6:6" ht="15.75" customHeight="1" x14ac:dyDescent="0.25">
      <c r="F719" s="53"/>
    </row>
    <row r="720" spans="6:6" ht="15.75" customHeight="1" x14ac:dyDescent="0.25">
      <c r="F720" s="53"/>
    </row>
    <row r="721" spans="6:6" ht="15.75" customHeight="1" x14ac:dyDescent="0.25">
      <c r="F721" s="53"/>
    </row>
    <row r="722" spans="6:6" ht="15.75" customHeight="1" x14ac:dyDescent="0.25">
      <c r="F722" s="53"/>
    </row>
    <row r="723" spans="6:6" ht="15.75" customHeight="1" x14ac:dyDescent="0.25">
      <c r="F723" s="53"/>
    </row>
    <row r="724" spans="6:6" ht="15.75" customHeight="1" x14ac:dyDescent="0.25">
      <c r="F724" s="53"/>
    </row>
    <row r="725" spans="6:6" ht="15.75" customHeight="1" x14ac:dyDescent="0.25">
      <c r="F725" s="53"/>
    </row>
    <row r="726" spans="6:6" ht="15.75" customHeight="1" x14ac:dyDescent="0.25">
      <c r="F726" s="53"/>
    </row>
    <row r="727" spans="6:6" ht="15.75" customHeight="1" x14ac:dyDescent="0.25">
      <c r="F727" s="53"/>
    </row>
    <row r="728" spans="6:6" ht="15.75" customHeight="1" x14ac:dyDescent="0.25">
      <c r="F728" s="53"/>
    </row>
    <row r="729" spans="6:6" ht="15.75" customHeight="1" x14ac:dyDescent="0.25">
      <c r="F729" s="53"/>
    </row>
    <row r="730" spans="6:6" ht="15.75" customHeight="1" x14ac:dyDescent="0.25">
      <c r="F730" s="53"/>
    </row>
    <row r="731" spans="6:6" ht="15.75" customHeight="1" x14ac:dyDescent="0.25">
      <c r="F731" s="53"/>
    </row>
    <row r="732" spans="6:6" ht="15.75" customHeight="1" x14ac:dyDescent="0.25">
      <c r="F732" s="53"/>
    </row>
    <row r="733" spans="6:6" ht="15.75" customHeight="1" x14ac:dyDescent="0.25">
      <c r="F733" s="53"/>
    </row>
    <row r="734" spans="6:6" ht="15.75" customHeight="1" x14ac:dyDescent="0.25">
      <c r="F734" s="53"/>
    </row>
    <row r="735" spans="6:6" ht="15.75" customHeight="1" x14ac:dyDescent="0.25">
      <c r="F735" s="53"/>
    </row>
    <row r="736" spans="6:6" ht="15.75" customHeight="1" x14ac:dyDescent="0.25">
      <c r="F736" s="53"/>
    </row>
    <row r="737" spans="6:6" ht="15.75" customHeight="1" x14ac:dyDescent="0.25">
      <c r="F737" s="53"/>
    </row>
    <row r="738" spans="6:6" ht="15.75" customHeight="1" x14ac:dyDescent="0.25">
      <c r="F738" s="53"/>
    </row>
    <row r="739" spans="6:6" ht="15.75" customHeight="1" x14ac:dyDescent="0.25">
      <c r="F739" s="53"/>
    </row>
    <row r="740" spans="6:6" ht="15.75" customHeight="1" x14ac:dyDescent="0.25">
      <c r="F740" s="53"/>
    </row>
    <row r="741" spans="6:6" ht="15.75" customHeight="1" x14ac:dyDescent="0.25">
      <c r="F741" s="53"/>
    </row>
    <row r="742" spans="6:6" ht="15.75" customHeight="1" x14ac:dyDescent="0.25">
      <c r="F742" s="53"/>
    </row>
    <row r="743" spans="6:6" ht="15.75" customHeight="1" x14ac:dyDescent="0.25">
      <c r="F743" s="53"/>
    </row>
    <row r="744" spans="6:6" ht="15.75" customHeight="1" x14ac:dyDescent="0.25">
      <c r="F744" s="53"/>
    </row>
    <row r="745" spans="6:6" ht="15.75" customHeight="1" x14ac:dyDescent="0.25">
      <c r="F745" s="53"/>
    </row>
    <row r="746" spans="6:6" ht="15.75" customHeight="1" x14ac:dyDescent="0.25">
      <c r="F746" s="53"/>
    </row>
    <row r="747" spans="6:6" ht="15.75" customHeight="1" x14ac:dyDescent="0.25">
      <c r="F747" s="53"/>
    </row>
    <row r="748" spans="6:6" ht="15.75" customHeight="1" x14ac:dyDescent="0.25">
      <c r="F748" s="53"/>
    </row>
    <row r="749" spans="6:6" ht="15.75" customHeight="1" x14ac:dyDescent="0.25">
      <c r="F749" s="53"/>
    </row>
    <row r="750" spans="6:6" ht="15.75" customHeight="1" x14ac:dyDescent="0.25">
      <c r="F750" s="53"/>
    </row>
    <row r="751" spans="6:6" ht="15.75" customHeight="1" x14ac:dyDescent="0.25">
      <c r="F751" s="53"/>
    </row>
    <row r="752" spans="6:6" ht="15.75" customHeight="1" x14ac:dyDescent="0.25">
      <c r="F752" s="53"/>
    </row>
    <row r="753" spans="6:6" ht="15.75" customHeight="1" x14ac:dyDescent="0.25">
      <c r="F753" s="53"/>
    </row>
    <row r="754" spans="6:6" ht="15.75" customHeight="1" x14ac:dyDescent="0.25">
      <c r="F754" s="53"/>
    </row>
    <row r="755" spans="6:6" ht="15.75" customHeight="1" x14ac:dyDescent="0.25">
      <c r="F755" s="53"/>
    </row>
    <row r="756" spans="6:6" ht="15.75" customHeight="1" x14ac:dyDescent="0.25">
      <c r="F756" s="53"/>
    </row>
    <row r="757" spans="6:6" ht="15.75" customHeight="1" x14ac:dyDescent="0.25">
      <c r="F757" s="53"/>
    </row>
    <row r="758" spans="6:6" ht="15.75" customHeight="1" x14ac:dyDescent="0.25">
      <c r="F758" s="53"/>
    </row>
    <row r="759" spans="6:6" ht="15.75" customHeight="1" x14ac:dyDescent="0.25">
      <c r="F759" s="53"/>
    </row>
    <row r="760" spans="6:6" ht="15.75" customHeight="1" x14ac:dyDescent="0.25">
      <c r="F760" s="53"/>
    </row>
    <row r="761" spans="6:6" ht="15.75" customHeight="1" x14ac:dyDescent="0.25">
      <c r="F761" s="53"/>
    </row>
    <row r="762" spans="6:6" ht="15.75" customHeight="1" x14ac:dyDescent="0.25">
      <c r="F762" s="53"/>
    </row>
    <row r="763" spans="6:6" ht="15.75" customHeight="1" x14ac:dyDescent="0.25">
      <c r="F763" s="53"/>
    </row>
    <row r="764" spans="6:6" ht="15.75" customHeight="1" x14ac:dyDescent="0.25">
      <c r="F764" s="53"/>
    </row>
    <row r="765" spans="6:6" ht="15.75" customHeight="1" x14ac:dyDescent="0.25">
      <c r="F765" s="53"/>
    </row>
    <row r="766" spans="6:6" ht="15.75" customHeight="1" x14ac:dyDescent="0.25">
      <c r="F766" s="53"/>
    </row>
    <row r="767" spans="6:6" ht="15.75" customHeight="1" x14ac:dyDescent="0.25">
      <c r="F767" s="53"/>
    </row>
    <row r="768" spans="6:6" ht="15.75" customHeight="1" x14ac:dyDescent="0.25">
      <c r="F768" s="53"/>
    </row>
    <row r="769" spans="6:6" ht="15.75" customHeight="1" x14ac:dyDescent="0.25">
      <c r="F769" s="53"/>
    </row>
    <row r="770" spans="6:6" ht="15.75" customHeight="1" x14ac:dyDescent="0.25">
      <c r="F770" s="53"/>
    </row>
    <row r="771" spans="6:6" ht="15.75" customHeight="1" x14ac:dyDescent="0.25">
      <c r="F771" s="53"/>
    </row>
    <row r="772" spans="6:6" ht="15.75" customHeight="1" x14ac:dyDescent="0.25">
      <c r="F772" s="53"/>
    </row>
    <row r="773" spans="6:6" ht="15.75" customHeight="1" x14ac:dyDescent="0.25">
      <c r="F773" s="53"/>
    </row>
    <row r="774" spans="6:6" ht="15.75" customHeight="1" x14ac:dyDescent="0.25">
      <c r="F774" s="53"/>
    </row>
    <row r="775" spans="6:6" ht="15.75" customHeight="1" x14ac:dyDescent="0.25">
      <c r="F775" s="53"/>
    </row>
    <row r="776" spans="6:6" ht="15.75" customHeight="1" x14ac:dyDescent="0.25">
      <c r="F776" s="53"/>
    </row>
    <row r="777" spans="6:6" ht="15.75" customHeight="1" x14ac:dyDescent="0.25">
      <c r="F777" s="53"/>
    </row>
    <row r="778" spans="6:6" ht="15.75" customHeight="1" x14ac:dyDescent="0.25">
      <c r="F778" s="53"/>
    </row>
    <row r="779" spans="6:6" ht="15.75" customHeight="1" x14ac:dyDescent="0.25">
      <c r="F779" s="53"/>
    </row>
    <row r="780" spans="6:6" ht="15.75" customHeight="1" x14ac:dyDescent="0.25">
      <c r="F780" s="53"/>
    </row>
    <row r="781" spans="6:6" ht="15.75" customHeight="1" x14ac:dyDescent="0.25">
      <c r="F781" s="53"/>
    </row>
    <row r="782" spans="6:6" ht="15.75" customHeight="1" x14ac:dyDescent="0.25">
      <c r="F782" s="53"/>
    </row>
    <row r="783" spans="6:6" ht="15.75" customHeight="1" x14ac:dyDescent="0.25">
      <c r="F783" s="53"/>
    </row>
    <row r="784" spans="6:6" ht="15.75" customHeight="1" x14ac:dyDescent="0.25">
      <c r="F784" s="53"/>
    </row>
    <row r="785" spans="6:6" ht="15.75" customHeight="1" x14ac:dyDescent="0.25">
      <c r="F785" s="53"/>
    </row>
    <row r="786" spans="6:6" ht="15.75" customHeight="1" x14ac:dyDescent="0.25">
      <c r="F786" s="53"/>
    </row>
    <row r="787" spans="6:6" ht="15.75" customHeight="1" x14ac:dyDescent="0.25">
      <c r="F787" s="53"/>
    </row>
    <row r="788" spans="6:6" ht="15.75" customHeight="1" x14ac:dyDescent="0.25">
      <c r="F788" s="53"/>
    </row>
    <row r="789" spans="6:6" ht="15.75" customHeight="1" x14ac:dyDescent="0.25">
      <c r="F789" s="53"/>
    </row>
    <row r="790" spans="6:6" ht="15.75" customHeight="1" x14ac:dyDescent="0.25">
      <c r="F790" s="53"/>
    </row>
    <row r="791" spans="6:6" ht="15.75" customHeight="1" x14ac:dyDescent="0.25">
      <c r="F791" s="53"/>
    </row>
    <row r="792" spans="6:6" ht="15.75" customHeight="1" x14ac:dyDescent="0.25">
      <c r="F792" s="53"/>
    </row>
    <row r="793" spans="6:6" ht="15.75" customHeight="1" x14ac:dyDescent="0.25">
      <c r="F793" s="53"/>
    </row>
    <row r="794" spans="6:6" ht="15.75" customHeight="1" x14ac:dyDescent="0.25">
      <c r="F794" s="53"/>
    </row>
    <row r="795" spans="6:6" ht="15.75" customHeight="1" x14ac:dyDescent="0.25">
      <c r="F795" s="53"/>
    </row>
    <row r="796" spans="6:6" ht="15.75" customHeight="1" x14ac:dyDescent="0.25">
      <c r="F796" s="53"/>
    </row>
    <row r="797" spans="6:6" ht="15.75" customHeight="1" x14ac:dyDescent="0.25">
      <c r="F797" s="53"/>
    </row>
    <row r="798" spans="6:6" ht="15.75" customHeight="1" x14ac:dyDescent="0.25">
      <c r="F798" s="53"/>
    </row>
    <row r="799" spans="6:6" ht="15.75" customHeight="1" x14ac:dyDescent="0.25">
      <c r="F799" s="53"/>
    </row>
    <row r="800" spans="6:6" ht="15.75" customHeight="1" x14ac:dyDescent="0.25">
      <c r="F800" s="53"/>
    </row>
    <row r="801" spans="6:6" ht="15.75" customHeight="1" x14ac:dyDescent="0.25">
      <c r="F801" s="53"/>
    </row>
    <row r="802" spans="6:6" ht="15.75" customHeight="1" x14ac:dyDescent="0.25">
      <c r="F802" s="53"/>
    </row>
    <row r="803" spans="6:6" ht="15.75" customHeight="1" x14ac:dyDescent="0.25">
      <c r="F803" s="53"/>
    </row>
    <row r="804" spans="6:6" ht="15.75" customHeight="1" x14ac:dyDescent="0.25">
      <c r="F804" s="53"/>
    </row>
    <row r="805" spans="6:6" ht="15.75" customHeight="1" x14ac:dyDescent="0.25">
      <c r="F805" s="53"/>
    </row>
    <row r="806" spans="6:6" ht="15.75" customHeight="1" x14ac:dyDescent="0.25">
      <c r="F806" s="53"/>
    </row>
    <row r="807" spans="6:6" ht="15.75" customHeight="1" x14ac:dyDescent="0.25">
      <c r="F807" s="53"/>
    </row>
    <row r="808" spans="6:6" ht="15.75" customHeight="1" x14ac:dyDescent="0.25">
      <c r="F808" s="53"/>
    </row>
    <row r="809" spans="6:6" ht="15.75" customHeight="1" x14ac:dyDescent="0.25">
      <c r="F809" s="53"/>
    </row>
    <row r="810" spans="6:6" ht="15.75" customHeight="1" x14ac:dyDescent="0.25">
      <c r="F810" s="53"/>
    </row>
    <row r="811" spans="6:6" ht="15.75" customHeight="1" x14ac:dyDescent="0.25">
      <c r="F811" s="53"/>
    </row>
    <row r="812" spans="6:6" ht="15.75" customHeight="1" x14ac:dyDescent="0.25">
      <c r="F812" s="53"/>
    </row>
    <row r="813" spans="6:6" ht="15.75" customHeight="1" x14ac:dyDescent="0.25">
      <c r="F813" s="53"/>
    </row>
    <row r="814" spans="6:6" ht="15.75" customHeight="1" x14ac:dyDescent="0.25">
      <c r="F814" s="53"/>
    </row>
    <row r="815" spans="6:6" ht="15.75" customHeight="1" x14ac:dyDescent="0.25">
      <c r="F815" s="53"/>
    </row>
    <row r="816" spans="6:6" ht="15.75" customHeight="1" x14ac:dyDescent="0.25">
      <c r="F816" s="53"/>
    </row>
    <row r="817" spans="6:6" ht="15.75" customHeight="1" x14ac:dyDescent="0.25">
      <c r="F817" s="53"/>
    </row>
    <row r="818" spans="6:6" ht="15.75" customHeight="1" x14ac:dyDescent="0.25">
      <c r="F818" s="53"/>
    </row>
    <row r="819" spans="6:6" ht="15.75" customHeight="1" x14ac:dyDescent="0.25">
      <c r="F819" s="53"/>
    </row>
    <row r="820" spans="6:6" ht="15.75" customHeight="1" x14ac:dyDescent="0.25">
      <c r="F820" s="53"/>
    </row>
    <row r="821" spans="6:6" ht="15.75" customHeight="1" x14ac:dyDescent="0.25">
      <c r="F821" s="53"/>
    </row>
    <row r="822" spans="6:6" ht="15.75" customHeight="1" x14ac:dyDescent="0.25">
      <c r="F822" s="53"/>
    </row>
    <row r="823" spans="6:6" ht="15.75" customHeight="1" x14ac:dyDescent="0.25">
      <c r="F823" s="53"/>
    </row>
    <row r="824" spans="6:6" ht="15.75" customHeight="1" x14ac:dyDescent="0.25">
      <c r="F824" s="53"/>
    </row>
    <row r="825" spans="6:6" ht="15.75" customHeight="1" x14ac:dyDescent="0.25">
      <c r="F825" s="53"/>
    </row>
    <row r="826" spans="6:6" ht="15.75" customHeight="1" x14ac:dyDescent="0.25">
      <c r="F826" s="53"/>
    </row>
    <row r="827" spans="6:6" ht="15.75" customHeight="1" x14ac:dyDescent="0.25">
      <c r="F827" s="53"/>
    </row>
    <row r="828" spans="6:6" ht="15.75" customHeight="1" x14ac:dyDescent="0.25">
      <c r="F828" s="53"/>
    </row>
    <row r="829" spans="6:6" ht="15.75" customHeight="1" x14ac:dyDescent="0.25">
      <c r="F829" s="53"/>
    </row>
    <row r="830" spans="6:6" ht="15.75" customHeight="1" x14ac:dyDescent="0.25">
      <c r="F830" s="53"/>
    </row>
    <row r="831" spans="6:6" ht="15.75" customHeight="1" x14ac:dyDescent="0.25">
      <c r="F831" s="53"/>
    </row>
    <row r="832" spans="6:6" ht="15.75" customHeight="1" x14ac:dyDescent="0.25">
      <c r="F832" s="53"/>
    </row>
    <row r="833" spans="6:6" ht="15.75" customHeight="1" x14ac:dyDescent="0.25">
      <c r="F833" s="53"/>
    </row>
    <row r="834" spans="6:6" ht="15.75" customHeight="1" x14ac:dyDescent="0.25">
      <c r="F834" s="53"/>
    </row>
    <row r="835" spans="6:6" ht="15.75" customHeight="1" x14ac:dyDescent="0.25">
      <c r="F835" s="53"/>
    </row>
    <row r="836" spans="6:6" ht="15.75" customHeight="1" x14ac:dyDescent="0.25">
      <c r="F836" s="53"/>
    </row>
    <row r="837" spans="6:6" ht="15.75" customHeight="1" x14ac:dyDescent="0.25">
      <c r="F837" s="53"/>
    </row>
    <row r="838" spans="6:6" ht="15.75" customHeight="1" x14ac:dyDescent="0.25">
      <c r="F838" s="53"/>
    </row>
    <row r="839" spans="6:6" ht="15.75" customHeight="1" x14ac:dyDescent="0.25">
      <c r="F839" s="53"/>
    </row>
    <row r="840" spans="6:6" ht="15.75" customHeight="1" x14ac:dyDescent="0.25">
      <c r="F840" s="53"/>
    </row>
    <row r="841" spans="6:6" ht="15.75" customHeight="1" x14ac:dyDescent="0.25">
      <c r="F841" s="53"/>
    </row>
    <row r="842" spans="6:6" ht="15.75" customHeight="1" x14ac:dyDescent="0.25">
      <c r="F842" s="53"/>
    </row>
    <row r="843" spans="6:6" ht="15.75" customHeight="1" x14ac:dyDescent="0.25">
      <c r="F843" s="53"/>
    </row>
    <row r="844" spans="6:6" ht="15.75" customHeight="1" x14ac:dyDescent="0.25">
      <c r="F844" s="53"/>
    </row>
    <row r="845" spans="6:6" ht="15.75" customHeight="1" x14ac:dyDescent="0.25">
      <c r="F845" s="53"/>
    </row>
    <row r="846" spans="6:6" ht="15.75" customHeight="1" x14ac:dyDescent="0.25">
      <c r="F846" s="53"/>
    </row>
    <row r="847" spans="6:6" ht="15.75" customHeight="1" x14ac:dyDescent="0.25">
      <c r="F847" s="53"/>
    </row>
    <row r="848" spans="6:6" ht="15.75" customHeight="1" x14ac:dyDescent="0.25">
      <c r="F848" s="53"/>
    </row>
    <row r="849" spans="6:6" ht="15.75" customHeight="1" x14ac:dyDescent="0.25">
      <c r="F849" s="53"/>
    </row>
    <row r="850" spans="6:6" ht="15.75" customHeight="1" x14ac:dyDescent="0.25">
      <c r="F850" s="53"/>
    </row>
    <row r="851" spans="6:6" ht="15.75" customHeight="1" x14ac:dyDescent="0.25">
      <c r="F851" s="53"/>
    </row>
    <row r="852" spans="6:6" ht="15.75" customHeight="1" x14ac:dyDescent="0.25">
      <c r="F852" s="53"/>
    </row>
    <row r="853" spans="6:6" ht="15.75" customHeight="1" x14ac:dyDescent="0.25">
      <c r="F853" s="53"/>
    </row>
    <row r="854" spans="6:6" ht="15.75" customHeight="1" x14ac:dyDescent="0.25">
      <c r="F854" s="53"/>
    </row>
    <row r="855" spans="6:6" ht="15.75" customHeight="1" x14ac:dyDescent="0.25">
      <c r="F855" s="53"/>
    </row>
    <row r="856" spans="6:6" ht="15.75" customHeight="1" x14ac:dyDescent="0.25">
      <c r="F856" s="53"/>
    </row>
    <row r="857" spans="6:6" ht="15.75" customHeight="1" x14ac:dyDescent="0.25">
      <c r="F857" s="53"/>
    </row>
    <row r="858" spans="6:6" ht="15.75" customHeight="1" x14ac:dyDescent="0.25">
      <c r="F858" s="53"/>
    </row>
    <row r="859" spans="6:6" ht="15.75" customHeight="1" x14ac:dyDescent="0.25">
      <c r="F859" s="53"/>
    </row>
    <row r="860" spans="6:6" ht="15.75" customHeight="1" x14ac:dyDescent="0.25">
      <c r="F860" s="53"/>
    </row>
    <row r="861" spans="6:6" ht="15.75" customHeight="1" x14ac:dyDescent="0.25">
      <c r="F861" s="53"/>
    </row>
    <row r="862" spans="6:6" ht="15.75" customHeight="1" x14ac:dyDescent="0.25">
      <c r="F862" s="53"/>
    </row>
    <row r="863" spans="6:6" ht="15.75" customHeight="1" x14ac:dyDescent="0.25">
      <c r="F863" s="53"/>
    </row>
    <row r="864" spans="6:6" ht="15.75" customHeight="1" x14ac:dyDescent="0.25">
      <c r="F864" s="53"/>
    </row>
    <row r="865" spans="6:6" ht="15.75" customHeight="1" x14ac:dyDescent="0.25">
      <c r="F865" s="53"/>
    </row>
    <row r="866" spans="6:6" ht="15.75" customHeight="1" x14ac:dyDescent="0.25">
      <c r="F866" s="53"/>
    </row>
    <row r="867" spans="6:6" ht="15.75" customHeight="1" x14ac:dyDescent="0.25">
      <c r="F867" s="53"/>
    </row>
    <row r="868" spans="6:6" ht="15.75" customHeight="1" x14ac:dyDescent="0.25">
      <c r="F868" s="53"/>
    </row>
    <row r="869" spans="6:6" ht="15.75" customHeight="1" x14ac:dyDescent="0.25">
      <c r="F869" s="53"/>
    </row>
    <row r="870" spans="6:6" ht="15.75" customHeight="1" x14ac:dyDescent="0.25">
      <c r="F870" s="53"/>
    </row>
    <row r="871" spans="6:6" ht="15.75" customHeight="1" x14ac:dyDescent="0.25">
      <c r="F871" s="53"/>
    </row>
    <row r="872" spans="6:6" ht="15.75" customHeight="1" x14ac:dyDescent="0.25">
      <c r="F872" s="53"/>
    </row>
    <row r="873" spans="6:6" ht="15.75" customHeight="1" x14ac:dyDescent="0.25">
      <c r="F873" s="53"/>
    </row>
    <row r="874" spans="6:6" ht="15.75" customHeight="1" x14ac:dyDescent="0.25">
      <c r="F874" s="53"/>
    </row>
    <row r="875" spans="6:6" ht="15.75" customHeight="1" x14ac:dyDescent="0.25">
      <c r="F875" s="53"/>
    </row>
    <row r="876" spans="6:6" ht="15.75" customHeight="1" x14ac:dyDescent="0.25">
      <c r="F876" s="53"/>
    </row>
    <row r="877" spans="6:6" ht="15.75" customHeight="1" x14ac:dyDescent="0.25">
      <c r="F877" s="53"/>
    </row>
    <row r="878" spans="6:6" ht="15.75" customHeight="1" x14ac:dyDescent="0.25">
      <c r="F878" s="53"/>
    </row>
    <row r="879" spans="6:6" ht="15.75" customHeight="1" x14ac:dyDescent="0.25">
      <c r="F879" s="53"/>
    </row>
    <row r="880" spans="6:6" ht="15.75" customHeight="1" x14ac:dyDescent="0.25">
      <c r="F880" s="53"/>
    </row>
    <row r="881" spans="6:6" ht="15.75" customHeight="1" x14ac:dyDescent="0.25">
      <c r="F881" s="53"/>
    </row>
    <row r="882" spans="6:6" ht="15.75" customHeight="1" x14ac:dyDescent="0.25">
      <c r="F882" s="53"/>
    </row>
    <row r="883" spans="6:6" ht="15.75" customHeight="1" x14ac:dyDescent="0.25">
      <c r="F883" s="53"/>
    </row>
    <row r="884" spans="6:6" ht="15.75" customHeight="1" x14ac:dyDescent="0.25">
      <c r="F884" s="53"/>
    </row>
    <row r="885" spans="6:6" ht="15.75" customHeight="1" x14ac:dyDescent="0.25">
      <c r="F885" s="53"/>
    </row>
    <row r="886" spans="6:6" ht="15.75" customHeight="1" x14ac:dyDescent="0.25">
      <c r="F886" s="53"/>
    </row>
    <row r="887" spans="6:6" ht="15.75" customHeight="1" x14ac:dyDescent="0.25">
      <c r="F887" s="53"/>
    </row>
    <row r="888" spans="6:6" ht="15.75" customHeight="1" x14ac:dyDescent="0.25">
      <c r="F888" s="53"/>
    </row>
    <row r="889" spans="6:6" ht="15.75" customHeight="1" x14ac:dyDescent="0.25">
      <c r="F889" s="53"/>
    </row>
    <row r="890" spans="6:6" ht="15.75" customHeight="1" x14ac:dyDescent="0.25">
      <c r="F890" s="53"/>
    </row>
    <row r="891" spans="6:6" ht="15.75" customHeight="1" x14ac:dyDescent="0.25">
      <c r="F891" s="53"/>
    </row>
    <row r="892" spans="6:6" ht="15.75" customHeight="1" x14ac:dyDescent="0.25">
      <c r="F892" s="53"/>
    </row>
    <row r="893" spans="6:6" ht="15.75" customHeight="1" x14ac:dyDescent="0.25">
      <c r="F893" s="53"/>
    </row>
    <row r="894" spans="6:6" ht="15.75" customHeight="1" x14ac:dyDescent="0.25">
      <c r="F894" s="53"/>
    </row>
    <row r="895" spans="6:6" ht="15.75" customHeight="1" x14ac:dyDescent="0.25">
      <c r="F895" s="53"/>
    </row>
    <row r="896" spans="6:6" ht="15.75" customHeight="1" x14ac:dyDescent="0.25">
      <c r="F896" s="53"/>
    </row>
    <row r="897" spans="6:6" ht="15.75" customHeight="1" x14ac:dyDescent="0.25">
      <c r="F897" s="53"/>
    </row>
    <row r="898" spans="6:6" ht="15.75" customHeight="1" x14ac:dyDescent="0.25">
      <c r="F898" s="53"/>
    </row>
    <row r="899" spans="6:6" ht="15.75" customHeight="1" x14ac:dyDescent="0.25">
      <c r="F899" s="53"/>
    </row>
    <row r="900" spans="6:6" ht="15.75" customHeight="1" x14ac:dyDescent="0.25">
      <c r="F900" s="53"/>
    </row>
    <row r="901" spans="6:6" ht="15.75" customHeight="1" x14ac:dyDescent="0.25">
      <c r="F901" s="53"/>
    </row>
    <row r="902" spans="6:6" ht="15.75" customHeight="1" x14ac:dyDescent="0.25">
      <c r="F902" s="53"/>
    </row>
    <row r="903" spans="6:6" ht="15.75" customHeight="1" x14ac:dyDescent="0.25">
      <c r="F903" s="53"/>
    </row>
    <row r="904" spans="6:6" ht="15.75" customHeight="1" x14ac:dyDescent="0.25">
      <c r="F904" s="53"/>
    </row>
    <row r="905" spans="6:6" ht="15.75" customHeight="1" x14ac:dyDescent="0.25">
      <c r="F905" s="53"/>
    </row>
    <row r="906" spans="6:6" ht="15.75" customHeight="1" x14ac:dyDescent="0.25">
      <c r="F906" s="53"/>
    </row>
    <row r="907" spans="6:6" ht="15.75" customHeight="1" x14ac:dyDescent="0.25">
      <c r="F907" s="53"/>
    </row>
    <row r="908" spans="6:6" ht="15.75" customHeight="1" x14ac:dyDescent="0.25">
      <c r="F908" s="53"/>
    </row>
    <row r="909" spans="6:6" ht="15.75" customHeight="1" x14ac:dyDescent="0.25">
      <c r="F909" s="53"/>
    </row>
    <row r="910" spans="6:6" ht="15.75" customHeight="1" x14ac:dyDescent="0.25">
      <c r="F910" s="53"/>
    </row>
    <row r="911" spans="6:6" ht="15.75" customHeight="1" x14ac:dyDescent="0.25">
      <c r="F911" s="53"/>
    </row>
    <row r="912" spans="6:6" ht="15.75" customHeight="1" x14ac:dyDescent="0.25">
      <c r="F912" s="53"/>
    </row>
    <row r="913" spans="6:6" ht="15.75" customHeight="1" x14ac:dyDescent="0.25">
      <c r="F913" s="53"/>
    </row>
    <row r="914" spans="6:6" ht="15.75" customHeight="1" x14ac:dyDescent="0.25">
      <c r="F914" s="53"/>
    </row>
    <row r="915" spans="6:6" ht="15.75" customHeight="1" x14ac:dyDescent="0.25">
      <c r="F915" s="53"/>
    </row>
    <row r="916" spans="6:6" ht="15.75" customHeight="1" x14ac:dyDescent="0.25">
      <c r="F916" s="53"/>
    </row>
    <row r="917" spans="6:6" ht="15.75" customHeight="1" x14ac:dyDescent="0.25">
      <c r="F917" s="53"/>
    </row>
    <row r="918" spans="6:6" ht="15.75" customHeight="1" x14ac:dyDescent="0.25">
      <c r="F918" s="53"/>
    </row>
    <row r="919" spans="6:6" ht="15.75" customHeight="1" x14ac:dyDescent="0.25">
      <c r="F919" s="53"/>
    </row>
    <row r="920" spans="6:6" ht="15.75" customHeight="1" x14ac:dyDescent="0.25">
      <c r="F920" s="53"/>
    </row>
    <row r="921" spans="6:6" ht="15.75" customHeight="1" x14ac:dyDescent="0.25">
      <c r="F921" s="53"/>
    </row>
    <row r="922" spans="6:6" ht="15.75" customHeight="1" x14ac:dyDescent="0.25">
      <c r="F922" s="53"/>
    </row>
    <row r="923" spans="6:6" ht="15.75" customHeight="1" x14ac:dyDescent="0.25">
      <c r="F923" s="53"/>
    </row>
    <row r="924" spans="6:6" ht="15.75" customHeight="1" x14ac:dyDescent="0.25">
      <c r="F924" s="53"/>
    </row>
    <row r="925" spans="6:6" ht="15.75" customHeight="1" x14ac:dyDescent="0.25">
      <c r="F925" s="53"/>
    </row>
    <row r="926" spans="6:6" ht="15.75" customHeight="1" x14ac:dyDescent="0.25">
      <c r="F926" s="53"/>
    </row>
    <row r="927" spans="6:6" ht="15.75" customHeight="1" x14ac:dyDescent="0.25">
      <c r="F927" s="53"/>
    </row>
    <row r="928" spans="6:6" ht="15.75" customHeight="1" x14ac:dyDescent="0.25">
      <c r="F928" s="53"/>
    </row>
    <row r="929" spans="6:6" ht="15.75" customHeight="1" x14ac:dyDescent="0.25">
      <c r="F929" s="53"/>
    </row>
    <row r="930" spans="6:6" ht="15.75" customHeight="1" x14ac:dyDescent="0.25">
      <c r="F930" s="53"/>
    </row>
    <row r="931" spans="6:6" ht="15.75" customHeight="1" x14ac:dyDescent="0.25">
      <c r="F931" s="53"/>
    </row>
    <row r="932" spans="6:6" ht="15.75" customHeight="1" x14ac:dyDescent="0.25">
      <c r="F932" s="53"/>
    </row>
    <row r="933" spans="6:6" ht="15.75" customHeight="1" x14ac:dyDescent="0.25">
      <c r="F933" s="53"/>
    </row>
    <row r="934" spans="6:6" ht="15.75" customHeight="1" x14ac:dyDescent="0.25">
      <c r="F934" s="53"/>
    </row>
    <row r="935" spans="6:6" ht="15.75" customHeight="1" x14ac:dyDescent="0.25">
      <c r="F935" s="53"/>
    </row>
    <row r="936" spans="6:6" ht="15.75" customHeight="1" x14ac:dyDescent="0.25">
      <c r="F936" s="53"/>
    </row>
    <row r="937" spans="6:6" ht="15.75" customHeight="1" x14ac:dyDescent="0.25">
      <c r="F937" s="53"/>
    </row>
    <row r="938" spans="6:6" ht="15.75" customHeight="1" x14ac:dyDescent="0.25">
      <c r="F938" s="53"/>
    </row>
    <row r="939" spans="6:6" ht="15.75" customHeight="1" x14ac:dyDescent="0.25">
      <c r="F939" s="53"/>
    </row>
    <row r="940" spans="6:6" ht="15.75" customHeight="1" x14ac:dyDescent="0.25">
      <c r="F940" s="53"/>
    </row>
    <row r="941" spans="6:6" ht="15.75" customHeight="1" x14ac:dyDescent="0.25">
      <c r="F941" s="53"/>
    </row>
    <row r="942" spans="6:6" ht="15.75" customHeight="1" x14ac:dyDescent="0.25">
      <c r="F942" s="53"/>
    </row>
    <row r="943" spans="6:6" ht="15.75" customHeight="1" x14ac:dyDescent="0.25">
      <c r="F943" s="53"/>
    </row>
    <row r="944" spans="6:6" ht="15.75" customHeight="1" x14ac:dyDescent="0.25">
      <c r="F944" s="53"/>
    </row>
    <row r="945" spans="6:6" ht="15.75" customHeight="1" x14ac:dyDescent="0.25">
      <c r="F945" s="53"/>
    </row>
    <row r="946" spans="6:6" ht="15.75" customHeight="1" x14ac:dyDescent="0.25">
      <c r="F946" s="53"/>
    </row>
    <row r="947" spans="6:6" ht="15.75" customHeight="1" x14ac:dyDescent="0.25">
      <c r="F947" s="53"/>
    </row>
    <row r="948" spans="6:6" ht="15.75" customHeight="1" x14ac:dyDescent="0.25">
      <c r="F948" s="53"/>
    </row>
    <row r="949" spans="6:6" ht="15.75" customHeight="1" x14ac:dyDescent="0.25">
      <c r="F949" s="53"/>
    </row>
    <row r="950" spans="6:6" ht="15.75" customHeight="1" x14ac:dyDescent="0.25">
      <c r="F950" s="53"/>
    </row>
    <row r="951" spans="6:6" ht="15.75" customHeight="1" x14ac:dyDescent="0.25">
      <c r="F951" s="53"/>
    </row>
    <row r="952" spans="6:6" ht="15.75" customHeight="1" x14ac:dyDescent="0.25">
      <c r="F952" s="53"/>
    </row>
    <row r="953" spans="6:6" ht="15.75" customHeight="1" x14ac:dyDescent="0.25">
      <c r="F953" s="53"/>
    </row>
    <row r="954" spans="6:6" ht="15.75" customHeight="1" x14ac:dyDescent="0.25">
      <c r="F954" s="53"/>
    </row>
    <row r="955" spans="6:6" ht="15.75" customHeight="1" x14ac:dyDescent="0.25">
      <c r="F955" s="53"/>
    </row>
    <row r="956" spans="6:6" ht="15.75" customHeight="1" x14ac:dyDescent="0.25">
      <c r="F956" s="53"/>
    </row>
    <row r="957" spans="6:6" ht="15.75" customHeight="1" x14ac:dyDescent="0.25">
      <c r="F957" s="53"/>
    </row>
    <row r="958" spans="6:6" ht="15.75" customHeight="1" x14ac:dyDescent="0.25">
      <c r="F958" s="53"/>
    </row>
    <row r="959" spans="6:6" ht="15.75" customHeight="1" x14ac:dyDescent="0.25">
      <c r="F959" s="53"/>
    </row>
    <row r="960" spans="6:6" ht="15.75" customHeight="1" x14ac:dyDescent="0.25">
      <c r="F960" s="53"/>
    </row>
    <row r="961" spans="6:6" ht="15.75" customHeight="1" x14ac:dyDescent="0.25">
      <c r="F961" s="53"/>
    </row>
    <row r="962" spans="6:6" ht="15.75" customHeight="1" x14ac:dyDescent="0.25">
      <c r="F962" s="53"/>
    </row>
    <row r="963" spans="6:6" ht="15.75" customHeight="1" x14ac:dyDescent="0.25">
      <c r="F963" s="53"/>
    </row>
    <row r="964" spans="6:6" ht="15.75" customHeight="1" x14ac:dyDescent="0.25">
      <c r="F964" s="53"/>
    </row>
    <row r="965" spans="6:6" ht="15.75" customHeight="1" x14ac:dyDescent="0.25">
      <c r="F965" s="53"/>
    </row>
    <row r="966" spans="6:6" ht="15.75" customHeight="1" x14ac:dyDescent="0.25">
      <c r="F966" s="53"/>
    </row>
    <row r="967" spans="6:6" ht="15.75" customHeight="1" x14ac:dyDescent="0.25">
      <c r="F967" s="53"/>
    </row>
    <row r="968" spans="6:6" ht="15.75" customHeight="1" x14ac:dyDescent="0.25">
      <c r="F968" s="53"/>
    </row>
    <row r="969" spans="6:6" ht="15.75" customHeight="1" x14ac:dyDescent="0.25">
      <c r="F969" s="53"/>
    </row>
    <row r="970" spans="6:6" ht="15.75" customHeight="1" x14ac:dyDescent="0.25">
      <c r="F970" s="53"/>
    </row>
    <row r="971" spans="6:6" ht="15.75" customHeight="1" x14ac:dyDescent="0.25">
      <c r="F971" s="53"/>
    </row>
    <row r="972" spans="6:6" ht="15.75" customHeight="1" x14ac:dyDescent="0.25">
      <c r="F972" s="53"/>
    </row>
    <row r="973" spans="6:6" ht="15.75" customHeight="1" x14ac:dyDescent="0.25">
      <c r="F973" s="53"/>
    </row>
    <row r="974" spans="6:6" ht="15.75" customHeight="1" x14ac:dyDescent="0.25">
      <c r="F974" s="53"/>
    </row>
    <row r="975" spans="6:6" ht="15.75" customHeight="1" x14ac:dyDescent="0.25">
      <c r="F975" s="53"/>
    </row>
    <row r="976" spans="6:6" ht="15.75" customHeight="1" x14ac:dyDescent="0.25">
      <c r="F976" s="53"/>
    </row>
    <row r="977" spans="6:6" ht="15.75" customHeight="1" x14ac:dyDescent="0.25">
      <c r="F977" s="53"/>
    </row>
    <row r="978" spans="6:6" ht="15.75" customHeight="1" x14ac:dyDescent="0.25">
      <c r="F978" s="53"/>
    </row>
    <row r="979" spans="6:6" ht="15.75" customHeight="1" x14ac:dyDescent="0.25">
      <c r="F979" s="53"/>
    </row>
    <row r="980" spans="6:6" ht="15.75" customHeight="1" x14ac:dyDescent="0.25">
      <c r="F980" s="53"/>
    </row>
    <row r="981" spans="6:6" ht="15.75" customHeight="1" x14ac:dyDescent="0.25">
      <c r="F981" s="53"/>
    </row>
    <row r="982" spans="6:6" ht="15.75" customHeight="1" x14ac:dyDescent="0.25">
      <c r="F982" s="53"/>
    </row>
    <row r="983" spans="6:6" ht="15.75" customHeight="1" x14ac:dyDescent="0.25">
      <c r="F983" s="53"/>
    </row>
    <row r="984" spans="6:6" ht="15.75" customHeight="1" x14ac:dyDescent="0.25">
      <c r="F984" s="53"/>
    </row>
    <row r="985" spans="6:6" ht="15.75" customHeight="1" x14ac:dyDescent="0.25">
      <c r="F985" s="53"/>
    </row>
    <row r="986" spans="6:6" ht="15.75" customHeight="1" x14ac:dyDescent="0.25">
      <c r="F986" s="53"/>
    </row>
    <row r="987" spans="6:6" ht="15.75" customHeight="1" x14ac:dyDescent="0.25">
      <c r="F987" s="53"/>
    </row>
    <row r="988" spans="6:6" ht="15.75" customHeight="1" x14ac:dyDescent="0.25">
      <c r="F988" s="53"/>
    </row>
    <row r="989" spans="6:6" ht="15.75" customHeight="1" x14ac:dyDescent="0.25">
      <c r="F989" s="53"/>
    </row>
    <row r="990" spans="6:6" ht="15.75" customHeight="1" x14ac:dyDescent="0.25">
      <c r="F990" s="53"/>
    </row>
    <row r="991" spans="6:6" ht="15.75" customHeight="1" x14ac:dyDescent="0.25">
      <c r="F991" s="53"/>
    </row>
    <row r="992" spans="6:6" ht="15.75" customHeight="1" x14ac:dyDescent="0.25">
      <c r="F992" s="53"/>
    </row>
    <row r="993" spans="6:6" ht="15.75" customHeight="1" x14ac:dyDescent="0.25">
      <c r="F993" s="53"/>
    </row>
    <row r="994" spans="6:6" ht="15.75" customHeight="1" x14ac:dyDescent="0.25">
      <c r="F994" s="53"/>
    </row>
    <row r="995" spans="6:6" ht="15.75" customHeight="1" x14ac:dyDescent="0.25">
      <c r="F995" s="53"/>
    </row>
    <row r="996" spans="6:6" ht="15.75" customHeight="1" x14ac:dyDescent="0.25">
      <c r="F996" s="53"/>
    </row>
    <row r="997" spans="6:6" ht="15.75" customHeight="1" x14ac:dyDescent="0.25">
      <c r="F997" s="53"/>
    </row>
    <row r="998" spans="6:6" ht="15.75" customHeight="1" x14ac:dyDescent="0.25">
      <c r="F998" s="53"/>
    </row>
    <row r="999" spans="6:6" ht="15.75" customHeight="1" x14ac:dyDescent="0.25">
      <c r="F999" s="53"/>
    </row>
    <row r="1000" spans="6:6" ht="15.75" customHeight="1" x14ac:dyDescent="0.25">
      <c r="F1000" s="53"/>
    </row>
    <row r="1001" spans="6:6" ht="15.75" customHeight="1" x14ac:dyDescent="0.25">
      <c r="F1001" s="53"/>
    </row>
    <row r="1002" spans="6:6" ht="15.75" customHeight="1" x14ac:dyDescent="0.25">
      <c r="F1002" s="53"/>
    </row>
    <row r="1003" spans="6:6" ht="15.75" customHeight="1" x14ac:dyDescent="0.25">
      <c r="F1003" s="53"/>
    </row>
    <row r="1004" spans="6:6" ht="15.75" customHeight="1" x14ac:dyDescent="0.25">
      <c r="F1004" s="53"/>
    </row>
    <row r="1005" spans="6:6" ht="15.75" customHeight="1" x14ac:dyDescent="0.25">
      <c r="F1005" s="53"/>
    </row>
    <row r="1006" spans="6:6" ht="15.75" customHeight="1" x14ac:dyDescent="0.25">
      <c r="F1006" s="53"/>
    </row>
    <row r="1007" spans="6:6" ht="15.75" customHeight="1" x14ac:dyDescent="0.25">
      <c r="F1007" s="53"/>
    </row>
    <row r="1008" spans="6:6" ht="15.75" customHeight="1" x14ac:dyDescent="0.25">
      <c r="F1008" s="53"/>
    </row>
    <row r="1009" spans="6:6" ht="15" customHeight="1" x14ac:dyDescent="0.25">
      <c r="F1009" s="53"/>
    </row>
    <row r="1010" spans="6:6" ht="15" customHeight="1" x14ac:dyDescent="0.25">
      <c r="F1010" s="53"/>
    </row>
    <row r="1011" spans="6:6" ht="15" customHeight="1" x14ac:dyDescent="0.25">
      <c r="F1011" s="53"/>
    </row>
  </sheetData>
  <mergeCells count="8">
    <mergeCell ref="A44:B44"/>
    <mergeCell ref="C44:E44"/>
    <mergeCell ref="A5:F6"/>
    <mergeCell ref="A7:F7"/>
    <mergeCell ref="A42:B42"/>
    <mergeCell ref="C42:E42"/>
    <mergeCell ref="A43:B43"/>
    <mergeCell ref="C43:E43"/>
  </mergeCells>
  <pageMargins left="0.7" right="0.7" top="0.75" bottom="0.75" header="0" footer="0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E75A5-B2E6-4724-B955-AA84BA0C1E50}">
  <sheetPr codeName="Hoja34">
    <tabColor theme="1"/>
  </sheetPr>
  <dimension ref="A2:X49"/>
  <sheetViews>
    <sheetView showGridLines="0" showRowColHeaders="0" zoomScale="80" zoomScaleNormal="80" workbookViewId="0">
      <selection activeCell="Q12" sqref="Q12:R12"/>
    </sheetView>
  </sheetViews>
  <sheetFormatPr baseColWidth="10" defaultColWidth="11.42578125" defaultRowHeight="15" x14ac:dyDescent="0.25"/>
  <cols>
    <col min="1" max="1" width="40.7109375" style="241" customWidth="1"/>
    <col min="2" max="2" width="10.140625" style="241" customWidth="1"/>
    <col min="3" max="3" width="9.5703125" style="297" customWidth="1"/>
    <col min="4" max="4" width="6.28515625" style="241" customWidth="1"/>
    <col min="5" max="5" width="10.140625" style="241" customWidth="1"/>
    <col min="6" max="6" width="9.5703125" style="297" customWidth="1"/>
    <col min="7" max="7" width="6.28515625" style="241" customWidth="1"/>
    <col min="8" max="8" width="11.42578125" style="241"/>
    <col min="9" max="9" width="11.42578125" style="297"/>
    <col min="10" max="10" width="6.28515625" style="241" customWidth="1"/>
    <col min="11" max="11" width="11.42578125" style="241"/>
    <col min="12" max="12" width="11.42578125" style="297"/>
    <col min="13" max="13" width="6.28515625" style="241" customWidth="1"/>
    <col min="14" max="14" width="11.42578125" style="241"/>
    <col min="15" max="15" width="11.42578125" style="297"/>
    <col min="16" max="16" width="6.28515625" style="241" customWidth="1"/>
    <col min="17" max="17" width="11.42578125" style="241"/>
    <col min="18" max="18" width="11.42578125" style="297"/>
    <col min="19" max="19" width="6.28515625" style="241" customWidth="1"/>
    <col min="20" max="20" width="11.42578125" style="241"/>
    <col min="21" max="21" width="11.42578125" style="297"/>
    <col min="22" max="22" width="6.28515625" style="241" customWidth="1"/>
    <col min="23" max="23" width="16.28515625" style="241" customWidth="1"/>
    <col min="24" max="24" width="9.5703125" style="241" hidden="1" customWidth="1"/>
    <col min="25" max="16384" width="11.42578125" style="241"/>
  </cols>
  <sheetData>
    <row r="2" spans="1:24" x14ac:dyDescent="0.25">
      <c r="A2"/>
    </row>
    <row r="5" spans="1:24" ht="3.75" customHeight="1" x14ac:dyDescent="0.25"/>
    <row r="6" spans="1:24" ht="15" customHeight="1" x14ac:dyDescent="0.25">
      <c r="A6" s="749" t="s">
        <v>2</v>
      </c>
      <c r="B6" s="749"/>
      <c r="C6" s="749"/>
      <c r="D6" s="749"/>
      <c r="E6" s="749"/>
      <c r="F6" s="749"/>
      <c r="G6" s="749"/>
      <c r="H6" s="749"/>
      <c r="I6" s="749"/>
      <c r="J6" s="749"/>
      <c r="K6" s="749"/>
      <c r="L6" s="749"/>
      <c r="M6" s="749"/>
      <c r="N6" s="749"/>
      <c r="O6" s="749"/>
      <c r="P6" s="749"/>
      <c r="Q6" s="749"/>
      <c r="R6" s="749"/>
      <c r="S6" s="749"/>
      <c r="T6" s="749"/>
      <c r="U6" s="749"/>
      <c r="V6" s="749"/>
      <c r="W6" s="749"/>
      <c r="X6" s="749"/>
    </row>
    <row r="7" spans="1:24" ht="19.5" customHeight="1" x14ac:dyDescent="0.25">
      <c r="A7" s="749"/>
      <c r="B7" s="749"/>
      <c r="C7" s="749"/>
      <c r="D7" s="749"/>
      <c r="E7" s="749"/>
      <c r="F7" s="749"/>
      <c r="G7" s="749"/>
      <c r="H7" s="749"/>
      <c r="I7" s="749"/>
      <c r="J7" s="749"/>
      <c r="K7" s="749"/>
      <c r="L7" s="749"/>
      <c r="M7" s="749"/>
      <c r="N7" s="749"/>
      <c r="O7" s="749"/>
      <c r="P7" s="749"/>
      <c r="Q7" s="749"/>
      <c r="R7" s="749"/>
      <c r="S7" s="749"/>
      <c r="T7" s="749"/>
      <c r="U7" s="749"/>
      <c r="V7" s="749"/>
      <c r="W7" s="749"/>
      <c r="X7" s="749"/>
    </row>
    <row r="8" spans="1:24" ht="14.25" customHeight="1" x14ac:dyDescent="0.25">
      <c r="A8" s="242" t="s">
        <v>208</v>
      </c>
      <c r="B8" s="243"/>
      <c r="C8" s="298"/>
      <c r="D8" s="243"/>
      <c r="E8" s="243"/>
      <c r="F8" s="298"/>
      <c r="G8" s="243"/>
      <c r="H8" s="243"/>
      <c r="I8" s="298"/>
      <c r="J8" s="243"/>
      <c r="K8" s="243"/>
      <c r="L8" s="298"/>
      <c r="M8" s="243"/>
      <c r="N8" s="243"/>
      <c r="O8" s="298"/>
      <c r="P8" s="243"/>
      <c r="Q8" s="243"/>
      <c r="R8" s="298"/>
      <c r="S8" s="243"/>
      <c r="T8" s="243"/>
      <c r="U8" s="298"/>
      <c r="V8" s="243"/>
      <c r="W8" s="243"/>
      <c r="X8" s="243"/>
    </row>
    <row r="9" spans="1:24" x14ac:dyDescent="0.25">
      <c r="A9" s="244" t="s">
        <v>234</v>
      </c>
      <c r="B9" s="245"/>
      <c r="C9" s="305"/>
      <c r="D9" s="282"/>
      <c r="E9" s="282"/>
      <c r="F9" s="300"/>
      <c r="G9" s="282"/>
      <c r="H9" s="282"/>
      <c r="I9" s="301"/>
      <c r="J9" s="282"/>
      <c r="K9" s="282"/>
      <c r="L9" s="301"/>
      <c r="M9" s="282"/>
      <c r="N9" s="282"/>
      <c r="O9" s="301"/>
      <c r="P9" s="282"/>
      <c r="Q9" s="282"/>
      <c r="R9" s="301"/>
      <c r="S9" s="282"/>
      <c r="T9" s="282"/>
      <c r="U9" s="301"/>
      <c r="V9" s="282"/>
      <c r="W9" s="282"/>
      <c r="X9" s="282"/>
    </row>
    <row r="10" spans="1:24" ht="15.75" x14ac:dyDescent="0.3">
      <c r="A10" s="247" t="s">
        <v>235</v>
      </c>
      <c r="B10" s="248"/>
      <c r="C10" s="306"/>
      <c r="D10" s="283"/>
      <c r="E10" s="283"/>
      <c r="F10" s="302"/>
    </row>
    <row r="11" spans="1:24" x14ac:dyDescent="0.25">
      <c r="A11" s="750" t="s">
        <v>236</v>
      </c>
      <c r="B11" s="759" t="s">
        <v>208</v>
      </c>
      <c r="C11" s="759"/>
      <c r="D11" s="759"/>
      <c r="E11" s="759"/>
      <c r="F11" s="759"/>
      <c r="G11" s="759"/>
      <c r="H11" s="759"/>
      <c r="I11" s="759"/>
      <c r="J11" s="759"/>
      <c r="K11" s="759"/>
      <c r="L11" s="759"/>
      <c r="M11" s="759"/>
      <c r="N11" s="759"/>
      <c r="O11" s="759"/>
      <c r="P11" s="759"/>
      <c r="Q11" s="759"/>
      <c r="R11" s="759"/>
      <c r="S11" s="759"/>
      <c r="T11" s="759"/>
      <c r="U11" s="759"/>
      <c r="V11" s="759"/>
      <c r="W11" s="759"/>
      <c r="X11" s="759"/>
    </row>
    <row r="12" spans="1:24" ht="27" customHeight="1" x14ac:dyDescent="0.25">
      <c r="A12" s="756"/>
      <c r="B12" s="752" t="s">
        <v>311</v>
      </c>
      <c r="C12" s="752"/>
      <c r="D12" s="267"/>
      <c r="E12" s="758" t="s">
        <v>312</v>
      </c>
      <c r="F12" s="758"/>
      <c r="G12" s="268"/>
      <c r="H12" s="758" t="s">
        <v>313</v>
      </c>
      <c r="I12" s="758"/>
      <c r="J12" s="268"/>
      <c r="K12" s="752" t="s">
        <v>314</v>
      </c>
      <c r="L12" s="752"/>
      <c r="M12" s="268"/>
      <c r="N12" s="758" t="s">
        <v>315</v>
      </c>
      <c r="O12" s="758"/>
      <c r="P12" s="268"/>
      <c r="Q12" s="758" t="s">
        <v>316</v>
      </c>
      <c r="R12" s="758"/>
      <c r="S12" s="268"/>
      <c r="T12" s="758" t="s">
        <v>317</v>
      </c>
      <c r="U12" s="758"/>
      <c r="V12" s="268"/>
      <c r="W12" s="758" t="s">
        <v>288</v>
      </c>
      <c r="X12" s="758"/>
    </row>
    <row r="13" spans="1:24" x14ac:dyDescent="0.25">
      <c r="A13" s="756"/>
      <c r="B13" s="250" t="s">
        <v>34</v>
      </c>
      <c r="C13" s="292" t="s">
        <v>35</v>
      </c>
      <c r="D13" s="261"/>
      <c r="E13" s="250" t="s">
        <v>34</v>
      </c>
      <c r="F13" s="292" t="s">
        <v>35</v>
      </c>
      <c r="G13" s="269"/>
      <c r="H13" s="250" t="s">
        <v>34</v>
      </c>
      <c r="I13" s="292" t="s">
        <v>35</v>
      </c>
      <c r="J13" s="269"/>
      <c r="K13" s="250" t="s">
        <v>34</v>
      </c>
      <c r="L13" s="292" t="s">
        <v>35</v>
      </c>
      <c r="M13" s="269"/>
      <c r="N13" s="250" t="s">
        <v>34</v>
      </c>
      <c r="O13" s="292" t="s">
        <v>35</v>
      </c>
      <c r="P13" s="269"/>
      <c r="Q13" s="250" t="s">
        <v>34</v>
      </c>
      <c r="R13" s="292" t="s">
        <v>35</v>
      </c>
      <c r="S13" s="269"/>
      <c r="T13" s="250" t="s">
        <v>34</v>
      </c>
      <c r="U13" s="292" t="s">
        <v>35</v>
      </c>
      <c r="V13" s="269"/>
      <c r="W13" s="250"/>
      <c r="X13" s="250" t="s">
        <v>35</v>
      </c>
    </row>
    <row r="14" spans="1:24" x14ac:dyDescent="0.25">
      <c r="A14" s="284" t="s">
        <v>238</v>
      </c>
      <c r="B14" s="252">
        <f>SUM(B15:B46)</f>
        <v>19352</v>
      </c>
      <c r="C14" s="270">
        <f>B14/$W$14</f>
        <v>0.60202208741639451</v>
      </c>
      <c r="D14" s="271"/>
      <c r="E14" s="252">
        <f t="shared" ref="E14" si="0">SUM(E15:E46)</f>
        <v>7290</v>
      </c>
      <c r="F14" s="270">
        <f t="shared" ref="F14" si="1">E14/$W$14</f>
        <v>0.22678488100793281</v>
      </c>
      <c r="G14" s="271"/>
      <c r="H14" s="252">
        <f t="shared" ref="H14" si="2">SUM(H15:H46)</f>
        <v>5133</v>
      </c>
      <c r="I14" s="270">
        <f t="shared" ref="I14" si="3">H14/$W$14</f>
        <v>0.15968268782081194</v>
      </c>
      <c r="J14" s="271"/>
      <c r="K14" s="252">
        <f t="shared" ref="K14" si="4">SUM(K15:K46)</f>
        <v>20</v>
      </c>
      <c r="L14" s="270">
        <f t="shared" ref="L14" si="5">K14/$W$14</f>
        <v>6.221807435059885E-4</v>
      </c>
      <c r="M14" s="271"/>
      <c r="N14" s="252">
        <f t="shared" ref="N14" si="6">SUM(N15:N46)</f>
        <v>178</v>
      </c>
      <c r="O14" s="270">
        <f t="shared" ref="O14" si="7">N14/$W$14</f>
        <v>5.5374086172032978E-3</v>
      </c>
      <c r="P14" s="271"/>
      <c r="Q14" s="252">
        <f t="shared" ref="Q14" si="8">SUM(Q15:Q46)</f>
        <v>146</v>
      </c>
      <c r="R14" s="270">
        <f t="shared" ref="R14" si="9">Q14/$W$14</f>
        <v>4.5419194275937158E-3</v>
      </c>
      <c r="S14" s="271"/>
      <c r="T14" s="252">
        <f t="shared" ref="T14" si="10">SUM(T15:T46)</f>
        <v>26</v>
      </c>
      <c r="U14" s="270">
        <f t="shared" ref="U14" si="11">T14/$W$14</f>
        <v>8.0883496655778501E-4</v>
      </c>
      <c r="V14" s="271"/>
      <c r="W14" s="252">
        <f>B14+E14+H14+K14+N14+Q14+T14</f>
        <v>32145</v>
      </c>
      <c r="X14" s="271">
        <f>SUM(X15:X46)</f>
        <v>100.00000000000003</v>
      </c>
    </row>
    <row r="15" spans="1:24" x14ac:dyDescent="0.25">
      <c r="A15" s="254" t="s">
        <v>239</v>
      </c>
      <c r="B15" s="255">
        <v>93</v>
      </c>
      <c r="C15" s="272">
        <f>B15/$W15</f>
        <v>0.11495673671199011</v>
      </c>
      <c r="D15" s="273"/>
      <c r="E15" s="274">
        <v>55</v>
      </c>
      <c r="F15" s="272">
        <f t="shared" ref="F15:F46" si="12">E15/$W15</f>
        <v>6.7985166872682329E-2</v>
      </c>
      <c r="G15" s="275"/>
      <c r="H15" s="274">
        <v>657</v>
      </c>
      <c r="I15" s="272">
        <f t="shared" ref="I15:I46" si="13">H15/$W15</f>
        <v>0.81211372064276888</v>
      </c>
      <c r="J15" s="275"/>
      <c r="K15" s="274">
        <v>1</v>
      </c>
      <c r="L15" s="272">
        <f t="shared" ref="L15:L46" si="14">K15/$W15</f>
        <v>1.2360939431396785E-3</v>
      </c>
      <c r="M15" s="275"/>
      <c r="N15" s="274">
        <v>2</v>
      </c>
      <c r="O15" s="272">
        <f t="shared" ref="O15:O46" si="15">N15/$W15</f>
        <v>2.472187886279357E-3</v>
      </c>
      <c r="P15" s="275"/>
      <c r="Q15" s="274">
        <v>1</v>
      </c>
      <c r="R15" s="272">
        <f t="shared" ref="R15:R46" si="16">Q15/$W15</f>
        <v>1.2360939431396785E-3</v>
      </c>
      <c r="S15" s="275"/>
      <c r="T15" s="274">
        <v>0</v>
      </c>
      <c r="U15" s="272">
        <f t="shared" ref="U15:U46" si="17">T15/$W15</f>
        <v>0</v>
      </c>
      <c r="V15" s="275"/>
      <c r="W15" s="274">
        <f t="shared" ref="W15:W46" si="18">B15+E15+H15+K15+N15+Q15+T15</f>
        <v>809</v>
      </c>
      <c r="X15" s="293">
        <f>(W15/$W$14)*100</f>
        <v>2.5167211074817235</v>
      </c>
    </row>
    <row r="16" spans="1:24" x14ac:dyDescent="0.25">
      <c r="A16" s="257" t="s">
        <v>240</v>
      </c>
      <c r="B16" s="258">
        <v>992</v>
      </c>
      <c r="C16" s="259">
        <f t="shared" ref="C16:C46" si="19">B16/$W16</f>
        <v>0.66711499663752527</v>
      </c>
      <c r="D16" s="276"/>
      <c r="E16" s="277">
        <v>270</v>
      </c>
      <c r="F16" s="259">
        <f t="shared" si="12"/>
        <v>0.18157363819771352</v>
      </c>
      <c r="G16" s="278"/>
      <c r="H16" s="277">
        <v>217</v>
      </c>
      <c r="I16" s="259">
        <f t="shared" si="13"/>
        <v>0.14593140551445863</v>
      </c>
      <c r="J16" s="278"/>
      <c r="K16" s="277">
        <v>1</v>
      </c>
      <c r="L16" s="259">
        <f t="shared" si="14"/>
        <v>6.7249495628782783E-4</v>
      </c>
      <c r="M16" s="278"/>
      <c r="N16" s="277">
        <v>7</v>
      </c>
      <c r="O16" s="259">
        <f t="shared" si="15"/>
        <v>4.707464694014795E-3</v>
      </c>
      <c r="P16" s="278"/>
      <c r="Q16" s="277">
        <v>0</v>
      </c>
      <c r="R16" s="259">
        <f t="shared" si="16"/>
        <v>0</v>
      </c>
      <c r="S16" s="278"/>
      <c r="T16" s="277">
        <v>0</v>
      </c>
      <c r="U16" s="259">
        <f t="shared" si="17"/>
        <v>0</v>
      </c>
      <c r="V16" s="278"/>
      <c r="W16" s="277">
        <f t="shared" si="18"/>
        <v>1487</v>
      </c>
      <c r="X16" s="294">
        <f>(W16/$W$14)*100</f>
        <v>4.6259138279670244</v>
      </c>
    </row>
    <row r="17" spans="1:24" x14ac:dyDescent="0.25">
      <c r="A17" s="254" t="s">
        <v>241</v>
      </c>
      <c r="B17" s="255">
        <v>0</v>
      </c>
      <c r="C17" s="272">
        <f t="shared" si="19"/>
        <v>0</v>
      </c>
      <c r="D17" s="273"/>
      <c r="E17" s="274">
        <v>0</v>
      </c>
      <c r="F17" s="272">
        <f t="shared" si="12"/>
        <v>0</v>
      </c>
      <c r="G17" s="275"/>
      <c r="H17" s="274">
        <v>1</v>
      </c>
      <c r="I17" s="272">
        <f t="shared" si="13"/>
        <v>1</v>
      </c>
      <c r="J17" s="275"/>
      <c r="K17" s="274">
        <v>0</v>
      </c>
      <c r="L17" s="272">
        <f t="shared" si="14"/>
        <v>0</v>
      </c>
      <c r="M17" s="275"/>
      <c r="N17" s="274">
        <v>0</v>
      </c>
      <c r="O17" s="272">
        <f t="shared" si="15"/>
        <v>0</v>
      </c>
      <c r="P17" s="275"/>
      <c r="Q17" s="274">
        <v>0</v>
      </c>
      <c r="R17" s="272">
        <f t="shared" si="16"/>
        <v>0</v>
      </c>
      <c r="S17" s="275"/>
      <c r="T17" s="274">
        <v>0</v>
      </c>
      <c r="U17" s="272">
        <f t="shared" si="17"/>
        <v>0</v>
      </c>
      <c r="V17" s="275"/>
      <c r="W17" s="274">
        <f t="shared" si="18"/>
        <v>1</v>
      </c>
      <c r="X17" s="293">
        <f t="shared" ref="X17:X46" si="20">(W17/$W$14)*100</f>
        <v>3.1109037175299421E-3</v>
      </c>
    </row>
    <row r="18" spans="1:24" x14ac:dyDescent="0.25">
      <c r="A18" s="257" t="s">
        <v>242</v>
      </c>
      <c r="B18" s="258">
        <v>1618</v>
      </c>
      <c r="C18" s="259">
        <f t="shared" si="19"/>
        <v>0.82508924018357976</v>
      </c>
      <c r="D18" s="276"/>
      <c r="E18" s="277">
        <v>335</v>
      </c>
      <c r="F18" s="259">
        <f t="shared" si="12"/>
        <v>0.17083120856705764</v>
      </c>
      <c r="G18" s="278"/>
      <c r="H18" s="277">
        <v>6</v>
      </c>
      <c r="I18" s="259">
        <f t="shared" si="13"/>
        <v>3.0596634370219276E-3</v>
      </c>
      <c r="J18" s="278"/>
      <c r="K18" s="277">
        <v>2</v>
      </c>
      <c r="L18" s="259">
        <f t="shared" si="14"/>
        <v>1.0198878123406426E-3</v>
      </c>
      <c r="M18" s="278"/>
      <c r="N18" s="277">
        <v>0</v>
      </c>
      <c r="O18" s="259">
        <f t="shared" si="15"/>
        <v>0</v>
      </c>
      <c r="P18" s="278"/>
      <c r="Q18" s="277">
        <v>0</v>
      </c>
      <c r="R18" s="259">
        <f t="shared" si="16"/>
        <v>0</v>
      </c>
      <c r="S18" s="278"/>
      <c r="T18" s="277">
        <v>0</v>
      </c>
      <c r="U18" s="259">
        <f t="shared" si="17"/>
        <v>0</v>
      </c>
      <c r="V18" s="278"/>
      <c r="W18" s="277">
        <f t="shared" si="18"/>
        <v>1961</v>
      </c>
      <c r="X18" s="294">
        <f t="shared" si="20"/>
        <v>6.1004821900762174</v>
      </c>
    </row>
    <row r="19" spans="1:24" x14ac:dyDescent="0.25">
      <c r="A19" s="254" t="s">
        <v>243</v>
      </c>
      <c r="B19" s="255">
        <v>2342</v>
      </c>
      <c r="C19" s="272">
        <f t="shared" si="19"/>
        <v>0.97259136212624586</v>
      </c>
      <c r="D19" s="273"/>
      <c r="E19" s="274">
        <v>49</v>
      </c>
      <c r="F19" s="272">
        <f t="shared" si="12"/>
        <v>2.0348837209302327E-2</v>
      </c>
      <c r="G19" s="275"/>
      <c r="H19" s="274">
        <v>17</v>
      </c>
      <c r="I19" s="272">
        <f t="shared" si="13"/>
        <v>7.0598006644518275E-3</v>
      </c>
      <c r="J19" s="275"/>
      <c r="K19" s="274">
        <v>0</v>
      </c>
      <c r="L19" s="272">
        <f t="shared" si="14"/>
        <v>0</v>
      </c>
      <c r="M19" s="275"/>
      <c r="N19" s="274">
        <v>0</v>
      </c>
      <c r="O19" s="272">
        <f t="shared" si="15"/>
        <v>0</v>
      </c>
      <c r="P19" s="275"/>
      <c r="Q19" s="274">
        <v>0</v>
      </c>
      <c r="R19" s="272">
        <f t="shared" si="16"/>
        <v>0</v>
      </c>
      <c r="S19" s="275"/>
      <c r="T19" s="274">
        <v>0</v>
      </c>
      <c r="U19" s="272">
        <f t="shared" si="17"/>
        <v>0</v>
      </c>
      <c r="V19" s="275"/>
      <c r="W19" s="274">
        <f t="shared" si="18"/>
        <v>2408</v>
      </c>
      <c r="X19" s="293">
        <f t="shared" si="20"/>
        <v>7.4910561518121019</v>
      </c>
    </row>
    <row r="20" spans="1:24" x14ac:dyDescent="0.25">
      <c r="A20" s="257" t="s">
        <v>244</v>
      </c>
      <c r="B20" s="258">
        <v>1490</v>
      </c>
      <c r="C20" s="259">
        <f t="shared" si="19"/>
        <v>0.745</v>
      </c>
      <c r="D20" s="276"/>
      <c r="E20" s="277">
        <v>465</v>
      </c>
      <c r="F20" s="259">
        <f t="shared" si="12"/>
        <v>0.23250000000000001</v>
      </c>
      <c r="G20" s="278"/>
      <c r="H20" s="277">
        <v>19</v>
      </c>
      <c r="I20" s="259">
        <f t="shared" si="13"/>
        <v>9.4999999999999998E-3</v>
      </c>
      <c r="J20" s="278"/>
      <c r="K20" s="277">
        <v>0</v>
      </c>
      <c r="L20" s="259">
        <f t="shared" si="14"/>
        <v>0</v>
      </c>
      <c r="M20" s="278"/>
      <c r="N20" s="277">
        <v>0</v>
      </c>
      <c r="O20" s="259">
        <f t="shared" si="15"/>
        <v>0</v>
      </c>
      <c r="P20" s="278"/>
      <c r="Q20" s="277">
        <v>0</v>
      </c>
      <c r="R20" s="259">
        <f t="shared" si="16"/>
        <v>0</v>
      </c>
      <c r="S20" s="278"/>
      <c r="T20" s="277">
        <v>26</v>
      </c>
      <c r="U20" s="259">
        <f t="shared" si="17"/>
        <v>1.2999999999999999E-2</v>
      </c>
      <c r="V20" s="278"/>
      <c r="W20" s="277">
        <f t="shared" si="18"/>
        <v>2000</v>
      </c>
      <c r="X20" s="294">
        <f t="shared" si="20"/>
        <v>6.2218074350598851</v>
      </c>
    </row>
    <row r="21" spans="1:24" x14ac:dyDescent="0.25">
      <c r="A21" s="254" t="s">
        <v>245</v>
      </c>
      <c r="B21" s="255">
        <v>1088</v>
      </c>
      <c r="C21" s="272">
        <f t="shared" si="19"/>
        <v>0.5171102661596958</v>
      </c>
      <c r="D21" s="273"/>
      <c r="E21" s="274">
        <v>1014</v>
      </c>
      <c r="F21" s="272">
        <f t="shared" si="12"/>
        <v>0.48193916349809884</v>
      </c>
      <c r="G21" s="275"/>
      <c r="H21" s="274">
        <v>1</v>
      </c>
      <c r="I21" s="272">
        <f t="shared" si="13"/>
        <v>4.7528517110266159E-4</v>
      </c>
      <c r="J21" s="275"/>
      <c r="K21" s="274">
        <v>1</v>
      </c>
      <c r="L21" s="272">
        <f t="shared" si="14"/>
        <v>4.7528517110266159E-4</v>
      </c>
      <c r="M21" s="275"/>
      <c r="N21" s="274">
        <v>0</v>
      </c>
      <c r="O21" s="272">
        <f t="shared" si="15"/>
        <v>0</v>
      </c>
      <c r="P21" s="275"/>
      <c r="Q21" s="274">
        <v>0</v>
      </c>
      <c r="R21" s="272">
        <f t="shared" si="16"/>
        <v>0</v>
      </c>
      <c r="S21" s="275"/>
      <c r="T21" s="274">
        <v>0</v>
      </c>
      <c r="U21" s="272">
        <f t="shared" si="17"/>
        <v>0</v>
      </c>
      <c r="V21" s="275"/>
      <c r="W21" s="274">
        <f t="shared" si="18"/>
        <v>2104</v>
      </c>
      <c r="X21" s="293">
        <f t="shared" si="20"/>
        <v>6.5453414216829984</v>
      </c>
    </row>
    <row r="22" spans="1:24" x14ac:dyDescent="0.25">
      <c r="A22" s="257" t="s">
        <v>246</v>
      </c>
      <c r="B22" s="258">
        <v>959</v>
      </c>
      <c r="C22" s="259">
        <f t="shared" si="19"/>
        <v>0.66092350103376984</v>
      </c>
      <c r="D22" s="276"/>
      <c r="E22" s="277">
        <v>251</v>
      </c>
      <c r="F22" s="259">
        <f t="shared" si="12"/>
        <v>0.17298414886285321</v>
      </c>
      <c r="G22" s="278"/>
      <c r="H22" s="277">
        <v>240</v>
      </c>
      <c r="I22" s="259">
        <f t="shared" si="13"/>
        <v>0.16540317022742937</v>
      </c>
      <c r="J22" s="278"/>
      <c r="K22" s="277">
        <v>1</v>
      </c>
      <c r="L22" s="259">
        <f t="shared" si="14"/>
        <v>6.8917987594762232E-4</v>
      </c>
      <c r="M22" s="278"/>
      <c r="N22" s="277">
        <v>0</v>
      </c>
      <c r="O22" s="259">
        <f t="shared" si="15"/>
        <v>0</v>
      </c>
      <c r="P22" s="278"/>
      <c r="Q22" s="277">
        <v>0</v>
      </c>
      <c r="R22" s="259">
        <f t="shared" si="16"/>
        <v>0</v>
      </c>
      <c r="S22" s="278"/>
      <c r="T22" s="277">
        <v>0</v>
      </c>
      <c r="U22" s="259">
        <f t="shared" si="17"/>
        <v>0</v>
      </c>
      <c r="V22" s="278"/>
      <c r="W22" s="277">
        <f t="shared" si="18"/>
        <v>1451</v>
      </c>
      <c r="X22" s="294">
        <f t="shared" si="20"/>
        <v>4.5139212941359466</v>
      </c>
    </row>
    <row r="23" spans="1:24" x14ac:dyDescent="0.25">
      <c r="A23" s="254" t="s">
        <v>247</v>
      </c>
      <c r="B23" s="255">
        <v>137</v>
      </c>
      <c r="C23" s="272">
        <f t="shared" si="19"/>
        <v>0.61711711711711714</v>
      </c>
      <c r="D23" s="273"/>
      <c r="E23" s="274">
        <v>7</v>
      </c>
      <c r="F23" s="272">
        <f t="shared" si="12"/>
        <v>3.1531531531531529E-2</v>
      </c>
      <c r="G23" s="275"/>
      <c r="H23" s="274">
        <v>77</v>
      </c>
      <c r="I23" s="272">
        <f t="shared" si="13"/>
        <v>0.34684684684684686</v>
      </c>
      <c r="J23" s="275"/>
      <c r="K23" s="274">
        <v>0</v>
      </c>
      <c r="L23" s="272">
        <f t="shared" si="14"/>
        <v>0</v>
      </c>
      <c r="M23" s="275"/>
      <c r="N23" s="274">
        <v>1</v>
      </c>
      <c r="O23" s="272">
        <f t="shared" si="15"/>
        <v>4.5045045045045045E-3</v>
      </c>
      <c r="P23" s="275"/>
      <c r="Q23" s="274">
        <v>0</v>
      </c>
      <c r="R23" s="272">
        <f t="shared" si="16"/>
        <v>0</v>
      </c>
      <c r="S23" s="275"/>
      <c r="T23" s="274">
        <v>0</v>
      </c>
      <c r="U23" s="272">
        <f t="shared" si="17"/>
        <v>0</v>
      </c>
      <c r="V23" s="275"/>
      <c r="W23" s="274">
        <f t="shared" si="18"/>
        <v>222</v>
      </c>
      <c r="X23" s="293">
        <f t="shared" si="20"/>
        <v>0.69062062529164725</v>
      </c>
    </row>
    <row r="24" spans="1:24" x14ac:dyDescent="0.25">
      <c r="A24" s="257" t="s">
        <v>248</v>
      </c>
      <c r="B24" s="258">
        <v>1</v>
      </c>
      <c r="C24" s="259">
        <f t="shared" si="19"/>
        <v>0.5</v>
      </c>
      <c r="D24" s="276"/>
      <c r="E24" s="277">
        <v>0</v>
      </c>
      <c r="F24" s="259">
        <f t="shared" si="12"/>
        <v>0</v>
      </c>
      <c r="G24" s="278"/>
      <c r="H24" s="277">
        <v>1</v>
      </c>
      <c r="I24" s="259">
        <f t="shared" si="13"/>
        <v>0.5</v>
      </c>
      <c r="J24" s="278"/>
      <c r="K24" s="277">
        <v>0</v>
      </c>
      <c r="L24" s="259">
        <f t="shared" si="14"/>
        <v>0</v>
      </c>
      <c r="M24" s="278"/>
      <c r="N24" s="277">
        <v>0</v>
      </c>
      <c r="O24" s="259">
        <f t="shared" si="15"/>
        <v>0</v>
      </c>
      <c r="P24" s="278"/>
      <c r="Q24" s="277">
        <v>0</v>
      </c>
      <c r="R24" s="259">
        <f t="shared" si="16"/>
        <v>0</v>
      </c>
      <c r="S24" s="278"/>
      <c r="T24" s="277">
        <v>0</v>
      </c>
      <c r="U24" s="259">
        <f t="shared" si="17"/>
        <v>0</v>
      </c>
      <c r="V24" s="278"/>
      <c r="W24" s="277">
        <f t="shared" si="18"/>
        <v>2</v>
      </c>
      <c r="X24" s="294">
        <f t="shared" si="20"/>
        <v>6.2218074350598842E-3</v>
      </c>
    </row>
    <row r="25" spans="1:24" x14ac:dyDescent="0.25">
      <c r="A25" s="254" t="s">
        <v>249</v>
      </c>
      <c r="B25" s="255">
        <v>412</v>
      </c>
      <c r="C25" s="272">
        <f t="shared" si="19"/>
        <v>0.30007283321194467</v>
      </c>
      <c r="D25" s="273"/>
      <c r="E25" s="274">
        <v>498</v>
      </c>
      <c r="F25" s="272">
        <f t="shared" si="12"/>
        <v>0.36270939548434084</v>
      </c>
      <c r="G25" s="275"/>
      <c r="H25" s="274">
        <v>456</v>
      </c>
      <c r="I25" s="272">
        <f t="shared" si="13"/>
        <v>0.33211944646758923</v>
      </c>
      <c r="J25" s="275"/>
      <c r="K25" s="274">
        <v>7</v>
      </c>
      <c r="L25" s="272">
        <f t="shared" si="14"/>
        <v>5.0983248361252727E-3</v>
      </c>
      <c r="M25" s="275"/>
      <c r="N25" s="274">
        <v>0</v>
      </c>
      <c r="O25" s="272">
        <f t="shared" si="15"/>
        <v>0</v>
      </c>
      <c r="P25" s="275"/>
      <c r="Q25" s="274">
        <v>0</v>
      </c>
      <c r="R25" s="272">
        <f t="shared" si="16"/>
        <v>0</v>
      </c>
      <c r="S25" s="275"/>
      <c r="T25" s="274">
        <v>0</v>
      </c>
      <c r="U25" s="272">
        <f t="shared" si="17"/>
        <v>0</v>
      </c>
      <c r="V25" s="275"/>
      <c r="W25" s="274">
        <f t="shared" si="18"/>
        <v>1373</v>
      </c>
      <c r="X25" s="293">
        <f t="shared" si="20"/>
        <v>4.2712708041686112</v>
      </c>
    </row>
    <row r="26" spans="1:24" x14ac:dyDescent="0.25">
      <c r="A26" s="257" t="s">
        <v>250</v>
      </c>
      <c r="B26" s="258">
        <v>44</v>
      </c>
      <c r="C26" s="259">
        <f t="shared" si="19"/>
        <v>0.13333333333333333</v>
      </c>
      <c r="D26" s="276"/>
      <c r="E26" s="277">
        <v>124</v>
      </c>
      <c r="F26" s="259">
        <f t="shared" si="12"/>
        <v>0.37575757575757573</v>
      </c>
      <c r="G26" s="278"/>
      <c r="H26" s="277">
        <v>162</v>
      </c>
      <c r="I26" s="259">
        <f t="shared" si="13"/>
        <v>0.49090909090909091</v>
      </c>
      <c r="J26" s="278"/>
      <c r="K26" s="277">
        <v>0</v>
      </c>
      <c r="L26" s="259">
        <f t="shared" si="14"/>
        <v>0</v>
      </c>
      <c r="M26" s="278"/>
      <c r="N26" s="277">
        <v>0</v>
      </c>
      <c r="O26" s="259">
        <f t="shared" si="15"/>
        <v>0</v>
      </c>
      <c r="P26" s="278"/>
      <c r="Q26" s="277">
        <v>0</v>
      </c>
      <c r="R26" s="259">
        <f t="shared" si="16"/>
        <v>0</v>
      </c>
      <c r="S26" s="278"/>
      <c r="T26" s="277">
        <v>0</v>
      </c>
      <c r="U26" s="259">
        <f t="shared" si="17"/>
        <v>0</v>
      </c>
      <c r="V26" s="278"/>
      <c r="W26" s="277">
        <f t="shared" si="18"/>
        <v>330</v>
      </c>
      <c r="X26" s="294">
        <f t="shared" si="20"/>
        <v>1.026598226784881</v>
      </c>
    </row>
    <row r="27" spans="1:24" x14ac:dyDescent="0.25">
      <c r="A27" s="254" t="s">
        <v>251</v>
      </c>
      <c r="B27" s="255">
        <v>348</v>
      </c>
      <c r="C27" s="272">
        <f t="shared" si="19"/>
        <v>0.22179732313575526</v>
      </c>
      <c r="D27" s="273"/>
      <c r="E27" s="274">
        <v>182</v>
      </c>
      <c r="F27" s="272">
        <f t="shared" si="12"/>
        <v>0.11599745060548119</v>
      </c>
      <c r="G27" s="275"/>
      <c r="H27" s="274">
        <v>1032</v>
      </c>
      <c r="I27" s="272">
        <f t="shared" si="13"/>
        <v>0.65774378585086046</v>
      </c>
      <c r="J27" s="275"/>
      <c r="K27" s="274">
        <v>1</v>
      </c>
      <c r="L27" s="272">
        <f t="shared" si="14"/>
        <v>6.3734862970044612E-4</v>
      </c>
      <c r="M27" s="275"/>
      <c r="N27" s="274">
        <v>6</v>
      </c>
      <c r="O27" s="272">
        <f t="shared" si="15"/>
        <v>3.8240917782026767E-3</v>
      </c>
      <c r="P27" s="275"/>
      <c r="Q27" s="274">
        <v>0</v>
      </c>
      <c r="R27" s="272">
        <f t="shared" si="16"/>
        <v>0</v>
      </c>
      <c r="S27" s="275"/>
      <c r="T27" s="274">
        <v>0</v>
      </c>
      <c r="U27" s="272">
        <f t="shared" si="17"/>
        <v>0</v>
      </c>
      <c r="V27" s="275"/>
      <c r="W27" s="274">
        <f t="shared" si="18"/>
        <v>1569</v>
      </c>
      <c r="X27" s="293">
        <f t="shared" si="20"/>
        <v>4.8810079328044802</v>
      </c>
    </row>
    <row r="28" spans="1:24" x14ac:dyDescent="0.25">
      <c r="A28" s="257" t="s">
        <v>252</v>
      </c>
      <c r="B28" s="258">
        <v>560</v>
      </c>
      <c r="C28" s="259">
        <f t="shared" si="19"/>
        <v>0.43818466353677621</v>
      </c>
      <c r="D28" s="276"/>
      <c r="E28" s="277">
        <v>395</v>
      </c>
      <c r="F28" s="259">
        <f t="shared" si="12"/>
        <v>0.30907668231611896</v>
      </c>
      <c r="G28" s="278"/>
      <c r="H28" s="277">
        <v>321</v>
      </c>
      <c r="I28" s="259">
        <f t="shared" si="13"/>
        <v>0.25117370892018781</v>
      </c>
      <c r="J28" s="278"/>
      <c r="K28" s="277">
        <v>1</v>
      </c>
      <c r="L28" s="259">
        <f t="shared" si="14"/>
        <v>7.8247261345852897E-4</v>
      </c>
      <c r="M28" s="278"/>
      <c r="N28" s="277">
        <v>0</v>
      </c>
      <c r="O28" s="259">
        <f t="shared" si="15"/>
        <v>0</v>
      </c>
      <c r="P28" s="278"/>
      <c r="Q28" s="277">
        <v>1</v>
      </c>
      <c r="R28" s="259">
        <f t="shared" si="16"/>
        <v>7.8247261345852897E-4</v>
      </c>
      <c r="S28" s="278"/>
      <c r="T28" s="277">
        <v>0</v>
      </c>
      <c r="U28" s="259">
        <f t="shared" si="17"/>
        <v>0</v>
      </c>
      <c r="V28" s="278"/>
      <c r="W28" s="277">
        <f t="shared" si="18"/>
        <v>1278</v>
      </c>
      <c r="X28" s="294">
        <f t="shared" si="20"/>
        <v>3.9757349510032665</v>
      </c>
    </row>
    <row r="29" spans="1:24" x14ac:dyDescent="0.25">
      <c r="A29" s="254" t="s">
        <v>253</v>
      </c>
      <c r="B29" s="255">
        <v>827</v>
      </c>
      <c r="C29" s="272">
        <f t="shared" si="19"/>
        <v>0.59884141926140477</v>
      </c>
      <c r="D29" s="273"/>
      <c r="E29" s="274">
        <v>539</v>
      </c>
      <c r="F29" s="272">
        <f t="shared" si="12"/>
        <v>0.39029688631426501</v>
      </c>
      <c r="G29" s="275"/>
      <c r="H29" s="274">
        <v>14</v>
      </c>
      <c r="I29" s="272">
        <f t="shared" si="13"/>
        <v>1.0137581462708182E-2</v>
      </c>
      <c r="J29" s="275"/>
      <c r="K29" s="274">
        <v>1</v>
      </c>
      <c r="L29" s="272">
        <f t="shared" si="14"/>
        <v>7.2411296162201298E-4</v>
      </c>
      <c r="M29" s="275"/>
      <c r="N29" s="274">
        <v>0</v>
      </c>
      <c r="O29" s="272">
        <f t="shared" si="15"/>
        <v>0</v>
      </c>
      <c r="P29" s="275"/>
      <c r="Q29" s="274">
        <v>0</v>
      </c>
      <c r="R29" s="272">
        <f t="shared" si="16"/>
        <v>0</v>
      </c>
      <c r="S29" s="275"/>
      <c r="T29" s="274">
        <v>0</v>
      </c>
      <c r="U29" s="272">
        <f t="shared" si="17"/>
        <v>0</v>
      </c>
      <c r="V29" s="275"/>
      <c r="W29" s="274">
        <f t="shared" si="18"/>
        <v>1381</v>
      </c>
      <c r="X29" s="293">
        <f t="shared" si="20"/>
        <v>4.296158033908851</v>
      </c>
    </row>
    <row r="30" spans="1:24" x14ac:dyDescent="0.25">
      <c r="A30" s="257" t="s">
        <v>254</v>
      </c>
      <c r="B30" s="258">
        <v>2</v>
      </c>
      <c r="C30" s="259">
        <f t="shared" si="19"/>
        <v>0.1</v>
      </c>
      <c r="D30" s="276"/>
      <c r="E30" s="277">
        <v>2</v>
      </c>
      <c r="F30" s="259">
        <f t="shared" si="12"/>
        <v>0.1</v>
      </c>
      <c r="G30" s="278"/>
      <c r="H30" s="277">
        <v>16</v>
      </c>
      <c r="I30" s="259">
        <f t="shared" si="13"/>
        <v>0.8</v>
      </c>
      <c r="J30" s="278"/>
      <c r="K30" s="277">
        <v>0</v>
      </c>
      <c r="L30" s="259">
        <f t="shared" si="14"/>
        <v>0</v>
      </c>
      <c r="M30" s="278"/>
      <c r="N30" s="277">
        <v>0</v>
      </c>
      <c r="O30" s="259">
        <f t="shared" si="15"/>
        <v>0</v>
      </c>
      <c r="P30" s="278"/>
      <c r="Q30" s="277">
        <v>0</v>
      </c>
      <c r="R30" s="259">
        <f t="shared" si="16"/>
        <v>0</v>
      </c>
      <c r="S30" s="278"/>
      <c r="T30" s="277">
        <v>0</v>
      </c>
      <c r="U30" s="259">
        <f t="shared" si="17"/>
        <v>0</v>
      </c>
      <c r="V30" s="278"/>
      <c r="W30" s="277">
        <f t="shared" si="18"/>
        <v>20</v>
      </c>
      <c r="X30" s="294">
        <f t="shared" si="20"/>
        <v>6.2218074350598854E-2</v>
      </c>
    </row>
    <row r="31" spans="1:24" x14ac:dyDescent="0.25">
      <c r="A31" s="254" t="s">
        <v>255</v>
      </c>
      <c r="B31" s="255">
        <v>1</v>
      </c>
      <c r="C31" s="272">
        <f t="shared" si="19"/>
        <v>3.3333333333333333E-2</v>
      </c>
      <c r="D31" s="273"/>
      <c r="E31" s="274">
        <v>0</v>
      </c>
      <c r="F31" s="272">
        <f t="shared" si="12"/>
        <v>0</v>
      </c>
      <c r="G31" s="275"/>
      <c r="H31" s="274">
        <v>28</v>
      </c>
      <c r="I31" s="272">
        <f t="shared" si="13"/>
        <v>0.93333333333333335</v>
      </c>
      <c r="J31" s="275"/>
      <c r="K31" s="274">
        <v>1</v>
      </c>
      <c r="L31" s="272">
        <f t="shared" si="14"/>
        <v>3.3333333333333333E-2</v>
      </c>
      <c r="M31" s="275"/>
      <c r="N31" s="274">
        <v>0</v>
      </c>
      <c r="O31" s="272">
        <f t="shared" si="15"/>
        <v>0</v>
      </c>
      <c r="P31" s="275"/>
      <c r="Q31" s="274">
        <v>0</v>
      </c>
      <c r="R31" s="272">
        <f t="shared" si="16"/>
        <v>0</v>
      </c>
      <c r="S31" s="275"/>
      <c r="T31" s="274">
        <v>0</v>
      </c>
      <c r="U31" s="272">
        <f t="shared" si="17"/>
        <v>0</v>
      </c>
      <c r="V31" s="275"/>
      <c r="W31" s="274">
        <f t="shared" si="18"/>
        <v>30</v>
      </c>
      <c r="X31" s="293">
        <f t="shared" si="20"/>
        <v>9.3327111525898274E-2</v>
      </c>
    </row>
    <row r="32" spans="1:24" x14ac:dyDescent="0.25">
      <c r="A32" s="257" t="s">
        <v>256</v>
      </c>
      <c r="B32" s="258">
        <v>839</v>
      </c>
      <c r="C32" s="259">
        <f t="shared" si="19"/>
        <v>0.64143730886850148</v>
      </c>
      <c r="D32" s="276"/>
      <c r="E32" s="277">
        <v>412</v>
      </c>
      <c r="F32" s="259">
        <f t="shared" si="12"/>
        <v>0.3149847094801223</v>
      </c>
      <c r="G32" s="278"/>
      <c r="H32" s="277">
        <v>57</v>
      </c>
      <c r="I32" s="259">
        <f t="shared" si="13"/>
        <v>4.3577981651376149E-2</v>
      </c>
      <c r="J32" s="278"/>
      <c r="K32" s="277">
        <v>0</v>
      </c>
      <c r="L32" s="259">
        <f t="shared" si="14"/>
        <v>0</v>
      </c>
      <c r="M32" s="278"/>
      <c r="N32" s="277">
        <v>0</v>
      </c>
      <c r="O32" s="259">
        <f t="shared" si="15"/>
        <v>0</v>
      </c>
      <c r="P32" s="278"/>
      <c r="Q32" s="277">
        <v>0</v>
      </c>
      <c r="R32" s="259">
        <f t="shared" si="16"/>
        <v>0</v>
      </c>
      <c r="S32" s="278"/>
      <c r="T32" s="277">
        <v>0</v>
      </c>
      <c r="U32" s="259">
        <f t="shared" si="17"/>
        <v>0</v>
      </c>
      <c r="V32" s="278"/>
      <c r="W32" s="277">
        <f t="shared" si="18"/>
        <v>1308</v>
      </c>
      <c r="X32" s="294">
        <f t="shared" si="20"/>
        <v>4.0690620625291647</v>
      </c>
    </row>
    <row r="33" spans="1:24" x14ac:dyDescent="0.25">
      <c r="A33" s="254" t="s">
        <v>257</v>
      </c>
      <c r="B33" s="255">
        <v>193</v>
      </c>
      <c r="C33" s="272">
        <f t="shared" si="19"/>
        <v>0.13562895291637386</v>
      </c>
      <c r="D33" s="273"/>
      <c r="E33" s="274">
        <v>143</v>
      </c>
      <c r="F33" s="272">
        <f t="shared" si="12"/>
        <v>0.10049191848208011</v>
      </c>
      <c r="G33" s="275"/>
      <c r="H33" s="274">
        <v>792</v>
      </c>
      <c r="I33" s="272">
        <f t="shared" si="13"/>
        <v>0.55657062543921298</v>
      </c>
      <c r="J33" s="275"/>
      <c r="K33" s="274">
        <v>1</v>
      </c>
      <c r="L33" s="272">
        <f t="shared" si="14"/>
        <v>7.0274068868587491E-4</v>
      </c>
      <c r="M33" s="275"/>
      <c r="N33" s="274">
        <v>152</v>
      </c>
      <c r="O33" s="272">
        <f t="shared" si="15"/>
        <v>0.10681658468025299</v>
      </c>
      <c r="P33" s="275"/>
      <c r="Q33" s="274">
        <v>142</v>
      </c>
      <c r="R33" s="272">
        <f t="shared" si="16"/>
        <v>9.9789177793394232E-2</v>
      </c>
      <c r="S33" s="275"/>
      <c r="T33" s="274">
        <v>0</v>
      </c>
      <c r="U33" s="272">
        <f t="shared" si="17"/>
        <v>0</v>
      </c>
      <c r="V33" s="275"/>
      <c r="W33" s="274">
        <f t="shared" si="18"/>
        <v>1423</v>
      </c>
      <c r="X33" s="293">
        <f t="shared" si="20"/>
        <v>4.4268159900451085</v>
      </c>
    </row>
    <row r="34" spans="1:24" x14ac:dyDescent="0.25">
      <c r="A34" s="257" t="s">
        <v>258</v>
      </c>
      <c r="B34" s="258">
        <v>201</v>
      </c>
      <c r="C34" s="259">
        <f t="shared" si="19"/>
        <v>0.57758620689655171</v>
      </c>
      <c r="D34" s="276"/>
      <c r="E34" s="277">
        <v>81</v>
      </c>
      <c r="F34" s="259">
        <f t="shared" si="12"/>
        <v>0.23275862068965517</v>
      </c>
      <c r="G34" s="278"/>
      <c r="H34" s="277">
        <v>66</v>
      </c>
      <c r="I34" s="259">
        <f t="shared" si="13"/>
        <v>0.18965517241379309</v>
      </c>
      <c r="J34" s="278"/>
      <c r="K34" s="277">
        <v>0</v>
      </c>
      <c r="L34" s="259">
        <f t="shared" si="14"/>
        <v>0</v>
      </c>
      <c r="M34" s="278"/>
      <c r="N34" s="277">
        <v>0</v>
      </c>
      <c r="O34" s="259">
        <f t="shared" si="15"/>
        <v>0</v>
      </c>
      <c r="P34" s="278"/>
      <c r="Q34" s="277">
        <v>0</v>
      </c>
      <c r="R34" s="259">
        <f t="shared" si="16"/>
        <v>0</v>
      </c>
      <c r="S34" s="278"/>
      <c r="T34" s="277">
        <v>0</v>
      </c>
      <c r="U34" s="259">
        <f t="shared" si="17"/>
        <v>0</v>
      </c>
      <c r="V34" s="278"/>
      <c r="W34" s="277">
        <f t="shared" si="18"/>
        <v>348</v>
      </c>
      <c r="X34" s="294">
        <f t="shared" si="20"/>
        <v>1.0825944937004199</v>
      </c>
    </row>
    <row r="35" spans="1:24" x14ac:dyDescent="0.25">
      <c r="A35" s="254" t="s">
        <v>259</v>
      </c>
      <c r="B35" s="255">
        <v>97</v>
      </c>
      <c r="C35" s="272">
        <f t="shared" si="19"/>
        <v>0.60248447204968947</v>
      </c>
      <c r="D35" s="273"/>
      <c r="E35" s="274">
        <v>7</v>
      </c>
      <c r="F35" s="272">
        <f t="shared" si="12"/>
        <v>4.3478260869565216E-2</v>
      </c>
      <c r="G35" s="275"/>
      <c r="H35" s="274">
        <v>57</v>
      </c>
      <c r="I35" s="272">
        <f t="shared" si="13"/>
        <v>0.35403726708074534</v>
      </c>
      <c r="J35" s="275"/>
      <c r="K35" s="274">
        <v>0</v>
      </c>
      <c r="L35" s="272">
        <f t="shared" si="14"/>
        <v>0</v>
      </c>
      <c r="M35" s="275"/>
      <c r="N35" s="274">
        <v>0</v>
      </c>
      <c r="O35" s="272">
        <f t="shared" si="15"/>
        <v>0</v>
      </c>
      <c r="P35" s="275"/>
      <c r="Q35" s="274">
        <v>0</v>
      </c>
      <c r="R35" s="272">
        <f t="shared" si="16"/>
        <v>0</v>
      </c>
      <c r="S35" s="275"/>
      <c r="T35" s="274">
        <v>0</v>
      </c>
      <c r="U35" s="272">
        <f t="shared" si="17"/>
        <v>0</v>
      </c>
      <c r="V35" s="275"/>
      <c r="W35" s="274">
        <f t="shared" si="18"/>
        <v>161</v>
      </c>
      <c r="X35" s="293">
        <f t="shared" si="20"/>
        <v>0.5008554985223207</v>
      </c>
    </row>
    <row r="36" spans="1:24" s="260" customFormat="1" x14ac:dyDescent="0.25">
      <c r="A36" s="257" t="s">
        <v>260</v>
      </c>
      <c r="B36" s="258">
        <v>929</v>
      </c>
      <c r="C36" s="259">
        <f t="shared" si="19"/>
        <v>0.48792016806722688</v>
      </c>
      <c r="D36" s="276"/>
      <c r="E36" s="277">
        <v>836</v>
      </c>
      <c r="F36" s="259">
        <f t="shared" si="12"/>
        <v>0.43907563025210083</v>
      </c>
      <c r="G36" s="278"/>
      <c r="H36" s="277">
        <v>129</v>
      </c>
      <c r="I36" s="259">
        <f t="shared" si="13"/>
        <v>6.775210084033613E-2</v>
      </c>
      <c r="J36" s="278"/>
      <c r="K36" s="277">
        <v>1</v>
      </c>
      <c r="L36" s="259">
        <f t="shared" si="14"/>
        <v>5.2521008403361342E-4</v>
      </c>
      <c r="M36" s="278"/>
      <c r="N36" s="277">
        <v>9</v>
      </c>
      <c r="O36" s="259">
        <f t="shared" si="15"/>
        <v>4.7268907563025207E-3</v>
      </c>
      <c r="P36" s="278"/>
      <c r="Q36" s="277">
        <v>0</v>
      </c>
      <c r="R36" s="259">
        <f t="shared" si="16"/>
        <v>0</v>
      </c>
      <c r="S36" s="278"/>
      <c r="T36" s="277">
        <v>0</v>
      </c>
      <c r="U36" s="259">
        <f t="shared" si="17"/>
        <v>0</v>
      </c>
      <c r="V36" s="278"/>
      <c r="W36" s="277">
        <f t="shared" si="18"/>
        <v>1904</v>
      </c>
      <c r="X36" s="294">
        <f t="shared" si="20"/>
        <v>5.9231606781770108</v>
      </c>
    </row>
    <row r="37" spans="1:24" x14ac:dyDescent="0.25">
      <c r="A37" s="254" t="s">
        <v>261</v>
      </c>
      <c r="B37" s="255">
        <v>555</v>
      </c>
      <c r="C37" s="272">
        <f t="shared" si="19"/>
        <v>0.86448598130841126</v>
      </c>
      <c r="D37" s="273"/>
      <c r="E37" s="274">
        <v>87</v>
      </c>
      <c r="F37" s="272">
        <f t="shared" si="12"/>
        <v>0.13551401869158877</v>
      </c>
      <c r="G37" s="275"/>
      <c r="H37" s="274">
        <v>0</v>
      </c>
      <c r="I37" s="272">
        <f t="shared" si="13"/>
        <v>0</v>
      </c>
      <c r="J37" s="275"/>
      <c r="K37" s="274">
        <v>0</v>
      </c>
      <c r="L37" s="272">
        <f t="shared" si="14"/>
        <v>0</v>
      </c>
      <c r="M37" s="275"/>
      <c r="N37" s="274">
        <v>0</v>
      </c>
      <c r="O37" s="272">
        <f t="shared" si="15"/>
        <v>0</v>
      </c>
      <c r="P37" s="275"/>
      <c r="Q37" s="274">
        <v>0</v>
      </c>
      <c r="R37" s="272">
        <f t="shared" si="16"/>
        <v>0</v>
      </c>
      <c r="S37" s="275"/>
      <c r="T37" s="274">
        <v>0</v>
      </c>
      <c r="U37" s="272">
        <f t="shared" si="17"/>
        <v>0</v>
      </c>
      <c r="V37" s="275"/>
      <c r="W37" s="274">
        <f t="shared" si="18"/>
        <v>642</v>
      </c>
      <c r="X37" s="293">
        <f t="shared" si="20"/>
        <v>1.9972001866542231</v>
      </c>
    </row>
    <row r="38" spans="1:24" s="260" customFormat="1" x14ac:dyDescent="0.25">
      <c r="A38" s="257" t="s">
        <v>262</v>
      </c>
      <c r="B38" s="258">
        <v>883</v>
      </c>
      <c r="C38" s="259">
        <f t="shared" si="19"/>
        <v>0.59501347708894881</v>
      </c>
      <c r="D38" s="276"/>
      <c r="E38" s="277">
        <v>497</v>
      </c>
      <c r="F38" s="259">
        <f t="shared" si="12"/>
        <v>0.33490566037735847</v>
      </c>
      <c r="G38" s="278"/>
      <c r="H38" s="277">
        <v>101</v>
      </c>
      <c r="I38" s="259">
        <f t="shared" si="13"/>
        <v>6.805929919137467E-2</v>
      </c>
      <c r="J38" s="278"/>
      <c r="K38" s="277">
        <v>1</v>
      </c>
      <c r="L38" s="259">
        <f t="shared" si="14"/>
        <v>6.7385444743935314E-4</v>
      </c>
      <c r="M38" s="278"/>
      <c r="N38" s="277">
        <v>0</v>
      </c>
      <c r="O38" s="259">
        <f t="shared" si="15"/>
        <v>0</v>
      </c>
      <c r="P38" s="278"/>
      <c r="Q38" s="277">
        <v>2</v>
      </c>
      <c r="R38" s="259">
        <f t="shared" si="16"/>
        <v>1.3477088948787063E-3</v>
      </c>
      <c r="S38" s="278"/>
      <c r="T38" s="277">
        <v>0</v>
      </c>
      <c r="U38" s="259">
        <f t="shared" si="17"/>
        <v>0</v>
      </c>
      <c r="V38" s="278"/>
      <c r="W38" s="277">
        <f t="shared" si="18"/>
        <v>1484</v>
      </c>
      <c r="X38" s="294">
        <f t="shared" si="20"/>
        <v>4.6165811168144346</v>
      </c>
    </row>
    <row r="39" spans="1:24" x14ac:dyDescent="0.25">
      <c r="A39" s="254" t="s">
        <v>263</v>
      </c>
      <c r="B39" s="255">
        <v>766</v>
      </c>
      <c r="C39" s="272">
        <f t="shared" si="19"/>
        <v>0.87844036697247707</v>
      </c>
      <c r="D39" s="273"/>
      <c r="E39" s="274">
        <v>55</v>
      </c>
      <c r="F39" s="272">
        <f t="shared" si="12"/>
        <v>6.3073394495412841E-2</v>
      </c>
      <c r="G39" s="275"/>
      <c r="H39" s="274">
        <v>51</v>
      </c>
      <c r="I39" s="272">
        <f t="shared" si="13"/>
        <v>5.8486238532110095E-2</v>
      </c>
      <c r="J39" s="275"/>
      <c r="K39" s="274">
        <v>0</v>
      </c>
      <c r="L39" s="272">
        <f t="shared" si="14"/>
        <v>0</v>
      </c>
      <c r="M39" s="275"/>
      <c r="N39" s="274">
        <v>0</v>
      </c>
      <c r="O39" s="272">
        <f t="shared" si="15"/>
        <v>0</v>
      </c>
      <c r="P39" s="275"/>
      <c r="Q39" s="274">
        <v>0</v>
      </c>
      <c r="R39" s="272">
        <f t="shared" si="16"/>
        <v>0</v>
      </c>
      <c r="S39" s="275"/>
      <c r="T39" s="274">
        <v>0</v>
      </c>
      <c r="U39" s="272">
        <f t="shared" si="17"/>
        <v>0</v>
      </c>
      <c r="V39" s="275"/>
      <c r="W39" s="274">
        <f t="shared" si="18"/>
        <v>872</v>
      </c>
      <c r="X39" s="293">
        <f t="shared" si="20"/>
        <v>2.7127080416861098</v>
      </c>
    </row>
    <row r="40" spans="1:24" s="260" customFormat="1" x14ac:dyDescent="0.25">
      <c r="A40" s="257" t="s">
        <v>264</v>
      </c>
      <c r="B40" s="258">
        <v>912</v>
      </c>
      <c r="C40" s="259">
        <f t="shared" si="19"/>
        <v>0.68571428571428572</v>
      </c>
      <c r="D40" s="276"/>
      <c r="E40" s="277">
        <v>161</v>
      </c>
      <c r="F40" s="259">
        <f t="shared" si="12"/>
        <v>0.12105263157894737</v>
      </c>
      <c r="G40" s="278"/>
      <c r="H40" s="277">
        <v>257</v>
      </c>
      <c r="I40" s="259">
        <f t="shared" si="13"/>
        <v>0.19323308270676692</v>
      </c>
      <c r="J40" s="278"/>
      <c r="K40" s="277">
        <v>0</v>
      </c>
      <c r="L40" s="259">
        <f t="shared" si="14"/>
        <v>0</v>
      </c>
      <c r="M40" s="278"/>
      <c r="N40" s="277">
        <v>0</v>
      </c>
      <c r="O40" s="259">
        <f t="shared" si="15"/>
        <v>0</v>
      </c>
      <c r="P40" s="278"/>
      <c r="Q40" s="277">
        <v>0</v>
      </c>
      <c r="R40" s="259">
        <f t="shared" si="16"/>
        <v>0</v>
      </c>
      <c r="S40" s="278"/>
      <c r="T40" s="277">
        <v>0</v>
      </c>
      <c r="U40" s="259">
        <f t="shared" si="17"/>
        <v>0</v>
      </c>
      <c r="V40" s="278"/>
      <c r="W40" s="277">
        <f t="shared" si="18"/>
        <v>1330</v>
      </c>
      <c r="X40" s="294">
        <f t="shared" si="20"/>
        <v>4.1375019443148231</v>
      </c>
    </row>
    <row r="41" spans="1:24" x14ac:dyDescent="0.25">
      <c r="A41" s="254" t="s">
        <v>265</v>
      </c>
      <c r="B41" s="255">
        <v>879</v>
      </c>
      <c r="C41" s="272">
        <f t="shared" si="19"/>
        <v>0.85091965150048399</v>
      </c>
      <c r="D41" s="273"/>
      <c r="E41" s="274">
        <v>154</v>
      </c>
      <c r="F41" s="272">
        <f t="shared" si="12"/>
        <v>0.14908034849951599</v>
      </c>
      <c r="G41" s="275"/>
      <c r="H41" s="274">
        <v>0</v>
      </c>
      <c r="I41" s="272">
        <f t="shared" si="13"/>
        <v>0</v>
      </c>
      <c r="J41" s="275"/>
      <c r="K41" s="274">
        <v>0</v>
      </c>
      <c r="L41" s="272">
        <f t="shared" si="14"/>
        <v>0</v>
      </c>
      <c r="M41" s="275"/>
      <c r="N41" s="274">
        <v>0</v>
      </c>
      <c r="O41" s="272">
        <f t="shared" si="15"/>
        <v>0</v>
      </c>
      <c r="P41" s="275"/>
      <c r="Q41" s="274">
        <v>0</v>
      </c>
      <c r="R41" s="272">
        <f t="shared" si="16"/>
        <v>0</v>
      </c>
      <c r="S41" s="275"/>
      <c r="T41" s="274">
        <v>0</v>
      </c>
      <c r="U41" s="272">
        <f t="shared" si="17"/>
        <v>0</v>
      </c>
      <c r="V41" s="275"/>
      <c r="W41" s="274">
        <f t="shared" si="18"/>
        <v>1033</v>
      </c>
      <c r="X41" s="293">
        <f t="shared" si="20"/>
        <v>3.2135635402084306</v>
      </c>
    </row>
    <row r="42" spans="1:24" s="260" customFormat="1" x14ac:dyDescent="0.25">
      <c r="A42" s="257" t="s">
        <v>266</v>
      </c>
      <c r="B42" s="258">
        <v>205</v>
      </c>
      <c r="C42" s="259">
        <f t="shared" si="19"/>
        <v>0.52699228791773778</v>
      </c>
      <c r="D42" s="276"/>
      <c r="E42" s="277">
        <v>98</v>
      </c>
      <c r="F42" s="259">
        <f t="shared" si="12"/>
        <v>0.25192802056555269</v>
      </c>
      <c r="G42" s="278"/>
      <c r="H42" s="277">
        <v>86</v>
      </c>
      <c r="I42" s="259">
        <f t="shared" si="13"/>
        <v>0.2210796915167095</v>
      </c>
      <c r="J42" s="278"/>
      <c r="K42" s="277">
        <v>0</v>
      </c>
      <c r="L42" s="259">
        <f t="shared" si="14"/>
        <v>0</v>
      </c>
      <c r="M42" s="278"/>
      <c r="N42" s="277">
        <v>0</v>
      </c>
      <c r="O42" s="259">
        <f t="shared" si="15"/>
        <v>0</v>
      </c>
      <c r="P42" s="278"/>
      <c r="Q42" s="277">
        <v>0</v>
      </c>
      <c r="R42" s="259">
        <f t="shared" si="16"/>
        <v>0</v>
      </c>
      <c r="S42" s="278"/>
      <c r="T42" s="277">
        <v>0</v>
      </c>
      <c r="U42" s="259">
        <f t="shared" si="17"/>
        <v>0</v>
      </c>
      <c r="V42" s="278"/>
      <c r="W42" s="277">
        <f t="shared" si="18"/>
        <v>389</v>
      </c>
      <c r="X42" s="294">
        <f t="shared" si="20"/>
        <v>1.2101415461191476</v>
      </c>
    </row>
    <row r="43" spans="1:24" x14ac:dyDescent="0.25">
      <c r="A43" s="254" t="s">
        <v>267</v>
      </c>
      <c r="B43" s="255">
        <v>1048</v>
      </c>
      <c r="C43" s="272">
        <f t="shared" si="19"/>
        <v>0.6628716002530044</v>
      </c>
      <c r="D43" s="273"/>
      <c r="E43" s="274">
        <v>422</v>
      </c>
      <c r="F43" s="272">
        <f t="shared" si="12"/>
        <v>0.26691967109424414</v>
      </c>
      <c r="G43" s="275"/>
      <c r="H43" s="274">
        <v>111</v>
      </c>
      <c r="I43" s="272">
        <f t="shared" si="13"/>
        <v>7.020872865275142E-2</v>
      </c>
      <c r="J43" s="275"/>
      <c r="K43" s="274">
        <v>0</v>
      </c>
      <c r="L43" s="272">
        <f t="shared" si="14"/>
        <v>0</v>
      </c>
      <c r="M43" s="275"/>
      <c r="N43" s="274">
        <v>0</v>
      </c>
      <c r="O43" s="272">
        <f t="shared" si="15"/>
        <v>0</v>
      </c>
      <c r="P43" s="275"/>
      <c r="Q43" s="274">
        <v>0</v>
      </c>
      <c r="R43" s="272">
        <f t="shared" si="16"/>
        <v>0</v>
      </c>
      <c r="S43" s="275"/>
      <c r="T43" s="274">
        <v>0</v>
      </c>
      <c r="U43" s="272">
        <f t="shared" si="17"/>
        <v>0</v>
      </c>
      <c r="V43" s="275"/>
      <c r="W43" s="274">
        <f t="shared" si="18"/>
        <v>1581</v>
      </c>
      <c r="X43" s="293">
        <f t="shared" si="20"/>
        <v>4.9183387774148395</v>
      </c>
    </row>
    <row r="44" spans="1:24" s="260" customFormat="1" x14ac:dyDescent="0.25">
      <c r="A44" s="257" t="s">
        <v>268</v>
      </c>
      <c r="B44" s="258">
        <v>930</v>
      </c>
      <c r="C44" s="259">
        <f t="shared" si="19"/>
        <v>0.78085642317380355</v>
      </c>
      <c r="D44" s="276"/>
      <c r="E44" s="277">
        <v>148</v>
      </c>
      <c r="F44" s="259">
        <f t="shared" si="12"/>
        <v>0.12426532325776658</v>
      </c>
      <c r="G44" s="278"/>
      <c r="H44" s="277">
        <v>112</v>
      </c>
      <c r="I44" s="259">
        <f t="shared" si="13"/>
        <v>9.4038623005877411E-2</v>
      </c>
      <c r="J44" s="278"/>
      <c r="K44" s="277">
        <v>0</v>
      </c>
      <c r="L44" s="259">
        <f t="shared" si="14"/>
        <v>0</v>
      </c>
      <c r="M44" s="278"/>
      <c r="N44" s="277">
        <v>1</v>
      </c>
      <c r="O44" s="259">
        <f t="shared" si="15"/>
        <v>8.3963056255247689E-4</v>
      </c>
      <c r="P44" s="278"/>
      <c r="Q44" s="277">
        <v>0</v>
      </c>
      <c r="R44" s="259">
        <f t="shared" si="16"/>
        <v>0</v>
      </c>
      <c r="S44" s="278"/>
      <c r="T44" s="277">
        <v>0</v>
      </c>
      <c r="U44" s="259">
        <f t="shared" si="17"/>
        <v>0</v>
      </c>
      <c r="V44" s="278"/>
      <c r="W44" s="277">
        <f t="shared" si="18"/>
        <v>1191</v>
      </c>
      <c r="X44" s="294">
        <f t="shared" si="20"/>
        <v>3.7050863275781616</v>
      </c>
    </row>
    <row r="45" spans="1:24" x14ac:dyDescent="0.25">
      <c r="A45" s="254" t="s">
        <v>269</v>
      </c>
      <c r="B45" s="255">
        <v>1</v>
      </c>
      <c r="C45" s="272">
        <f t="shared" si="19"/>
        <v>4.1666666666666664E-2</v>
      </c>
      <c r="D45" s="273"/>
      <c r="E45" s="274">
        <v>2</v>
      </c>
      <c r="F45" s="272">
        <f t="shared" si="12"/>
        <v>8.3333333333333329E-2</v>
      </c>
      <c r="G45" s="275"/>
      <c r="H45" s="274">
        <v>21</v>
      </c>
      <c r="I45" s="272">
        <f t="shared" si="13"/>
        <v>0.875</v>
      </c>
      <c r="J45" s="275"/>
      <c r="K45" s="274">
        <v>0</v>
      </c>
      <c r="L45" s="272">
        <f t="shared" si="14"/>
        <v>0</v>
      </c>
      <c r="M45" s="275"/>
      <c r="N45" s="274">
        <v>0</v>
      </c>
      <c r="O45" s="272">
        <f t="shared" si="15"/>
        <v>0</v>
      </c>
      <c r="P45" s="275"/>
      <c r="Q45" s="274">
        <v>0</v>
      </c>
      <c r="R45" s="272">
        <f t="shared" si="16"/>
        <v>0</v>
      </c>
      <c r="S45" s="275"/>
      <c r="T45" s="274">
        <v>0</v>
      </c>
      <c r="U45" s="272">
        <f t="shared" si="17"/>
        <v>0</v>
      </c>
      <c r="V45" s="275"/>
      <c r="W45" s="274">
        <f t="shared" si="18"/>
        <v>24</v>
      </c>
      <c r="X45" s="293">
        <f t="shared" si="20"/>
        <v>7.4661689220718613E-2</v>
      </c>
    </row>
    <row r="46" spans="1:24" s="260" customFormat="1" x14ac:dyDescent="0.25">
      <c r="A46" s="261" t="s">
        <v>270</v>
      </c>
      <c r="B46" s="262">
        <v>0</v>
      </c>
      <c r="C46" s="263">
        <f t="shared" si="19"/>
        <v>0</v>
      </c>
      <c r="D46" s="279"/>
      <c r="E46" s="280">
        <v>1</v>
      </c>
      <c r="F46" s="263">
        <f t="shared" si="12"/>
        <v>3.4482758620689655E-2</v>
      </c>
      <c r="G46" s="281"/>
      <c r="H46" s="280">
        <v>28</v>
      </c>
      <c r="I46" s="263">
        <f t="shared" si="13"/>
        <v>0.96551724137931039</v>
      </c>
      <c r="J46" s="281"/>
      <c r="K46" s="280">
        <v>0</v>
      </c>
      <c r="L46" s="263">
        <f t="shared" si="14"/>
        <v>0</v>
      </c>
      <c r="M46" s="281"/>
      <c r="N46" s="280">
        <v>0</v>
      </c>
      <c r="O46" s="263">
        <f t="shared" si="15"/>
        <v>0</v>
      </c>
      <c r="P46" s="281"/>
      <c r="Q46" s="280">
        <v>0</v>
      </c>
      <c r="R46" s="263">
        <f t="shared" si="16"/>
        <v>0</v>
      </c>
      <c r="S46" s="281"/>
      <c r="T46" s="280">
        <v>0</v>
      </c>
      <c r="U46" s="263">
        <f t="shared" si="17"/>
        <v>0</v>
      </c>
      <c r="V46" s="281"/>
      <c r="W46" s="280">
        <f t="shared" si="18"/>
        <v>29</v>
      </c>
      <c r="X46" s="295">
        <f t="shared" si="20"/>
        <v>9.0216207808368323E-2</v>
      </c>
    </row>
    <row r="47" spans="1:24" x14ac:dyDescent="0.25">
      <c r="B47" s="264"/>
      <c r="C47" s="307"/>
      <c r="D47" s="264"/>
      <c r="E47" s="264"/>
      <c r="F47" s="303"/>
      <c r="G47" s="278"/>
      <c r="H47" s="278"/>
      <c r="I47" s="303"/>
      <c r="J47" s="278"/>
      <c r="K47" s="278"/>
      <c r="L47" s="303"/>
      <c r="M47" s="278"/>
      <c r="N47" s="278"/>
      <c r="O47" s="303"/>
      <c r="P47" s="278"/>
      <c r="Q47" s="278"/>
      <c r="R47" s="303"/>
      <c r="S47" s="278"/>
      <c r="T47" s="278"/>
      <c r="U47" s="303"/>
      <c r="V47" s="278"/>
      <c r="W47" s="278"/>
      <c r="X47" s="288"/>
    </row>
    <row r="48" spans="1:24" ht="16.5" x14ac:dyDescent="0.3">
      <c r="A48" s="266" t="s">
        <v>271</v>
      </c>
    </row>
    <row r="49" spans="1:1" ht="16.5" x14ac:dyDescent="0.3">
      <c r="A49" s="266" t="s">
        <v>272</v>
      </c>
    </row>
  </sheetData>
  <mergeCells count="11">
    <mergeCell ref="W12:X12"/>
    <mergeCell ref="A6:X7"/>
    <mergeCell ref="A11:A13"/>
    <mergeCell ref="B11:X11"/>
    <mergeCell ref="B12:C12"/>
    <mergeCell ref="E12:F12"/>
    <mergeCell ref="H12:I12"/>
    <mergeCell ref="K12:L12"/>
    <mergeCell ref="N12:O12"/>
    <mergeCell ref="Q12:R12"/>
    <mergeCell ref="T12:U12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0178CA-7A8D-4F65-BE94-E7658403EC58}">
  <sheetPr codeName="Hoja35">
    <tabColor theme="1"/>
  </sheetPr>
  <dimension ref="A2:AD50"/>
  <sheetViews>
    <sheetView showGridLines="0" showRowColHeaders="0" zoomScale="80" zoomScaleNormal="80" workbookViewId="0">
      <selection activeCell="K20" sqref="K20"/>
    </sheetView>
  </sheetViews>
  <sheetFormatPr baseColWidth="10" defaultColWidth="11.42578125" defaultRowHeight="15" x14ac:dyDescent="0.25"/>
  <cols>
    <col min="1" max="1" width="40.7109375" style="241" customWidth="1"/>
    <col min="2" max="2" width="10.140625" style="241" customWidth="1"/>
    <col min="3" max="3" width="9.5703125" style="297" customWidth="1"/>
    <col min="4" max="4" width="6.28515625" style="241" customWidth="1"/>
    <col min="5" max="5" width="10.140625" style="241" customWidth="1"/>
    <col min="6" max="6" width="9.5703125" style="297" customWidth="1"/>
    <col min="7" max="7" width="6.28515625" style="241" customWidth="1"/>
    <col min="8" max="8" width="11.42578125" style="241"/>
    <col min="9" max="9" width="14" style="297" customWidth="1"/>
    <col min="10" max="10" width="6.28515625" style="241" customWidth="1"/>
    <col min="11" max="11" width="11.42578125" style="241"/>
    <col min="12" max="12" width="11.42578125" style="297"/>
    <col min="13" max="13" width="6.28515625" style="241" customWidth="1"/>
    <col min="14" max="14" width="11.42578125" style="241"/>
    <col min="15" max="15" width="11.42578125" style="297"/>
    <col min="16" max="16" width="6.28515625" style="241" customWidth="1"/>
    <col min="17" max="17" width="11.42578125" style="241"/>
    <col min="18" max="18" width="11.42578125" style="297"/>
    <col min="19" max="19" width="6.28515625" style="241" customWidth="1"/>
    <col min="20" max="20" width="11.42578125" style="241"/>
    <col min="21" max="21" width="11.42578125" style="297"/>
    <col min="22" max="22" width="6.28515625" style="241" customWidth="1"/>
    <col min="23" max="23" width="11.42578125" style="241"/>
    <col min="24" max="24" width="11.42578125" style="297"/>
    <col min="25" max="25" width="6.28515625" style="241" customWidth="1"/>
    <col min="26" max="26" width="11.42578125" style="241"/>
    <col min="27" max="27" width="11.42578125" style="297"/>
    <col min="28" max="28" width="6.28515625" style="241" customWidth="1"/>
    <col min="29" max="29" width="16.42578125" style="241" customWidth="1"/>
    <col min="30" max="30" width="9.5703125" style="241" hidden="1" customWidth="1"/>
    <col min="31" max="16384" width="11.42578125" style="241"/>
  </cols>
  <sheetData>
    <row r="2" spans="1:30" x14ac:dyDescent="0.25">
      <c r="A2"/>
    </row>
    <row r="5" spans="1:30" ht="3.75" customHeight="1" x14ac:dyDescent="0.25"/>
    <row r="6" spans="1:30" ht="15" customHeight="1" x14ac:dyDescent="0.25">
      <c r="A6" s="749" t="s">
        <v>2</v>
      </c>
      <c r="B6" s="749"/>
      <c r="C6" s="749"/>
      <c r="D6" s="749"/>
      <c r="E6" s="749"/>
      <c r="F6" s="749"/>
      <c r="G6" s="749"/>
      <c r="H6" s="749"/>
      <c r="I6" s="749"/>
      <c r="J6" s="749"/>
      <c r="K6" s="749"/>
      <c r="L6" s="749"/>
      <c r="M6" s="749"/>
      <c r="N6" s="749"/>
      <c r="O6" s="749"/>
      <c r="P6" s="749"/>
      <c r="Q6" s="749"/>
      <c r="R6" s="749"/>
      <c r="S6" s="749"/>
      <c r="T6" s="749"/>
      <c r="U6" s="749"/>
      <c r="V6" s="749"/>
      <c r="W6" s="749"/>
      <c r="X6" s="749"/>
      <c r="Y6" s="749"/>
      <c r="Z6" s="749"/>
      <c r="AA6" s="749"/>
      <c r="AB6" s="749"/>
      <c r="AC6" s="749"/>
      <c r="AD6" s="749"/>
    </row>
    <row r="7" spans="1:30" ht="19.5" customHeight="1" x14ac:dyDescent="0.25">
      <c r="A7" s="749"/>
      <c r="B7" s="749"/>
      <c r="C7" s="749"/>
      <c r="D7" s="749"/>
      <c r="E7" s="749"/>
      <c r="F7" s="749"/>
      <c r="G7" s="749"/>
      <c r="H7" s="749"/>
      <c r="I7" s="749"/>
      <c r="J7" s="749"/>
      <c r="K7" s="749"/>
      <c r="L7" s="749"/>
      <c r="M7" s="749"/>
      <c r="N7" s="749"/>
      <c r="O7" s="749"/>
      <c r="P7" s="749"/>
      <c r="Q7" s="749"/>
      <c r="R7" s="749"/>
      <c r="S7" s="749"/>
      <c r="T7" s="749"/>
      <c r="U7" s="749"/>
      <c r="V7" s="749"/>
      <c r="W7" s="749"/>
      <c r="X7" s="749"/>
      <c r="Y7" s="749"/>
      <c r="Z7" s="749"/>
      <c r="AA7" s="749"/>
      <c r="AB7" s="749"/>
      <c r="AC7" s="749"/>
      <c r="AD7" s="749"/>
    </row>
    <row r="8" spans="1:30" ht="14.25" customHeight="1" x14ac:dyDescent="0.25">
      <c r="A8" s="242" t="s">
        <v>209</v>
      </c>
      <c r="B8" s="243"/>
      <c r="C8" s="298"/>
      <c r="D8" s="243"/>
      <c r="E8" s="243"/>
      <c r="F8" s="298"/>
      <c r="G8" s="243"/>
      <c r="H8" s="243"/>
      <c r="I8" s="298"/>
      <c r="J8" s="243"/>
      <c r="K8" s="243"/>
      <c r="L8" s="298"/>
      <c r="M8" s="243"/>
      <c r="N8" s="243"/>
      <c r="O8" s="298"/>
      <c r="P8" s="243"/>
      <c r="Q8" s="243"/>
      <c r="R8" s="298"/>
      <c r="S8" s="243"/>
      <c r="T8" s="243"/>
      <c r="U8" s="298"/>
      <c r="V8" s="243"/>
      <c r="W8" s="243"/>
      <c r="X8" s="298"/>
      <c r="Y8" s="243"/>
      <c r="Z8" s="243"/>
      <c r="AA8" s="298"/>
      <c r="AB8" s="243"/>
      <c r="AC8" s="243"/>
      <c r="AD8" s="243"/>
    </row>
    <row r="9" spans="1:30" ht="14.25" customHeight="1" x14ac:dyDescent="0.25">
      <c r="A9" s="289" t="s">
        <v>318</v>
      </c>
      <c r="B9" s="290"/>
      <c r="C9" s="299"/>
      <c r="D9" s="290"/>
      <c r="E9" s="290"/>
      <c r="F9" s="299"/>
      <c r="G9" s="290"/>
      <c r="H9" s="290"/>
      <c r="I9" s="299"/>
      <c r="J9" s="290"/>
      <c r="K9" s="290"/>
      <c r="L9" s="299"/>
      <c r="M9" s="290"/>
      <c r="N9" s="290"/>
      <c r="O9" s="299"/>
      <c r="P9" s="290"/>
      <c r="Q9" s="290"/>
      <c r="R9" s="299"/>
      <c r="S9" s="290"/>
      <c r="T9" s="290"/>
      <c r="U9" s="299"/>
      <c r="V9" s="290"/>
      <c r="W9" s="290"/>
      <c r="X9" s="299"/>
      <c r="Y9" s="290"/>
      <c r="Z9" s="290"/>
      <c r="AA9" s="299"/>
      <c r="AB9" s="290"/>
      <c r="AC9" s="290"/>
      <c r="AD9" s="290"/>
    </row>
    <row r="10" spans="1:30" x14ac:dyDescent="0.25">
      <c r="A10" s="244" t="s">
        <v>234</v>
      </c>
      <c r="B10" s="245"/>
      <c r="C10" s="305"/>
      <c r="D10" s="282"/>
      <c r="E10" s="282"/>
      <c r="F10" s="300"/>
      <c r="G10" s="282"/>
      <c r="H10" s="282"/>
      <c r="I10" s="301"/>
      <c r="J10" s="282"/>
      <c r="K10" s="282"/>
      <c r="L10" s="301"/>
      <c r="M10" s="282"/>
      <c r="N10" s="282"/>
      <c r="O10" s="301"/>
      <c r="P10" s="282"/>
      <c r="Q10" s="282"/>
      <c r="R10" s="301"/>
      <c r="S10" s="282"/>
      <c r="T10" s="282"/>
      <c r="U10" s="301"/>
      <c r="V10" s="282"/>
      <c r="W10" s="282"/>
      <c r="X10" s="301"/>
      <c r="Y10" s="282"/>
      <c r="Z10" s="282"/>
      <c r="AA10" s="301"/>
      <c r="AB10" s="282"/>
      <c r="AC10" s="282"/>
      <c r="AD10" s="282"/>
    </row>
    <row r="11" spans="1:30" ht="15.75" x14ac:dyDescent="0.3">
      <c r="A11" s="247" t="s">
        <v>235</v>
      </c>
      <c r="B11" s="248"/>
      <c r="C11" s="306"/>
      <c r="D11" s="283"/>
      <c r="E11" s="283"/>
      <c r="F11" s="302"/>
    </row>
    <row r="12" spans="1:30" x14ac:dyDescent="0.25">
      <c r="A12" s="750" t="s">
        <v>236</v>
      </c>
      <c r="B12" s="759" t="s">
        <v>319</v>
      </c>
      <c r="C12" s="759"/>
      <c r="D12" s="759"/>
      <c r="E12" s="759"/>
      <c r="F12" s="759"/>
      <c r="G12" s="759"/>
      <c r="H12" s="759"/>
      <c r="I12" s="759"/>
      <c r="J12" s="759"/>
      <c r="K12" s="759"/>
      <c r="L12" s="759"/>
      <c r="M12" s="759"/>
      <c r="N12" s="759"/>
      <c r="O12" s="759"/>
      <c r="P12" s="759"/>
      <c r="Q12" s="759"/>
      <c r="R12" s="759"/>
      <c r="S12" s="759"/>
      <c r="T12" s="759"/>
      <c r="U12" s="759"/>
      <c r="V12" s="759"/>
      <c r="W12" s="759"/>
      <c r="X12" s="759"/>
      <c r="Y12" s="759"/>
      <c r="Z12" s="759"/>
      <c r="AA12" s="759"/>
      <c r="AB12" s="759"/>
      <c r="AC12" s="759"/>
      <c r="AD12" s="759"/>
    </row>
    <row r="13" spans="1:30" ht="43.5" customHeight="1" x14ac:dyDescent="0.25">
      <c r="A13" s="756"/>
      <c r="B13" s="752" t="s">
        <v>320</v>
      </c>
      <c r="C13" s="752"/>
      <c r="D13" s="267"/>
      <c r="E13" s="758" t="s">
        <v>321</v>
      </c>
      <c r="F13" s="758"/>
      <c r="G13" s="268"/>
      <c r="H13" s="758" t="s">
        <v>322</v>
      </c>
      <c r="I13" s="758"/>
      <c r="J13" s="268"/>
      <c r="K13" s="752" t="s">
        <v>323</v>
      </c>
      <c r="L13" s="752"/>
      <c r="M13" s="268"/>
      <c r="N13" s="758" t="s">
        <v>324</v>
      </c>
      <c r="O13" s="758"/>
      <c r="P13" s="268"/>
      <c r="Q13" s="758" t="s">
        <v>325</v>
      </c>
      <c r="R13" s="758"/>
      <c r="S13" s="268"/>
      <c r="T13" s="752" t="s">
        <v>326</v>
      </c>
      <c r="U13" s="752"/>
      <c r="V13" s="268"/>
      <c r="W13" s="758" t="s">
        <v>327</v>
      </c>
      <c r="X13" s="758"/>
      <c r="Y13" s="268"/>
      <c r="Z13" s="758" t="s">
        <v>328</v>
      </c>
      <c r="AA13" s="758"/>
      <c r="AB13" s="268"/>
      <c r="AC13" s="758" t="s">
        <v>288</v>
      </c>
      <c r="AD13" s="758"/>
    </row>
    <row r="14" spans="1:30" x14ac:dyDescent="0.25">
      <c r="A14" s="756"/>
      <c r="B14" s="250" t="s">
        <v>34</v>
      </c>
      <c r="C14" s="292" t="s">
        <v>35</v>
      </c>
      <c r="D14" s="261"/>
      <c r="E14" s="250" t="s">
        <v>34</v>
      </c>
      <c r="F14" s="292" t="s">
        <v>35</v>
      </c>
      <c r="G14" s="269"/>
      <c r="H14" s="250" t="s">
        <v>34</v>
      </c>
      <c r="I14" s="292" t="s">
        <v>35</v>
      </c>
      <c r="J14" s="269"/>
      <c r="K14" s="250" t="s">
        <v>34</v>
      </c>
      <c r="L14" s="292" t="s">
        <v>35</v>
      </c>
      <c r="M14" s="269"/>
      <c r="N14" s="250" t="s">
        <v>34</v>
      </c>
      <c r="O14" s="292" t="s">
        <v>35</v>
      </c>
      <c r="P14" s="269"/>
      <c r="Q14" s="250" t="s">
        <v>34</v>
      </c>
      <c r="R14" s="292" t="s">
        <v>35</v>
      </c>
      <c r="S14" s="269"/>
      <c r="T14" s="250" t="s">
        <v>34</v>
      </c>
      <c r="U14" s="292" t="s">
        <v>35</v>
      </c>
      <c r="V14" s="269"/>
      <c r="W14" s="250" t="s">
        <v>34</v>
      </c>
      <c r="X14" s="292" t="s">
        <v>35</v>
      </c>
      <c r="Y14" s="269"/>
      <c r="Z14" s="250" t="s">
        <v>34</v>
      </c>
      <c r="AA14" s="292" t="s">
        <v>35</v>
      </c>
      <c r="AB14" s="269"/>
      <c r="AC14" s="250"/>
      <c r="AD14" s="250" t="s">
        <v>35</v>
      </c>
    </row>
    <row r="15" spans="1:30" x14ac:dyDescent="0.25">
      <c r="A15" s="284" t="s">
        <v>238</v>
      </c>
      <c r="B15" s="252">
        <f>SUM(B16:B47)</f>
        <v>7209</v>
      </c>
      <c r="C15" s="270">
        <f>B15/$AC$15</f>
        <v>0.23397487910161954</v>
      </c>
      <c r="D15" s="271"/>
      <c r="E15" s="252">
        <f t="shared" ref="E15" si="0">SUM(E16:E47)</f>
        <v>13520</v>
      </c>
      <c r="F15" s="270">
        <f t="shared" ref="F15" si="1">E15/$AC$15</f>
        <v>0.43880432313134921</v>
      </c>
      <c r="G15" s="271"/>
      <c r="H15" s="252">
        <f t="shared" ref="H15" si="2">SUM(H16:H47)</f>
        <v>1668</v>
      </c>
      <c r="I15" s="270">
        <f t="shared" ref="I15" si="3">H15/$AC$15</f>
        <v>5.4136509688098404E-2</v>
      </c>
      <c r="J15" s="271"/>
      <c r="K15" s="252">
        <f t="shared" ref="K15" si="4">SUM(K16:K47)</f>
        <v>3965</v>
      </c>
      <c r="L15" s="270">
        <f t="shared" ref="L15" si="5">K15/$AC$15</f>
        <v>0.12868780630294374</v>
      </c>
      <c r="M15" s="271"/>
      <c r="N15" s="252">
        <f t="shared" ref="N15" si="6">SUM(N16:N47)</f>
        <v>3216</v>
      </c>
      <c r="O15" s="270">
        <f t="shared" ref="O15" si="7">N15/$AC$15</f>
        <v>0.10437830644899548</v>
      </c>
      <c r="P15" s="271"/>
      <c r="Q15" s="252">
        <f t="shared" ref="Q15" si="8">SUM(Q16:Q47)</f>
        <v>286</v>
      </c>
      <c r="R15" s="270">
        <f t="shared" ref="R15" si="9">Q15/$AC$15</f>
        <v>9.2823991431631569E-3</v>
      </c>
      <c r="S15" s="271"/>
      <c r="T15" s="252">
        <f t="shared" ref="T15" si="10">SUM(T16:T47)</f>
        <v>153</v>
      </c>
      <c r="U15" s="270">
        <f t="shared" ref="U15" si="11">T15/$AC$15</f>
        <v>4.9657589821816882E-3</v>
      </c>
      <c r="V15" s="271"/>
      <c r="W15" s="252">
        <f t="shared" ref="W15" si="12">SUM(W16:W47)</f>
        <v>207</v>
      </c>
      <c r="X15" s="270">
        <f t="shared" ref="X15" si="13">W15/$AC$15</f>
        <v>6.7183797994222845E-3</v>
      </c>
      <c r="Y15" s="271"/>
      <c r="Z15" s="252">
        <f t="shared" ref="Z15" si="14">SUM(Z16:Z47)</f>
        <v>587</v>
      </c>
      <c r="AA15" s="270">
        <f t="shared" ref="AA15" si="15">Z15/$AC$15</f>
        <v>1.9051637402226478E-2</v>
      </c>
      <c r="AB15" s="271"/>
      <c r="AC15" s="252">
        <f>Z15+W15+T15+Q15+N15+K15+H15+E15+B15</f>
        <v>30811</v>
      </c>
      <c r="AD15" s="271">
        <f>SUM(AD16:AD47)</f>
        <v>100</v>
      </c>
    </row>
    <row r="16" spans="1:30" x14ac:dyDescent="0.25">
      <c r="A16" s="254" t="s">
        <v>239</v>
      </c>
      <c r="B16" s="255">
        <v>148</v>
      </c>
      <c r="C16" s="272">
        <f>B16/$AC16</f>
        <v>0.18829516539440203</v>
      </c>
      <c r="D16" s="273"/>
      <c r="E16" s="274">
        <v>484</v>
      </c>
      <c r="F16" s="272">
        <f t="shared" ref="F16:F47" si="16">E16/$AC16</f>
        <v>0.61577608142493634</v>
      </c>
      <c r="G16" s="275"/>
      <c r="H16" s="274">
        <v>14</v>
      </c>
      <c r="I16" s="272">
        <f t="shared" ref="I16:I47" si="17">H16/$AC16</f>
        <v>1.7811704834605598E-2</v>
      </c>
      <c r="J16" s="275"/>
      <c r="K16" s="274">
        <v>113</v>
      </c>
      <c r="L16" s="272">
        <f t="shared" ref="L16:L47" si="18">K16/$AC16</f>
        <v>0.14376590330788805</v>
      </c>
      <c r="M16" s="275"/>
      <c r="N16" s="274">
        <v>24</v>
      </c>
      <c r="O16" s="272">
        <f t="shared" ref="O16:O47" si="19">N16/$AC16</f>
        <v>3.0534351145038167E-2</v>
      </c>
      <c r="P16" s="275"/>
      <c r="Q16" s="274">
        <v>0</v>
      </c>
      <c r="R16" s="272">
        <f t="shared" ref="R16:R47" si="20">Q16/$AC16</f>
        <v>0</v>
      </c>
      <c r="S16" s="275"/>
      <c r="T16" s="274">
        <v>0</v>
      </c>
      <c r="U16" s="272">
        <f t="shared" ref="U16:U47" si="21">T16/$AC16</f>
        <v>0</v>
      </c>
      <c r="V16" s="275"/>
      <c r="W16" s="274">
        <v>1</v>
      </c>
      <c r="X16" s="272">
        <f t="shared" ref="X16:X47" si="22">W16/$AC16</f>
        <v>1.2722646310432571E-3</v>
      </c>
      <c r="Y16" s="275"/>
      <c r="Z16" s="274">
        <v>2</v>
      </c>
      <c r="AA16" s="272">
        <f t="shared" ref="AA16:AA47" si="23">Z16/$AC16</f>
        <v>2.5445292620865142E-3</v>
      </c>
      <c r="AB16" s="275"/>
      <c r="AC16" s="274">
        <f>Z16+W16+T16+Q16+N16+K16+H16+E16+B16</f>
        <v>786</v>
      </c>
      <c r="AD16" s="293">
        <f>(AC16/$AC$15)*100</f>
        <v>2.5510369673168674</v>
      </c>
    </row>
    <row r="17" spans="1:30" x14ac:dyDescent="0.25">
      <c r="A17" s="257" t="s">
        <v>240</v>
      </c>
      <c r="B17" s="258">
        <v>394</v>
      </c>
      <c r="C17" s="259">
        <f t="shared" ref="C17:C47" si="24">B17/$AC17</f>
        <v>0.28324946081955427</v>
      </c>
      <c r="D17" s="276"/>
      <c r="E17" s="277">
        <v>524</v>
      </c>
      <c r="F17" s="259">
        <f t="shared" si="16"/>
        <v>0.37670740474478792</v>
      </c>
      <c r="G17" s="278"/>
      <c r="H17" s="277">
        <v>79</v>
      </c>
      <c r="I17" s="259">
        <f t="shared" si="17"/>
        <v>5.6793673616103525E-2</v>
      </c>
      <c r="J17" s="278"/>
      <c r="K17" s="277">
        <v>227</v>
      </c>
      <c r="L17" s="259">
        <f t="shared" si="18"/>
        <v>0.16319194823867722</v>
      </c>
      <c r="M17" s="278"/>
      <c r="N17" s="277">
        <v>104</v>
      </c>
      <c r="O17" s="259">
        <f t="shared" si="19"/>
        <v>7.476635514018691E-2</v>
      </c>
      <c r="P17" s="278"/>
      <c r="Q17" s="277">
        <v>30</v>
      </c>
      <c r="R17" s="259">
        <f t="shared" si="20"/>
        <v>2.1567217828900073E-2</v>
      </c>
      <c r="S17" s="278"/>
      <c r="T17" s="277">
        <v>2</v>
      </c>
      <c r="U17" s="259">
        <f t="shared" si="21"/>
        <v>1.4378145219266715E-3</v>
      </c>
      <c r="V17" s="278"/>
      <c r="W17" s="277">
        <v>15</v>
      </c>
      <c r="X17" s="259">
        <f t="shared" si="22"/>
        <v>1.0783608914450037E-2</v>
      </c>
      <c r="Y17" s="278"/>
      <c r="Z17" s="277">
        <v>16</v>
      </c>
      <c r="AA17" s="259">
        <f t="shared" si="23"/>
        <v>1.1502516175413372E-2</v>
      </c>
      <c r="AB17" s="278"/>
      <c r="AC17" s="277">
        <f>Z17+W17+T17+Q17+N17+K17+H17+E17+B17</f>
        <v>1391</v>
      </c>
      <c r="AD17" s="294">
        <f>(AC17/$AC$15)*100</f>
        <v>4.5146214014475348</v>
      </c>
    </row>
    <row r="18" spans="1:30" x14ac:dyDescent="0.25">
      <c r="A18" s="254" t="s">
        <v>241</v>
      </c>
      <c r="B18" s="255">
        <v>0</v>
      </c>
      <c r="C18" s="272">
        <v>0</v>
      </c>
      <c r="D18" s="273"/>
      <c r="E18" s="255">
        <v>0</v>
      </c>
      <c r="F18" s="272">
        <v>0</v>
      </c>
      <c r="G18" s="273"/>
      <c r="H18" s="255">
        <v>0</v>
      </c>
      <c r="I18" s="272">
        <v>0</v>
      </c>
      <c r="J18" s="273"/>
      <c r="K18" s="255">
        <v>0</v>
      </c>
      <c r="L18" s="272">
        <v>0</v>
      </c>
      <c r="M18" s="273"/>
      <c r="N18" s="255">
        <v>0</v>
      </c>
      <c r="O18" s="272">
        <v>0</v>
      </c>
      <c r="P18" s="273"/>
      <c r="Q18" s="255">
        <v>0</v>
      </c>
      <c r="R18" s="272">
        <v>0</v>
      </c>
      <c r="S18" s="273"/>
      <c r="T18" s="255">
        <v>0</v>
      </c>
      <c r="U18" s="272">
        <v>0</v>
      </c>
      <c r="V18" s="273"/>
      <c r="W18" s="255">
        <v>0</v>
      </c>
      <c r="X18" s="272">
        <v>0</v>
      </c>
      <c r="Y18" s="273"/>
      <c r="Z18" s="255">
        <v>0</v>
      </c>
      <c r="AA18" s="272">
        <v>0</v>
      </c>
      <c r="AB18" s="273"/>
      <c r="AC18" s="274">
        <f t="shared" ref="AC18:AC47" si="25">Z18+W18+T18+Q18+N18+K18+H18+E18+B18</f>
        <v>0</v>
      </c>
      <c r="AD18" s="293">
        <f t="shared" ref="AD18:AD47" si="26">(AC18/$AC$15)*100</f>
        <v>0</v>
      </c>
    </row>
    <row r="19" spans="1:30" x14ac:dyDescent="0.25">
      <c r="A19" s="257" t="s">
        <v>242</v>
      </c>
      <c r="B19" s="258">
        <v>514</v>
      </c>
      <c r="C19" s="259">
        <f t="shared" si="24"/>
        <v>0.26868792472556197</v>
      </c>
      <c r="D19" s="276"/>
      <c r="E19" s="277">
        <v>797</v>
      </c>
      <c r="F19" s="259">
        <f t="shared" si="16"/>
        <v>0.41662310507056977</v>
      </c>
      <c r="G19" s="278"/>
      <c r="H19" s="277">
        <v>97</v>
      </c>
      <c r="I19" s="259">
        <f t="shared" si="17"/>
        <v>5.0705697856769469E-2</v>
      </c>
      <c r="J19" s="278"/>
      <c r="K19" s="277">
        <v>197</v>
      </c>
      <c r="L19" s="259">
        <f t="shared" si="18"/>
        <v>0.10297961317302666</v>
      </c>
      <c r="M19" s="278"/>
      <c r="N19" s="277">
        <v>261</v>
      </c>
      <c r="O19" s="259">
        <f t="shared" si="19"/>
        <v>0.13643491897543125</v>
      </c>
      <c r="P19" s="278"/>
      <c r="Q19" s="277">
        <v>14</v>
      </c>
      <c r="R19" s="259">
        <f t="shared" si="20"/>
        <v>7.3183481442760066E-3</v>
      </c>
      <c r="S19" s="278"/>
      <c r="T19" s="277">
        <v>9</v>
      </c>
      <c r="U19" s="259">
        <f t="shared" si="21"/>
        <v>4.7046523784631472E-3</v>
      </c>
      <c r="V19" s="278"/>
      <c r="W19" s="277">
        <v>12</v>
      </c>
      <c r="X19" s="259">
        <f t="shared" si="22"/>
        <v>6.2728698379508627E-3</v>
      </c>
      <c r="Y19" s="278"/>
      <c r="Z19" s="277">
        <v>12</v>
      </c>
      <c r="AA19" s="259">
        <f t="shared" si="23"/>
        <v>6.2728698379508627E-3</v>
      </c>
      <c r="AB19" s="278"/>
      <c r="AC19" s="277">
        <f t="shared" si="25"/>
        <v>1913</v>
      </c>
      <c r="AD19" s="294">
        <f t="shared" si="26"/>
        <v>6.2088215247801104</v>
      </c>
    </row>
    <row r="20" spans="1:30" x14ac:dyDescent="0.25">
      <c r="A20" s="254" t="s">
        <v>243</v>
      </c>
      <c r="B20" s="255">
        <v>663</v>
      </c>
      <c r="C20" s="272">
        <f t="shared" si="24"/>
        <v>0.28516129032258064</v>
      </c>
      <c r="D20" s="273"/>
      <c r="E20" s="274">
        <v>515</v>
      </c>
      <c r="F20" s="272">
        <f t="shared" si="16"/>
        <v>0.22150537634408601</v>
      </c>
      <c r="G20" s="275"/>
      <c r="H20" s="274">
        <v>201</v>
      </c>
      <c r="I20" s="272">
        <f t="shared" si="17"/>
        <v>8.6451612903225811E-2</v>
      </c>
      <c r="J20" s="275"/>
      <c r="K20" s="274">
        <v>265</v>
      </c>
      <c r="L20" s="272">
        <f t="shared" si="18"/>
        <v>0.11397849462365592</v>
      </c>
      <c r="M20" s="275"/>
      <c r="N20" s="274">
        <v>495</v>
      </c>
      <c r="O20" s="272">
        <f t="shared" si="19"/>
        <v>0.2129032258064516</v>
      </c>
      <c r="P20" s="275"/>
      <c r="Q20" s="274">
        <v>15</v>
      </c>
      <c r="R20" s="272">
        <f t="shared" si="20"/>
        <v>6.4516129032258064E-3</v>
      </c>
      <c r="S20" s="275"/>
      <c r="T20" s="274">
        <v>18</v>
      </c>
      <c r="U20" s="272">
        <f t="shared" si="21"/>
        <v>7.7419354838709677E-3</v>
      </c>
      <c r="V20" s="275"/>
      <c r="W20" s="274">
        <v>70</v>
      </c>
      <c r="X20" s="272">
        <f t="shared" si="22"/>
        <v>3.0107526881720432E-2</v>
      </c>
      <c r="Y20" s="275"/>
      <c r="Z20" s="274">
        <v>83</v>
      </c>
      <c r="AA20" s="272">
        <f t="shared" si="23"/>
        <v>3.5698924731182795E-2</v>
      </c>
      <c r="AB20" s="275"/>
      <c r="AC20" s="274">
        <f t="shared" si="25"/>
        <v>2325</v>
      </c>
      <c r="AD20" s="293">
        <f t="shared" si="26"/>
        <v>7.5460062964525658</v>
      </c>
    </row>
    <row r="21" spans="1:30" x14ac:dyDescent="0.25">
      <c r="A21" s="257" t="s">
        <v>244</v>
      </c>
      <c r="B21" s="258">
        <v>469</v>
      </c>
      <c r="C21" s="259">
        <f t="shared" si="24"/>
        <v>0.24026639344262296</v>
      </c>
      <c r="D21" s="276"/>
      <c r="E21" s="277">
        <v>967</v>
      </c>
      <c r="F21" s="259">
        <f t="shared" si="16"/>
        <v>0.49538934426229508</v>
      </c>
      <c r="G21" s="278"/>
      <c r="H21" s="277">
        <v>117</v>
      </c>
      <c r="I21" s="259">
        <f t="shared" si="17"/>
        <v>5.9938524590163932E-2</v>
      </c>
      <c r="J21" s="278"/>
      <c r="K21" s="277">
        <v>230</v>
      </c>
      <c r="L21" s="259">
        <f t="shared" si="18"/>
        <v>0.11782786885245902</v>
      </c>
      <c r="M21" s="278"/>
      <c r="N21" s="277">
        <v>143</v>
      </c>
      <c r="O21" s="259">
        <f t="shared" si="19"/>
        <v>7.325819672131148E-2</v>
      </c>
      <c r="P21" s="278"/>
      <c r="Q21" s="277">
        <v>11</v>
      </c>
      <c r="R21" s="259">
        <f t="shared" si="20"/>
        <v>5.6352459016393444E-3</v>
      </c>
      <c r="S21" s="278"/>
      <c r="T21" s="277">
        <v>0</v>
      </c>
      <c r="U21" s="259">
        <f t="shared" si="21"/>
        <v>0</v>
      </c>
      <c r="V21" s="278"/>
      <c r="W21" s="277">
        <v>6</v>
      </c>
      <c r="X21" s="259">
        <f t="shared" si="22"/>
        <v>3.0737704918032786E-3</v>
      </c>
      <c r="Y21" s="278"/>
      <c r="Z21" s="277">
        <v>9</v>
      </c>
      <c r="AA21" s="259">
        <f t="shared" si="23"/>
        <v>4.6106557377049179E-3</v>
      </c>
      <c r="AB21" s="278"/>
      <c r="AC21" s="277">
        <f t="shared" si="25"/>
        <v>1952</v>
      </c>
      <c r="AD21" s="294">
        <f t="shared" si="26"/>
        <v>6.3353996949141536</v>
      </c>
    </row>
    <row r="22" spans="1:30" x14ac:dyDescent="0.25">
      <c r="A22" s="254" t="s">
        <v>245</v>
      </c>
      <c r="B22" s="255">
        <v>292</v>
      </c>
      <c r="C22" s="272">
        <f t="shared" si="24"/>
        <v>0.1465863453815261</v>
      </c>
      <c r="D22" s="273"/>
      <c r="E22" s="274">
        <v>1082</v>
      </c>
      <c r="F22" s="272">
        <f t="shared" si="16"/>
        <v>0.54317269076305219</v>
      </c>
      <c r="G22" s="275"/>
      <c r="H22" s="274">
        <v>97</v>
      </c>
      <c r="I22" s="272">
        <f t="shared" si="17"/>
        <v>4.8694779116465865E-2</v>
      </c>
      <c r="J22" s="275"/>
      <c r="K22" s="274">
        <v>281</v>
      </c>
      <c r="L22" s="272">
        <f t="shared" si="18"/>
        <v>0.14106425702811246</v>
      </c>
      <c r="M22" s="275"/>
      <c r="N22" s="274">
        <v>184</v>
      </c>
      <c r="O22" s="272">
        <f t="shared" si="19"/>
        <v>9.2369477911646583E-2</v>
      </c>
      <c r="P22" s="275"/>
      <c r="Q22" s="274">
        <v>6</v>
      </c>
      <c r="R22" s="272">
        <f t="shared" si="20"/>
        <v>3.0120481927710845E-3</v>
      </c>
      <c r="S22" s="275"/>
      <c r="T22" s="274">
        <v>1</v>
      </c>
      <c r="U22" s="272">
        <f t="shared" si="21"/>
        <v>5.0200803212851401E-4</v>
      </c>
      <c r="V22" s="275"/>
      <c r="W22" s="274">
        <v>9</v>
      </c>
      <c r="X22" s="272">
        <f t="shared" si="22"/>
        <v>4.5180722891566263E-3</v>
      </c>
      <c r="Y22" s="275"/>
      <c r="Z22" s="274">
        <v>40</v>
      </c>
      <c r="AA22" s="272">
        <f t="shared" si="23"/>
        <v>2.0080321285140562E-2</v>
      </c>
      <c r="AB22" s="275"/>
      <c r="AC22" s="274">
        <f t="shared" si="25"/>
        <v>1992</v>
      </c>
      <c r="AD22" s="293">
        <f t="shared" si="26"/>
        <v>6.4652234591541982</v>
      </c>
    </row>
    <row r="23" spans="1:30" x14ac:dyDescent="0.25">
      <c r="A23" s="257" t="s">
        <v>246</v>
      </c>
      <c r="B23" s="258">
        <v>296</v>
      </c>
      <c r="C23" s="259">
        <f t="shared" si="24"/>
        <v>0.21112696148359486</v>
      </c>
      <c r="D23" s="276"/>
      <c r="E23" s="277">
        <v>464</v>
      </c>
      <c r="F23" s="259">
        <f t="shared" si="16"/>
        <v>0.33095577746077032</v>
      </c>
      <c r="G23" s="278"/>
      <c r="H23" s="277">
        <v>103</v>
      </c>
      <c r="I23" s="259">
        <f t="shared" si="17"/>
        <v>7.3466476462196867E-2</v>
      </c>
      <c r="J23" s="278"/>
      <c r="K23" s="277">
        <v>202</v>
      </c>
      <c r="L23" s="259">
        <f t="shared" si="18"/>
        <v>0.14407988587731813</v>
      </c>
      <c r="M23" s="278"/>
      <c r="N23" s="277">
        <v>246</v>
      </c>
      <c r="O23" s="259">
        <f t="shared" si="19"/>
        <v>0.17546362339514979</v>
      </c>
      <c r="P23" s="278"/>
      <c r="Q23" s="277">
        <v>18</v>
      </c>
      <c r="R23" s="259">
        <f t="shared" si="20"/>
        <v>1.2838801711840228E-2</v>
      </c>
      <c r="S23" s="278"/>
      <c r="T23" s="277">
        <v>5</v>
      </c>
      <c r="U23" s="259">
        <f t="shared" si="21"/>
        <v>3.566333808844508E-3</v>
      </c>
      <c r="V23" s="278"/>
      <c r="W23" s="277">
        <v>10</v>
      </c>
      <c r="X23" s="259">
        <f t="shared" si="22"/>
        <v>7.1326676176890159E-3</v>
      </c>
      <c r="Y23" s="278"/>
      <c r="Z23" s="277">
        <v>58</v>
      </c>
      <c r="AA23" s="259">
        <f t="shared" si="23"/>
        <v>4.136947218259629E-2</v>
      </c>
      <c r="AB23" s="278"/>
      <c r="AC23" s="277">
        <f t="shared" si="25"/>
        <v>1402</v>
      </c>
      <c r="AD23" s="294">
        <f t="shared" si="26"/>
        <v>4.5503229366135471</v>
      </c>
    </row>
    <row r="24" spans="1:30" x14ac:dyDescent="0.25">
      <c r="A24" s="254" t="s">
        <v>247</v>
      </c>
      <c r="B24" s="255">
        <v>98</v>
      </c>
      <c r="C24" s="272">
        <f t="shared" si="24"/>
        <v>0.49494949494949497</v>
      </c>
      <c r="D24" s="273"/>
      <c r="E24" s="274">
        <v>43</v>
      </c>
      <c r="F24" s="272">
        <f t="shared" si="16"/>
        <v>0.21717171717171718</v>
      </c>
      <c r="G24" s="275"/>
      <c r="H24" s="274">
        <v>11</v>
      </c>
      <c r="I24" s="272">
        <f t="shared" si="17"/>
        <v>5.5555555555555552E-2</v>
      </c>
      <c r="J24" s="275"/>
      <c r="K24" s="274">
        <v>34</v>
      </c>
      <c r="L24" s="272">
        <f t="shared" si="18"/>
        <v>0.17171717171717171</v>
      </c>
      <c r="M24" s="275"/>
      <c r="N24" s="274">
        <v>7</v>
      </c>
      <c r="O24" s="272">
        <f t="shared" si="19"/>
        <v>3.5353535353535352E-2</v>
      </c>
      <c r="P24" s="275"/>
      <c r="Q24" s="274">
        <v>1</v>
      </c>
      <c r="R24" s="272">
        <f t="shared" si="20"/>
        <v>5.0505050505050509E-3</v>
      </c>
      <c r="S24" s="275"/>
      <c r="T24" s="274">
        <v>0</v>
      </c>
      <c r="U24" s="272">
        <f t="shared" si="21"/>
        <v>0</v>
      </c>
      <c r="V24" s="275"/>
      <c r="W24" s="274">
        <v>2</v>
      </c>
      <c r="X24" s="272">
        <f t="shared" si="22"/>
        <v>1.0101010101010102E-2</v>
      </c>
      <c r="Y24" s="275"/>
      <c r="Z24" s="274">
        <v>2</v>
      </c>
      <c r="AA24" s="272">
        <f t="shared" si="23"/>
        <v>1.0101010101010102E-2</v>
      </c>
      <c r="AB24" s="275"/>
      <c r="AC24" s="274">
        <f t="shared" si="25"/>
        <v>198</v>
      </c>
      <c r="AD24" s="293">
        <f t="shared" si="26"/>
        <v>0.64262763298821846</v>
      </c>
    </row>
    <row r="25" spans="1:30" x14ac:dyDescent="0.25">
      <c r="A25" s="257" t="s">
        <v>248</v>
      </c>
      <c r="B25" s="258">
        <v>0</v>
      </c>
      <c r="C25" s="259">
        <f t="shared" si="24"/>
        <v>0</v>
      </c>
      <c r="D25" s="276"/>
      <c r="E25" s="277">
        <v>1</v>
      </c>
      <c r="F25" s="259">
        <f t="shared" si="16"/>
        <v>0.5</v>
      </c>
      <c r="G25" s="278"/>
      <c r="H25" s="277">
        <v>0</v>
      </c>
      <c r="I25" s="259">
        <f t="shared" si="17"/>
        <v>0</v>
      </c>
      <c r="J25" s="278"/>
      <c r="K25" s="277">
        <v>0</v>
      </c>
      <c r="L25" s="259">
        <f t="shared" si="18"/>
        <v>0</v>
      </c>
      <c r="M25" s="278"/>
      <c r="N25" s="277">
        <v>0</v>
      </c>
      <c r="O25" s="259">
        <f t="shared" si="19"/>
        <v>0</v>
      </c>
      <c r="P25" s="278"/>
      <c r="Q25" s="277">
        <v>0</v>
      </c>
      <c r="R25" s="259">
        <f t="shared" si="20"/>
        <v>0</v>
      </c>
      <c r="S25" s="278"/>
      <c r="T25" s="277">
        <v>0</v>
      </c>
      <c r="U25" s="259">
        <f t="shared" si="21"/>
        <v>0</v>
      </c>
      <c r="V25" s="278"/>
      <c r="W25" s="277">
        <v>1</v>
      </c>
      <c r="X25" s="259">
        <f t="shared" si="22"/>
        <v>0.5</v>
      </c>
      <c r="Y25" s="278"/>
      <c r="Z25" s="277">
        <v>0</v>
      </c>
      <c r="AA25" s="259">
        <f t="shared" si="23"/>
        <v>0</v>
      </c>
      <c r="AB25" s="278"/>
      <c r="AC25" s="277">
        <f t="shared" si="25"/>
        <v>2</v>
      </c>
      <c r="AD25" s="294">
        <f t="shared" si="26"/>
        <v>6.4911882120022076E-3</v>
      </c>
    </row>
    <row r="26" spans="1:30" x14ac:dyDescent="0.25">
      <c r="A26" s="254" t="s">
        <v>249</v>
      </c>
      <c r="B26" s="255">
        <v>223</v>
      </c>
      <c r="C26" s="272">
        <f t="shared" si="24"/>
        <v>0.16641791044776119</v>
      </c>
      <c r="D26" s="273"/>
      <c r="E26" s="274">
        <v>790</v>
      </c>
      <c r="F26" s="272">
        <f t="shared" si="16"/>
        <v>0.58955223880597019</v>
      </c>
      <c r="G26" s="275"/>
      <c r="H26" s="274">
        <v>35</v>
      </c>
      <c r="I26" s="272">
        <f t="shared" si="17"/>
        <v>2.6119402985074626E-2</v>
      </c>
      <c r="J26" s="275"/>
      <c r="K26" s="274">
        <v>118</v>
      </c>
      <c r="L26" s="272">
        <f t="shared" si="18"/>
        <v>8.8059701492537307E-2</v>
      </c>
      <c r="M26" s="275"/>
      <c r="N26" s="274">
        <v>90</v>
      </c>
      <c r="O26" s="272">
        <f t="shared" si="19"/>
        <v>6.7164179104477612E-2</v>
      </c>
      <c r="P26" s="275"/>
      <c r="Q26" s="274">
        <v>36</v>
      </c>
      <c r="R26" s="272">
        <f t="shared" si="20"/>
        <v>2.6865671641791045E-2</v>
      </c>
      <c r="S26" s="275"/>
      <c r="T26" s="274">
        <v>4</v>
      </c>
      <c r="U26" s="272">
        <f t="shared" si="21"/>
        <v>2.9850746268656717E-3</v>
      </c>
      <c r="V26" s="275"/>
      <c r="W26" s="274">
        <v>2</v>
      </c>
      <c r="X26" s="272">
        <f t="shared" si="22"/>
        <v>1.4925373134328358E-3</v>
      </c>
      <c r="Y26" s="275"/>
      <c r="Z26" s="274">
        <v>42</v>
      </c>
      <c r="AA26" s="272">
        <f t="shared" si="23"/>
        <v>3.134328358208955E-2</v>
      </c>
      <c r="AB26" s="275"/>
      <c r="AC26" s="274">
        <f t="shared" si="25"/>
        <v>1340</v>
      </c>
      <c r="AD26" s="293">
        <f t="shared" si="26"/>
        <v>4.3490961020414787</v>
      </c>
    </row>
    <row r="27" spans="1:30" x14ac:dyDescent="0.25">
      <c r="A27" s="257" t="s">
        <v>250</v>
      </c>
      <c r="B27" s="258">
        <v>10</v>
      </c>
      <c r="C27" s="259">
        <f t="shared" si="24"/>
        <v>3.1055900621118012E-2</v>
      </c>
      <c r="D27" s="276"/>
      <c r="E27" s="277">
        <v>272</v>
      </c>
      <c r="F27" s="259">
        <f t="shared" si="16"/>
        <v>0.84472049689440998</v>
      </c>
      <c r="G27" s="278"/>
      <c r="H27" s="277">
        <v>0</v>
      </c>
      <c r="I27" s="259">
        <f t="shared" si="17"/>
        <v>0</v>
      </c>
      <c r="J27" s="278"/>
      <c r="K27" s="277">
        <v>21</v>
      </c>
      <c r="L27" s="259">
        <f t="shared" si="18"/>
        <v>6.5217391304347824E-2</v>
      </c>
      <c r="M27" s="278"/>
      <c r="N27" s="277">
        <v>6</v>
      </c>
      <c r="O27" s="259">
        <f t="shared" si="19"/>
        <v>1.8633540372670808E-2</v>
      </c>
      <c r="P27" s="278"/>
      <c r="Q27" s="277">
        <v>3</v>
      </c>
      <c r="R27" s="259">
        <f t="shared" si="20"/>
        <v>9.316770186335404E-3</v>
      </c>
      <c r="S27" s="278"/>
      <c r="T27" s="277">
        <v>8</v>
      </c>
      <c r="U27" s="259">
        <f t="shared" si="21"/>
        <v>2.4844720496894408E-2</v>
      </c>
      <c r="V27" s="278"/>
      <c r="W27" s="277">
        <v>0</v>
      </c>
      <c r="X27" s="259">
        <f t="shared" si="22"/>
        <v>0</v>
      </c>
      <c r="Y27" s="278"/>
      <c r="Z27" s="277">
        <v>2</v>
      </c>
      <c r="AA27" s="259">
        <f t="shared" si="23"/>
        <v>6.2111801242236021E-3</v>
      </c>
      <c r="AB27" s="278"/>
      <c r="AC27" s="277">
        <f t="shared" si="25"/>
        <v>322</v>
      </c>
      <c r="AD27" s="294">
        <f t="shared" si="26"/>
        <v>1.0450813021323553</v>
      </c>
    </row>
    <row r="28" spans="1:30" x14ac:dyDescent="0.25">
      <c r="A28" s="254" t="s">
        <v>251</v>
      </c>
      <c r="B28" s="255">
        <v>650</v>
      </c>
      <c r="C28" s="272">
        <f t="shared" si="24"/>
        <v>0.41908446163765312</v>
      </c>
      <c r="D28" s="273"/>
      <c r="E28" s="274">
        <v>514</v>
      </c>
      <c r="F28" s="272">
        <f t="shared" si="16"/>
        <v>0.33139909735654416</v>
      </c>
      <c r="G28" s="275"/>
      <c r="H28" s="274">
        <v>53</v>
      </c>
      <c r="I28" s="272">
        <f t="shared" si="17"/>
        <v>3.4171502256608637E-2</v>
      </c>
      <c r="J28" s="275"/>
      <c r="K28" s="274">
        <v>276</v>
      </c>
      <c r="L28" s="272">
        <f t="shared" si="18"/>
        <v>0.17794970986460348</v>
      </c>
      <c r="M28" s="275"/>
      <c r="N28" s="274">
        <v>35</v>
      </c>
      <c r="O28" s="272">
        <f t="shared" si="19"/>
        <v>2.2566086395873632E-2</v>
      </c>
      <c r="P28" s="275"/>
      <c r="Q28" s="274">
        <v>11</v>
      </c>
      <c r="R28" s="272">
        <f t="shared" si="20"/>
        <v>7.0921985815602835E-3</v>
      </c>
      <c r="S28" s="275"/>
      <c r="T28" s="274">
        <v>2</v>
      </c>
      <c r="U28" s="272">
        <f t="shared" si="21"/>
        <v>1.2894906511927789E-3</v>
      </c>
      <c r="V28" s="275"/>
      <c r="W28" s="274">
        <v>2</v>
      </c>
      <c r="X28" s="272">
        <f t="shared" si="22"/>
        <v>1.2894906511927789E-3</v>
      </c>
      <c r="Y28" s="275"/>
      <c r="Z28" s="274">
        <v>8</v>
      </c>
      <c r="AA28" s="272">
        <f t="shared" si="23"/>
        <v>5.1579626047711154E-3</v>
      </c>
      <c r="AB28" s="275"/>
      <c r="AC28" s="274">
        <f t="shared" si="25"/>
        <v>1551</v>
      </c>
      <c r="AD28" s="293">
        <f t="shared" si="26"/>
        <v>5.0339164584077123</v>
      </c>
    </row>
    <row r="29" spans="1:30" x14ac:dyDescent="0.25">
      <c r="A29" s="257" t="s">
        <v>252</v>
      </c>
      <c r="B29" s="258">
        <v>222</v>
      </c>
      <c r="C29" s="259">
        <f t="shared" si="24"/>
        <v>0.1797570850202429</v>
      </c>
      <c r="D29" s="276"/>
      <c r="E29" s="277">
        <v>701</v>
      </c>
      <c r="F29" s="259">
        <f t="shared" si="16"/>
        <v>0.56761133603238867</v>
      </c>
      <c r="G29" s="278"/>
      <c r="H29" s="277">
        <v>36</v>
      </c>
      <c r="I29" s="259">
        <f t="shared" si="17"/>
        <v>2.9149797570850202E-2</v>
      </c>
      <c r="J29" s="278"/>
      <c r="K29" s="277">
        <v>173</v>
      </c>
      <c r="L29" s="259">
        <f t="shared" si="18"/>
        <v>0.14008097165991903</v>
      </c>
      <c r="M29" s="278"/>
      <c r="N29" s="277">
        <v>86</v>
      </c>
      <c r="O29" s="259">
        <f t="shared" si="19"/>
        <v>6.9635627530364369E-2</v>
      </c>
      <c r="P29" s="278"/>
      <c r="Q29" s="277">
        <v>7</v>
      </c>
      <c r="R29" s="259">
        <f t="shared" si="20"/>
        <v>5.6680161943319842E-3</v>
      </c>
      <c r="S29" s="278"/>
      <c r="T29" s="277">
        <v>0</v>
      </c>
      <c r="U29" s="259">
        <f t="shared" si="21"/>
        <v>0</v>
      </c>
      <c r="V29" s="278"/>
      <c r="W29" s="277">
        <v>2</v>
      </c>
      <c r="X29" s="259">
        <f t="shared" si="22"/>
        <v>1.6194331983805667E-3</v>
      </c>
      <c r="Y29" s="278"/>
      <c r="Z29" s="277">
        <v>8</v>
      </c>
      <c r="AA29" s="259">
        <f t="shared" si="23"/>
        <v>6.4777327935222669E-3</v>
      </c>
      <c r="AB29" s="278"/>
      <c r="AC29" s="277">
        <f t="shared" si="25"/>
        <v>1235</v>
      </c>
      <c r="AD29" s="294">
        <f t="shared" si="26"/>
        <v>4.0083087209113621</v>
      </c>
    </row>
    <row r="30" spans="1:30" x14ac:dyDescent="0.25">
      <c r="A30" s="254" t="s">
        <v>253</v>
      </c>
      <c r="B30" s="255">
        <v>357</v>
      </c>
      <c r="C30" s="272">
        <f t="shared" si="24"/>
        <v>0.26503340757238308</v>
      </c>
      <c r="D30" s="273"/>
      <c r="E30" s="274">
        <v>400</v>
      </c>
      <c r="F30" s="272">
        <f t="shared" si="16"/>
        <v>0.29695619896065328</v>
      </c>
      <c r="G30" s="275"/>
      <c r="H30" s="274">
        <v>136</v>
      </c>
      <c r="I30" s="272">
        <f t="shared" si="17"/>
        <v>0.10096510764662213</v>
      </c>
      <c r="J30" s="275"/>
      <c r="K30" s="274">
        <v>170</v>
      </c>
      <c r="L30" s="272">
        <f t="shared" si="18"/>
        <v>0.12620638455827765</v>
      </c>
      <c r="M30" s="275"/>
      <c r="N30" s="274">
        <v>201</v>
      </c>
      <c r="O30" s="272">
        <f t="shared" si="19"/>
        <v>0.1492204899777283</v>
      </c>
      <c r="P30" s="275"/>
      <c r="Q30" s="274">
        <v>15</v>
      </c>
      <c r="R30" s="272">
        <f t="shared" si="20"/>
        <v>1.1135857461024499E-2</v>
      </c>
      <c r="S30" s="275"/>
      <c r="T30" s="274">
        <v>12</v>
      </c>
      <c r="U30" s="272">
        <f t="shared" si="21"/>
        <v>8.9086859688195987E-3</v>
      </c>
      <c r="V30" s="275"/>
      <c r="W30" s="274">
        <v>18</v>
      </c>
      <c r="X30" s="272">
        <f t="shared" si="22"/>
        <v>1.3363028953229399E-2</v>
      </c>
      <c r="Y30" s="275"/>
      <c r="Z30" s="274">
        <v>38</v>
      </c>
      <c r="AA30" s="272">
        <f t="shared" si="23"/>
        <v>2.8210838901262063E-2</v>
      </c>
      <c r="AB30" s="275"/>
      <c r="AC30" s="274">
        <f t="shared" si="25"/>
        <v>1347</v>
      </c>
      <c r="AD30" s="293">
        <f t="shared" si="26"/>
        <v>4.3718152607834861</v>
      </c>
    </row>
    <row r="31" spans="1:30" x14ac:dyDescent="0.25">
      <c r="A31" s="257" t="s">
        <v>254</v>
      </c>
      <c r="B31" s="258">
        <v>0</v>
      </c>
      <c r="C31" s="259">
        <f t="shared" si="24"/>
        <v>0</v>
      </c>
      <c r="D31" s="276"/>
      <c r="E31" s="277">
        <v>10</v>
      </c>
      <c r="F31" s="259">
        <f t="shared" si="16"/>
        <v>0.66666666666666663</v>
      </c>
      <c r="G31" s="278"/>
      <c r="H31" s="277">
        <v>1</v>
      </c>
      <c r="I31" s="259">
        <f t="shared" si="17"/>
        <v>6.6666666666666666E-2</v>
      </c>
      <c r="J31" s="278"/>
      <c r="K31" s="277">
        <v>1</v>
      </c>
      <c r="L31" s="259">
        <f t="shared" si="18"/>
        <v>6.6666666666666666E-2</v>
      </c>
      <c r="M31" s="278"/>
      <c r="N31" s="277">
        <v>2</v>
      </c>
      <c r="O31" s="259">
        <f t="shared" si="19"/>
        <v>0.13333333333333333</v>
      </c>
      <c r="P31" s="278"/>
      <c r="Q31" s="277">
        <v>0</v>
      </c>
      <c r="R31" s="259">
        <f t="shared" si="20"/>
        <v>0</v>
      </c>
      <c r="S31" s="278"/>
      <c r="T31" s="277">
        <v>0</v>
      </c>
      <c r="U31" s="259">
        <f t="shared" si="21"/>
        <v>0</v>
      </c>
      <c r="V31" s="278"/>
      <c r="W31" s="277">
        <v>0</v>
      </c>
      <c r="X31" s="259">
        <f t="shared" si="22"/>
        <v>0</v>
      </c>
      <c r="Y31" s="278"/>
      <c r="Z31" s="277">
        <v>1</v>
      </c>
      <c r="AA31" s="259">
        <f t="shared" si="23"/>
        <v>6.6666666666666666E-2</v>
      </c>
      <c r="AB31" s="278"/>
      <c r="AC31" s="277">
        <f t="shared" si="25"/>
        <v>15</v>
      </c>
      <c r="AD31" s="294">
        <f t="shared" si="26"/>
        <v>4.8683911590016553E-2</v>
      </c>
    </row>
    <row r="32" spans="1:30" x14ac:dyDescent="0.25">
      <c r="A32" s="254" t="s">
        <v>255</v>
      </c>
      <c r="B32" s="255">
        <v>10</v>
      </c>
      <c r="C32" s="272">
        <f t="shared" si="24"/>
        <v>0.34482758620689657</v>
      </c>
      <c r="D32" s="273"/>
      <c r="E32" s="274">
        <v>15</v>
      </c>
      <c r="F32" s="272">
        <f t="shared" si="16"/>
        <v>0.51724137931034486</v>
      </c>
      <c r="G32" s="275"/>
      <c r="H32" s="274">
        <v>0</v>
      </c>
      <c r="I32" s="272">
        <f t="shared" si="17"/>
        <v>0</v>
      </c>
      <c r="J32" s="275"/>
      <c r="K32" s="274">
        <v>4</v>
      </c>
      <c r="L32" s="272">
        <f t="shared" si="18"/>
        <v>0.13793103448275862</v>
      </c>
      <c r="M32" s="275"/>
      <c r="N32" s="274">
        <v>0</v>
      </c>
      <c r="O32" s="272">
        <f t="shared" si="19"/>
        <v>0</v>
      </c>
      <c r="P32" s="275"/>
      <c r="Q32" s="274">
        <v>0</v>
      </c>
      <c r="R32" s="272">
        <f t="shared" si="20"/>
        <v>0</v>
      </c>
      <c r="S32" s="275"/>
      <c r="T32" s="274">
        <v>0</v>
      </c>
      <c r="U32" s="272">
        <f t="shared" si="21"/>
        <v>0</v>
      </c>
      <c r="V32" s="275"/>
      <c r="W32" s="274">
        <v>0</v>
      </c>
      <c r="X32" s="272">
        <f t="shared" si="22"/>
        <v>0</v>
      </c>
      <c r="Y32" s="275"/>
      <c r="Z32" s="274">
        <v>0</v>
      </c>
      <c r="AA32" s="272">
        <f t="shared" si="23"/>
        <v>0</v>
      </c>
      <c r="AB32" s="275"/>
      <c r="AC32" s="274">
        <f t="shared" si="25"/>
        <v>29</v>
      </c>
      <c r="AD32" s="293">
        <f t="shared" si="26"/>
        <v>9.4122229074031991E-2</v>
      </c>
    </row>
    <row r="33" spans="1:30" x14ac:dyDescent="0.25">
      <c r="A33" s="257" t="s">
        <v>256</v>
      </c>
      <c r="B33" s="258">
        <v>247</v>
      </c>
      <c r="C33" s="259">
        <f t="shared" si="24"/>
        <v>0.19823434991974317</v>
      </c>
      <c r="D33" s="276"/>
      <c r="E33" s="277">
        <v>571</v>
      </c>
      <c r="F33" s="259">
        <f t="shared" si="16"/>
        <v>0.4582664526484751</v>
      </c>
      <c r="G33" s="278"/>
      <c r="H33" s="277">
        <v>53</v>
      </c>
      <c r="I33" s="259">
        <f t="shared" si="17"/>
        <v>4.2536115569823438E-2</v>
      </c>
      <c r="J33" s="278"/>
      <c r="K33" s="277">
        <v>187</v>
      </c>
      <c r="L33" s="259">
        <f t="shared" si="18"/>
        <v>0.15008025682182985</v>
      </c>
      <c r="M33" s="278"/>
      <c r="N33" s="277">
        <v>154</v>
      </c>
      <c r="O33" s="259">
        <f t="shared" si="19"/>
        <v>0.12359550561797752</v>
      </c>
      <c r="P33" s="278"/>
      <c r="Q33" s="277">
        <v>7</v>
      </c>
      <c r="R33" s="259">
        <f t="shared" si="20"/>
        <v>5.6179775280898875E-3</v>
      </c>
      <c r="S33" s="278"/>
      <c r="T33" s="277">
        <v>7</v>
      </c>
      <c r="U33" s="259">
        <f t="shared" si="21"/>
        <v>5.6179775280898875E-3</v>
      </c>
      <c r="V33" s="278"/>
      <c r="W33" s="277">
        <v>2</v>
      </c>
      <c r="X33" s="259">
        <f t="shared" si="22"/>
        <v>1.6051364365971107E-3</v>
      </c>
      <c r="Y33" s="278"/>
      <c r="Z33" s="277">
        <v>18</v>
      </c>
      <c r="AA33" s="259">
        <f t="shared" si="23"/>
        <v>1.4446227929373997E-2</v>
      </c>
      <c r="AB33" s="278"/>
      <c r="AC33" s="277">
        <f t="shared" si="25"/>
        <v>1246</v>
      </c>
      <c r="AD33" s="294">
        <f t="shared" si="26"/>
        <v>4.0440102560773754</v>
      </c>
    </row>
    <row r="34" spans="1:30" x14ac:dyDescent="0.25">
      <c r="A34" s="254" t="s">
        <v>257</v>
      </c>
      <c r="B34" s="255">
        <v>193</v>
      </c>
      <c r="C34" s="272">
        <f t="shared" si="24"/>
        <v>0.13805436337625179</v>
      </c>
      <c r="D34" s="273"/>
      <c r="E34" s="274">
        <v>1077</v>
      </c>
      <c r="F34" s="272">
        <f t="shared" si="16"/>
        <v>0.77038626609442062</v>
      </c>
      <c r="G34" s="275"/>
      <c r="H34" s="274">
        <v>11</v>
      </c>
      <c r="I34" s="272">
        <f t="shared" si="17"/>
        <v>7.8683834048640915E-3</v>
      </c>
      <c r="J34" s="275"/>
      <c r="K34" s="274">
        <v>63</v>
      </c>
      <c r="L34" s="272">
        <f t="shared" si="18"/>
        <v>4.5064377682403435E-2</v>
      </c>
      <c r="M34" s="275"/>
      <c r="N34" s="274">
        <v>39</v>
      </c>
      <c r="O34" s="272">
        <f t="shared" si="19"/>
        <v>2.7896995708154508E-2</v>
      </c>
      <c r="P34" s="275"/>
      <c r="Q34" s="274">
        <v>7</v>
      </c>
      <c r="R34" s="272">
        <f t="shared" si="20"/>
        <v>5.0071530758226037E-3</v>
      </c>
      <c r="S34" s="275"/>
      <c r="T34" s="274">
        <v>2</v>
      </c>
      <c r="U34" s="272">
        <f t="shared" si="21"/>
        <v>1.4306151645207439E-3</v>
      </c>
      <c r="V34" s="275"/>
      <c r="W34" s="274">
        <v>2</v>
      </c>
      <c r="X34" s="272">
        <f t="shared" si="22"/>
        <v>1.4306151645207439E-3</v>
      </c>
      <c r="Y34" s="275"/>
      <c r="Z34" s="274">
        <v>4</v>
      </c>
      <c r="AA34" s="272">
        <f t="shared" si="23"/>
        <v>2.8612303290414878E-3</v>
      </c>
      <c r="AB34" s="275"/>
      <c r="AC34" s="274">
        <f t="shared" si="25"/>
        <v>1398</v>
      </c>
      <c r="AD34" s="293">
        <f t="shared" si="26"/>
        <v>4.5373405601895431</v>
      </c>
    </row>
    <row r="35" spans="1:30" x14ac:dyDescent="0.25">
      <c r="A35" s="257" t="s">
        <v>258</v>
      </c>
      <c r="B35" s="258">
        <v>65</v>
      </c>
      <c r="C35" s="259">
        <f t="shared" si="24"/>
        <v>0.18840579710144928</v>
      </c>
      <c r="D35" s="276"/>
      <c r="E35" s="277">
        <v>126</v>
      </c>
      <c r="F35" s="259">
        <f t="shared" si="16"/>
        <v>0.36521739130434783</v>
      </c>
      <c r="G35" s="278"/>
      <c r="H35" s="277">
        <v>0</v>
      </c>
      <c r="I35" s="259">
        <f t="shared" si="17"/>
        <v>0</v>
      </c>
      <c r="J35" s="278"/>
      <c r="K35" s="277">
        <v>77</v>
      </c>
      <c r="L35" s="259">
        <f t="shared" si="18"/>
        <v>0.22318840579710145</v>
      </c>
      <c r="M35" s="278"/>
      <c r="N35" s="277">
        <v>63</v>
      </c>
      <c r="O35" s="259">
        <f t="shared" si="19"/>
        <v>0.18260869565217391</v>
      </c>
      <c r="P35" s="278"/>
      <c r="Q35" s="277">
        <v>6</v>
      </c>
      <c r="R35" s="259">
        <f t="shared" si="20"/>
        <v>1.7391304347826087E-2</v>
      </c>
      <c r="S35" s="278"/>
      <c r="T35" s="277">
        <v>5</v>
      </c>
      <c r="U35" s="259">
        <f t="shared" si="21"/>
        <v>1.4492753623188406E-2</v>
      </c>
      <c r="V35" s="278"/>
      <c r="W35" s="277">
        <v>0</v>
      </c>
      <c r="X35" s="259">
        <f t="shared" si="22"/>
        <v>0</v>
      </c>
      <c r="Y35" s="278"/>
      <c r="Z35" s="277">
        <v>3</v>
      </c>
      <c r="AA35" s="259">
        <f t="shared" si="23"/>
        <v>8.6956521739130436E-3</v>
      </c>
      <c r="AB35" s="278"/>
      <c r="AC35" s="277">
        <f t="shared" si="25"/>
        <v>345</v>
      </c>
      <c r="AD35" s="294">
        <f t="shared" si="26"/>
        <v>1.1197299665703808</v>
      </c>
    </row>
    <row r="36" spans="1:30" x14ac:dyDescent="0.25">
      <c r="A36" s="254" t="s">
        <v>259</v>
      </c>
      <c r="B36" s="255">
        <v>15</v>
      </c>
      <c r="C36" s="272">
        <f t="shared" si="24"/>
        <v>9.3167701863354033E-2</v>
      </c>
      <c r="D36" s="273"/>
      <c r="E36" s="274">
        <v>86</v>
      </c>
      <c r="F36" s="272">
        <f t="shared" si="16"/>
        <v>0.53416149068322982</v>
      </c>
      <c r="G36" s="275"/>
      <c r="H36" s="274">
        <v>5</v>
      </c>
      <c r="I36" s="272">
        <f t="shared" si="17"/>
        <v>3.1055900621118012E-2</v>
      </c>
      <c r="J36" s="275"/>
      <c r="K36" s="274">
        <v>11</v>
      </c>
      <c r="L36" s="272">
        <f t="shared" si="18"/>
        <v>6.8322981366459631E-2</v>
      </c>
      <c r="M36" s="275"/>
      <c r="N36" s="274">
        <v>20</v>
      </c>
      <c r="O36" s="272">
        <f t="shared" si="19"/>
        <v>0.12422360248447205</v>
      </c>
      <c r="P36" s="275"/>
      <c r="Q36" s="274">
        <v>10</v>
      </c>
      <c r="R36" s="272">
        <f t="shared" si="20"/>
        <v>6.2111801242236024E-2</v>
      </c>
      <c r="S36" s="275"/>
      <c r="T36" s="274">
        <v>6</v>
      </c>
      <c r="U36" s="272">
        <f t="shared" si="21"/>
        <v>3.7267080745341616E-2</v>
      </c>
      <c r="V36" s="275"/>
      <c r="W36" s="274">
        <v>0</v>
      </c>
      <c r="X36" s="272">
        <f t="shared" si="22"/>
        <v>0</v>
      </c>
      <c r="Y36" s="275"/>
      <c r="Z36" s="274">
        <v>8</v>
      </c>
      <c r="AA36" s="272">
        <f t="shared" si="23"/>
        <v>4.9689440993788817E-2</v>
      </c>
      <c r="AB36" s="275"/>
      <c r="AC36" s="274">
        <f t="shared" si="25"/>
        <v>161</v>
      </c>
      <c r="AD36" s="293">
        <f t="shared" si="26"/>
        <v>0.52254065106617764</v>
      </c>
    </row>
    <row r="37" spans="1:30" s="260" customFormat="1" x14ac:dyDescent="0.25">
      <c r="A37" s="257" t="s">
        <v>260</v>
      </c>
      <c r="B37" s="258">
        <v>258</v>
      </c>
      <c r="C37" s="259">
        <f t="shared" si="24"/>
        <v>0.14667424673109722</v>
      </c>
      <c r="D37" s="276"/>
      <c r="E37" s="277">
        <v>1094</v>
      </c>
      <c r="F37" s="259">
        <f t="shared" si="16"/>
        <v>0.62194428652643552</v>
      </c>
      <c r="G37" s="278"/>
      <c r="H37" s="277">
        <v>96</v>
      </c>
      <c r="I37" s="259">
        <f t="shared" si="17"/>
        <v>5.4576463899943146E-2</v>
      </c>
      <c r="J37" s="278"/>
      <c r="K37" s="277">
        <v>198</v>
      </c>
      <c r="L37" s="259">
        <f t="shared" si="18"/>
        <v>0.11256395679363275</v>
      </c>
      <c r="M37" s="278"/>
      <c r="N37" s="277">
        <v>84</v>
      </c>
      <c r="O37" s="259">
        <f t="shared" si="19"/>
        <v>4.7754405912450254E-2</v>
      </c>
      <c r="P37" s="278"/>
      <c r="Q37" s="277">
        <v>5</v>
      </c>
      <c r="R37" s="259">
        <f t="shared" si="20"/>
        <v>2.8425241614553724E-3</v>
      </c>
      <c r="S37" s="278"/>
      <c r="T37" s="277">
        <v>3</v>
      </c>
      <c r="U37" s="259">
        <f t="shared" si="21"/>
        <v>1.7055144968732233E-3</v>
      </c>
      <c r="V37" s="278"/>
      <c r="W37" s="277">
        <v>6</v>
      </c>
      <c r="X37" s="259">
        <f t="shared" si="22"/>
        <v>3.4110289937464467E-3</v>
      </c>
      <c r="Y37" s="278"/>
      <c r="Z37" s="277">
        <v>15</v>
      </c>
      <c r="AA37" s="259">
        <f t="shared" si="23"/>
        <v>8.5275724843661173E-3</v>
      </c>
      <c r="AB37" s="278"/>
      <c r="AC37" s="277">
        <f t="shared" si="25"/>
        <v>1759</v>
      </c>
      <c r="AD37" s="294">
        <f t="shared" si="26"/>
        <v>5.7090000324559407</v>
      </c>
    </row>
    <row r="38" spans="1:30" x14ac:dyDescent="0.25">
      <c r="A38" s="254" t="s">
        <v>261</v>
      </c>
      <c r="B38" s="255">
        <v>152</v>
      </c>
      <c r="C38" s="272">
        <f t="shared" si="24"/>
        <v>0.2611683848797251</v>
      </c>
      <c r="D38" s="273"/>
      <c r="E38" s="274">
        <v>175</v>
      </c>
      <c r="F38" s="272">
        <f t="shared" si="16"/>
        <v>0.30068728522336768</v>
      </c>
      <c r="G38" s="275"/>
      <c r="H38" s="274">
        <v>59</v>
      </c>
      <c r="I38" s="272">
        <f t="shared" si="17"/>
        <v>0.1013745704467354</v>
      </c>
      <c r="J38" s="275"/>
      <c r="K38" s="274">
        <v>52</v>
      </c>
      <c r="L38" s="272">
        <f t="shared" si="18"/>
        <v>8.9347079037800689E-2</v>
      </c>
      <c r="M38" s="275"/>
      <c r="N38" s="274">
        <v>62</v>
      </c>
      <c r="O38" s="272">
        <f t="shared" si="19"/>
        <v>0.10652920962199312</v>
      </c>
      <c r="P38" s="275"/>
      <c r="Q38" s="274">
        <v>34</v>
      </c>
      <c r="R38" s="272">
        <f t="shared" si="20"/>
        <v>5.8419243986254296E-2</v>
      </c>
      <c r="S38" s="275"/>
      <c r="T38" s="274">
        <v>26</v>
      </c>
      <c r="U38" s="272">
        <f t="shared" si="21"/>
        <v>4.4673539518900345E-2</v>
      </c>
      <c r="V38" s="275"/>
      <c r="W38" s="274">
        <v>2</v>
      </c>
      <c r="X38" s="272">
        <f t="shared" si="22"/>
        <v>3.4364261168384879E-3</v>
      </c>
      <c r="Y38" s="275"/>
      <c r="Z38" s="274">
        <v>20</v>
      </c>
      <c r="AA38" s="272">
        <f t="shared" si="23"/>
        <v>3.4364261168384883E-2</v>
      </c>
      <c r="AB38" s="275"/>
      <c r="AC38" s="274">
        <f t="shared" si="25"/>
        <v>582</v>
      </c>
      <c r="AD38" s="293">
        <f t="shared" si="26"/>
        <v>1.8889357696926421</v>
      </c>
    </row>
    <row r="39" spans="1:30" s="260" customFormat="1" x14ac:dyDescent="0.25">
      <c r="A39" s="257" t="s">
        <v>262</v>
      </c>
      <c r="B39" s="258">
        <v>382</v>
      </c>
      <c r="C39" s="259">
        <f t="shared" si="24"/>
        <v>0.2643598615916955</v>
      </c>
      <c r="D39" s="276"/>
      <c r="E39" s="277">
        <v>636</v>
      </c>
      <c r="F39" s="259">
        <f t="shared" si="16"/>
        <v>0.4401384083044983</v>
      </c>
      <c r="G39" s="278"/>
      <c r="H39" s="277">
        <v>62</v>
      </c>
      <c r="I39" s="259">
        <f t="shared" si="17"/>
        <v>4.2906574394463666E-2</v>
      </c>
      <c r="J39" s="278"/>
      <c r="K39" s="277">
        <v>167</v>
      </c>
      <c r="L39" s="259">
        <f t="shared" si="18"/>
        <v>0.11557093425605536</v>
      </c>
      <c r="M39" s="278"/>
      <c r="N39" s="277">
        <v>149</v>
      </c>
      <c r="O39" s="259">
        <f t="shared" si="19"/>
        <v>0.10311418685121107</v>
      </c>
      <c r="P39" s="278"/>
      <c r="Q39" s="277">
        <v>8</v>
      </c>
      <c r="R39" s="259">
        <f t="shared" si="20"/>
        <v>5.5363321799307957E-3</v>
      </c>
      <c r="S39" s="278"/>
      <c r="T39" s="277">
        <v>7</v>
      </c>
      <c r="U39" s="259">
        <f t="shared" si="21"/>
        <v>4.844290657439446E-3</v>
      </c>
      <c r="V39" s="278"/>
      <c r="W39" s="277">
        <v>2</v>
      </c>
      <c r="X39" s="259">
        <f t="shared" si="22"/>
        <v>1.3840830449826989E-3</v>
      </c>
      <c r="Y39" s="278"/>
      <c r="Z39" s="277">
        <v>32</v>
      </c>
      <c r="AA39" s="259">
        <f t="shared" si="23"/>
        <v>2.2145328719723183E-2</v>
      </c>
      <c r="AB39" s="278"/>
      <c r="AC39" s="277">
        <f t="shared" si="25"/>
        <v>1445</v>
      </c>
      <c r="AD39" s="294">
        <f t="shared" si="26"/>
        <v>4.6898834831715943</v>
      </c>
    </row>
    <row r="40" spans="1:30" x14ac:dyDescent="0.25">
      <c r="A40" s="254" t="s">
        <v>263</v>
      </c>
      <c r="B40" s="255">
        <v>240</v>
      </c>
      <c r="C40" s="272">
        <f t="shared" si="24"/>
        <v>0.35874439461883406</v>
      </c>
      <c r="D40" s="273"/>
      <c r="E40" s="274">
        <v>181</v>
      </c>
      <c r="F40" s="272">
        <f t="shared" si="16"/>
        <v>0.27055306427503739</v>
      </c>
      <c r="G40" s="275"/>
      <c r="H40" s="274">
        <v>70</v>
      </c>
      <c r="I40" s="272">
        <f t="shared" si="17"/>
        <v>0.10463378176382661</v>
      </c>
      <c r="J40" s="275"/>
      <c r="K40" s="274">
        <v>92</v>
      </c>
      <c r="L40" s="272">
        <f t="shared" si="18"/>
        <v>0.13751868460388639</v>
      </c>
      <c r="M40" s="275"/>
      <c r="N40" s="274">
        <v>70</v>
      </c>
      <c r="O40" s="272">
        <f t="shared" si="19"/>
        <v>0.10463378176382661</v>
      </c>
      <c r="P40" s="275"/>
      <c r="Q40" s="274">
        <v>2</v>
      </c>
      <c r="R40" s="272">
        <f t="shared" si="20"/>
        <v>2.9895366218236174E-3</v>
      </c>
      <c r="S40" s="275"/>
      <c r="T40" s="274">
        <v>4</v>
      </c>
      <c r="U40" s="272">
        <f t="shared" si="21"/>
        <v>5.9790732436472349E-3</v>
      </c>
      <c r="V40" s="275"/>
      <c r="W40" s="274">
        <v>2</v>
      </c>
      <c r="X40" s="272">
        <f t="shared" si="22"/>
        <v>2.9895366218236174E-3</v>
      </c>
      <c r="Y40" s="275"/>
      <c r="Z40" s="274">
        <v>8</v>
      </c>
      <c r="AA40" s="272">
        <f t="shared" si="23"/>
        <v>1.195814648729447E-2</v>
      </c>
      <c r="AB40" s="275"/>
      <c r="AC40" s="274">
        <f t="shared" si="25"/>
        <v>669</v>
      </c>
      <c r="AD40" s="293">
        <f t="shared" si="26"/>
        <v>2.1713024569147383</v>
      </c>
    </row>
    <row r="41" spans="1:30" s="260" customFormat="1" x14ac:dyDescent="0.25">
      <c r="A41" s="257" t="s">
        <v>264</v>
      </c>
      <c r="B41" s="258">
        <v>375</v>
      </c>
      <c r="C41" s="259">
        <f t="shared" si="24"/>
        <v>0.2938871473354232</v>
      </c>
      <c r="D41" s="276"/>
      <c r="E41" s="277">
        <v>474</v>
      </c>
      <c r="F41" s="259">
        <f t="shared" si="16"/>
        <v>0.37147335423197492</v>
      </c>
      <c r="G41" s="278"/>
      <c r="H41" s="277">
        <v>63</v>
      </c>
      <c r="I41" s="259">
        <f t="shared" si="17"/>
        <v>4.9373040752351098E-2</v>
      </c>
      <c r="J41" s="278"/>
      <c r="K41" s="277">
        <v>165</v>
      </c>
      <c r="L41" s="259">
        <f t="shared" si="18"/>
        <v>0.12931034482758622</v>
      </c>
      <c r="M41" s="278"/>
      <c r="N41" s="277">
        <v>155</v>
      </c>
      <c r="O41" s="259">
        <f t="shared" si="19"/>
        <v>0.12147335423197492</v>
      </c>
      <c r="P41" s="278"/>
      <c r="Q41" s="277">
        <v>9</v>
      </c>
      <c r="R41" s="259">
        <f t="shared" si="20"/>
        <v>7.0532915360501571E-3</v>
      </c>
      <c r="S41" s="278"/>
      <c r="T41" s="277">
        <v>7</v>
      </c>
      <c r="U41" s="259">
        <f t="shared" si="21"/>
        <v>5.4858934169278997E-3</v>
      </c>
      <c r="V41" s="278"/>
      <c r="W41" s="277">
        <v>7</v>
      </c>
      <c r="X41" s="259">
        <f t="shared" si="22"/>
        <v>5.4858934169278997E-3</v>
      </c>
      <c r="Y41" s="278"/>
      <c r="Z41" s="277">
        <v>21</v>
      </c>
      <c r="AA41" s="259">
        <f t="shared" si="23"/>
        <v>1.6457680250783698E-2</v>
      </c>
      <c r="AB41" s="278"/>
      <c r="AC41" s="277">
        <f t="shared" si="25"/>
        <v>1276</v>
      </c>
      <c r="AD41" s="294">
        <f t="shared" si="26"/>
        <v>4.1413780792574082</v>
      </c>
    </row>
    <row r="42" spans="1:30" x14ac:dyDescent="0.25">
      <c r="A42" s="254" t="s">
        <v>265</v>
      </c>
      <c r="B42" s="255">
        <v>238</v>
      </c>
      <c r="C42" s="272">
        <f t="shared" si="24"/>
        <v>0.23151750972762647</v>
      </c>
      <c r="D42" s="273"/>
      <c r="E42" s="274">
        <v>291</v>
      </c>
      <c r="F42" s="272">
        <f t="shared" si="16"/>
        <v>0.28307392996108949</v>
      </c>
      <c r="G42" s="275"/>
      <c r="H42" s="274">
        <v>54</v>
      </c>
      <c r="I42" s="272">
        <f t="shared" si="17"/>
        <v>5.2529182879377433E-2</v>
      </c>
      <c r="J42" s="275"/>
      <c r="K42" s="274">
        <v>239</v>
      </c>
      <c r="L42" s="272">
        <f t="shared" si="18"/>
        <v>0.23249027237354086</v>
      </c>
      <c r="M42" s="275"/>
      <c r="N42" s="274">
        <v>143</v>
      </c>
      <c r="O42" s="272">
        <f t="shared" si="19"/>
        <v>0.13910505836575876</v>
      </c>
      <c r="P42" s="275"/>
      <c r="Q42" s="274">
        <v>4</v>
      </c>
      <c r="R42" s="272">
        <f t="shared" si="20"/>
        <v>3.8910505836575876E-3</v>
      </c>
      <c r="S42" s="275"/>
      <c r="T42" s="274">
        <v>2</v>
      </c>
      <c r="U42" s="272">
        <f t="shared" si="21"/>
        <v>1.9455252918287938E-3</v>
      </c>
      <c r="V42" s="275"/>
      <c r="W42" s="274">
        <v>13</v>
      </c>
      <c r="X42" s="272">
        <f t="shared" si="22"/>
        <v>1.264591439688716E-2</v>
      </c>
      <c r="Y42" s="275"/>
      <c r="Z42" s="274">
        <v>44</v>
      </c>
      <c r="AA42" s="272">
        <f t="shared" si="23"/>
        <v>4.2801556420233464E-2</v>
      </c>
      <c r="AB42" s="275"/>
      <c r="AC42" s="274">
        <f t="shared" si="25"/>
        <v>1028</v>
      </c>
      <c r="AD42" s="293">
        <f t="shared" si="26"/>
        <v>3.3364707409691343</v>
      </c>
    </row>
    <row r="43" spans="1:30" s="260" customFormat="1" x14ac:dyDescent="0.25">
      <c r="A43" s="257" t="s">
        <v>266</v>
      </c>
      <c r="B43" s="258">
        <v>39</v>
      </c>
      <c r="C43" s="259">
        <f t="shared" si="24"/>
        <v>0.10455764075067024</v>
      </c>
      <c r="D43" s="276"/>
      <c r="E43" s="277">
        <v>231</v>
      </c>
      <c r="F43" s="259">
        <f t="shared" si="16"/>
        <v>0.61930294906166217</v>
      </c>
      <c r="G43" s="278"/>
      <c r="H43" s="277">
        <v>14</v>
      </c>
      <c r="I43" s="259">
        <f t="shared" si="17"/>
        <v>3.7533512064343161E-2</v>
      </c>
      <c r="J43" s="278"/>
      <c r="K43" s="277">
        <v>73</v>
      </c>
      <c r="L43" s="259">
        <f t="shared" si="18"/>
        <v>0.19571045576407506</v>
      </c>
      <c r="M43" s="278"/>
      <c r="N43" s="277">
        <v>12</v>
      </c>
      <c r="O43" s="259">
        <f t="shared" si="19"/>
        <v>3.2171581769436998E-2</v>
      </c>
      <c r="P43" s="278"/>
      <c r="Q43" s="277">
        <v>0</v>
      </c>
      <c r="R43" s="259">
        <f t="shared" si="20"/>
        <v>0</v>
      </c>
      <c r="S43" s="278"/>
      <c r="T43" s="277">
        <v>0</v>
      </c>
      <c r="U43" s="259">
        <f t="shared" si="21"/>
        <v>0</v>
      </c>
      <c r="V43" s="278"/>
      <c r="W43" s="277">
        <v>0</v>
      </c>
      <c r="X43" s="259">
        <f t="shared" si="22"/>
        <v>0</v>
      </c>
      <c r="Y43" s="278"/>
      <c r="Z43" s="277">
        <v>4</v>
      </c>
      <c r="AA43" s="259">
        <f t="shared" si="23"/>
        <v>1.0723860589812333E-2</v>
      </c>
      <c r="AB43" s="278"/>
      <c r="AC43" s="277">
        <f t="shared" si="25"/>
        <v>373</v>
      </c>
      <c r="AD43" s="294">
        <f t="shared" si="26"/>
        <v>1.2106066015384116</v>
      </c>
    </row>
    <row r="44" spans="1:30" x14ac:dyDescent="0.25">
      <c r="A44" s="254" t="s">
        <v>267</v>
      </c>
      <c r="B44" s="255">
        <v>425</v>
      </c>
      <c r="C44" s="272">
        <f t="shared" si="24"/>
        <v>0.28183023872679047</v>
      </c>
      <c r="D44" s="273"/>
      <c r="E44" s="274">
        <v>509</v>
      </c>
      <c r="F44" s="272">
        <f t="shared" si="16"/>
        <v>0.33753315649867371</v>
      </c>
      <c r="G44" s="275"/>
      <c r="H44" s="274">
        <v>107</v>
      </c>
      <c r="I44" s="272">
        <f t="shared" si="17"/>
        <v>7.0954907161803707E-2</v>
      </c>
      <c r="J44" s="275"/>
      <c r="K44" s="274">
        <v>127</v>
      </c>
      <c r="L44" s="272">
        <f t="shared" si="18"/>
        <v>8.4217506631299732E-2</v>
      </c>
      <c r="M44" s="275"/>
      <c r="N44" s="274">
        <v>244</v>
      </c>
      <c r="O44" s="272">
        <f t="shared" si="19"/>
        <v>0.16180371352785147</v>
      </c>
      <c r="P44" s="275"/>
      <c r="Q44" s="274">
        <v>11</v>
      </c>
      <c r="R44" s="272">
        <f t="shared" si="20"/>
        <v>7.2944297082228118E-3</v>
      </c>
      <c r="S44" s="275"/>
      <c r="T44" s="274">
        <v>16</v>
      </c>
      <c r="U44" s="272">
        <f t="shared" si="21"/>
        <v>1.0610079575596816E-2</v>
      </c>
      <c r="V44" s="275"/>
      <c r="W44" s="274">
        <v>10</v>
      </c>
      <c r="X44" s="272">
        <f t="shared" si="22"/>
        <v>6.6312997347480109E-3</v>
      </c>
      <c r="Y44" s="275"/>
      <c r="Z44" s="274">
        <v>59</v>
      </c>
      <c r="AA44" s="272">
        <f t="shared" si="23"/>
        <v>3.9124668435013263E-2</v>
      </c>
      <c r="AB44" s="275"/>
      <c r="AC44" s="274">
        <f t="shared" si="25"/>
        <v>1508</v>
      </c>
      <c r="AD44" s="293">
        <f t="shared" si="26"/>
        <v>4.8943559118496642</v>
      </c>
    </row>
    <row r="45" spans="1:30" s="260" customFormat="1" x14ac:dyDescent="0.25">
      <c r="A45" s="257" t="s">
        <v>268</v>
      </c>
      <c r="B45" s="258">
        <v>222</v>
      </c>
      <c r="C45" s="259">
        <f t="shared" si="24"/>
        <v>0.19006849315068494</v>
      </c>
      <c r="D45" s="276"/>
      <c r="E45" s="277">
        <v>458</v>
      </c>
      <c r="F45" s="259">
        <f t="shared" si="16"/>
        <v>0.39212328767123289</v>
      </c>
      <c r="G45" s="278"/>
      <c r="H45" s="277">
        <v>94</v>
      </c>
      <c r="I45" s="259">
        <f t="shared" si="17"/>
        <v>8.0479452054794523E-2</v>
      </c>
      <c r="J45" s="278"/>
      <c r="K45" s="277">
        <v>195</v>
      </c>
      <c r="L45" s="259">
        <f t="shared" si="18"/>
        <v>0.16695205479452055</v>
      </c>
      <c r="M45" s="278"/>
      <c r="N45" s="277">
        <v>135</v>
      </c>
      <c r="O45" s="259">
        <f t="shared" si="19"/>
        <v>0.11558219178082192</v>
      </c>
      <c r="P45" s="278"/>
      <c r="Q45" s="277">
        <v>16</v>
      </c>
      <c r="R45" s="259">
        <f t="shared" si="20"/>
        <v>1.3698630136986301E-2</v>
      </c>
      <c r="S45" s="278"/>
      <c r="T45" s="277">
        <v>7</v>
      </c>
      <c r="U45" s="259">
        <f t="shared" si="21"/>
        <v>5.9931506849315065E-3</v>
      </c>
      <c r="V45" s="278"/>
      <c r="W45" s="277">
        <v>11</v>
      </c>
      <c r="X45" s="259">
        <f t="shared" si="22"/>
        <v>9.4178082191780817E-3</v>
      </c>
      <c r="Y45" s="278"/>
      <c r="Z45" s="277">
        <v>30</v>
      </c>
      <c r="AA45" s="259">
        <f t="shared" si="23"/>
        <v>2.5684931506849314E-2</v>
      </c>
      <c r="AB45" s="278"/>
      <c r="AC45" s="277">
        <f t="shared" si="25"/>
        <v>1168</v>
      </c>
      <c r="AD45" s="294">
        <f t="shared" si="26"/>
        <v>3.7908539158092891</v>
      </c>
    </row>
    <row r="46" spans="1:30" x14ac:dyDescent="0.25">
      <c r="A46" s="254" t="s">
        <v>269</v>
      </c>
      <c r="B46" s="255">
        <v>7</v>
      </c>
      <c r="C46" s="272">
        <f t="shared" si="24"/>
        <v>0.29166666666666669</v>
      </c>
      <c r="D46" s="273"/>
      <c r="E46" s="274">
        <v>14</v>
      </c>
      <c r="F46" s="272">
        <f t="shared" si="16"/>
        <v>0.58333333333333337</v>
      </c>
      <c r="G46" s="275"/>
      <c r="H46" s="274">
        <v>0</v>
      </c>
      <c r="I46" s="272">
        <f t="shared" si="17"/>
        <v>0</v>
      </c>
      <c r="J46" s="275"/>
      <c r="K46" s="274">
        <v>2</v>
      </c>
      <c r="L46" s="272">
        <f t="shared" si="18"/>
        <v>8.3333333333333329E-2</v>
      </c>
      <c r="M46" s="275"/>
      <c r="N46" s="274">
        <v>1</v>
      </c>
      <c r="O46" s="272">
        <f t="shared" si="19"/>
        <v>4.1666666666666664E-2</v>
      </c>
      <c r="P46" s="275"/>
      <c r="Q46" s="274">
        <v>0</v>
      </c>
      <c r="R46" s="272">
        <f t="shared" si="20"/>
        <v>0</v>
      </c>
      <c r="S46" s="275"/>
      <c r="T46" s="274">
        <v>0</v>
      </c>
      <c r="U46" s="272">
        <f t="shared" si="21"/>
        <v>0</v>
      </c>
      <c r="V46" s="275"/>
      <c r="W46" s="274">
        <v>0</v>
      </c>
      <c r="X46" s="272">
        <f t="shared" si="22"/>
        <v>0</v>
      </c>
      <c r="Y46" s="275"/>
      <c r="Z46" s="274">
        <v>0</v>
      </c>
      <c r="AA46" s="272">
        <f t="shared" si="23"/>
        <v>0</v>
      </c>
      <c r="AB46" s="275"/>
      <c r="AC46" s="274">
        <f t="shared" si="25"/>
        <v>24</v>
      </c>
      <c r="AD46" s="293">
        <f t="shared" si="26"/>
        <v>7.7894258544026485E-2</v>
      </c>
    </row>
    <row r="47" spans="1:30" s="260" customFormat="1" x14ac:dyDescent="0.25">
      <c r="A47" s="261" t="s">
        <v>270</v>
      </c>
      <c r="B47" s="262">
        <v>5</v>
      </c>
      <c r="C47" s="263">
        <f t="shared" si="24"/>
        <v>0.17241379310344829</v>
      </c>
      <c r="D47" s="279"/>
      <c r="E47" s="280">
        <v>18</v>
      </c>
      <c r="F47" s="263">
        <f t="shared" si="16"/>
        <v>0.62068965517241381</v>
      </c>
      <c r="G47" s="281"/>
      <c r="H47" s="280">
        <v>0</v>
      </c>
      <c r="I47" s="263">
        <f t="shared" si="17"/>
        <v>0</v>
      </c>
      <c r="J47" s="281"/>
      <c r="K47" s="280">
        <v>5</v>
      </c>
      <c r="L47" s="263">
        <f t="shared" si="18"/>
        <v>0.17241379310344829</v>
      </c>
      <c r="M47" s="281"/>
      <c r="N47" s="280">
        <v>1</v>
      </c>
      <c r="O47" s="263">
        <f t="shared" si="19"/>
        <v>3.4482758620689655E-2</v>
      </c>
      <c r="P47" s="281"/>
      <c r="Q47" s="280">
        <v>0</v>
      </c>
      <c r="R47" s="263">
        <f t="shared" si="20"/>
        <v>0</v>
      </c>
      <c r="S47" s="281"/>
      <c r="T47" s="280">
        <v>0</v>
      </c>
      <c r="U47" s="263">
        <f t="shared" si="21"/>
        <v>0</v>
      </c>
      <c r="V47" s="281"/>
      <c r="W47" s="280">
        <v>0</v>
      </c>
      <c r="X47" s="263">
        <f t="shared" si="22"/>
        <v>0</v>
      </c>
      <c r="Y47" s="281"/>
      <c r="Z47" s="280">
        <v>0</v>
      </c>
      <c r="AA47" s="263">
        <f t="shared" si="23"/>
        <v>0</v>
      </c>
      <c r="AB47" s="281"/>
      <c r="AC47" s="280">
        <f t="shared" si="25"/>
        <v>29</v>
      </c>
      <c r="AD47" s="295">
        <f t="shared" si="26"/>
        <v>9.4122229074031991E-2</v>
      </c>
    </row>
    <row r="48" spans="1:30" x14ac:dyDescent="0.25">
      <c r="B48" s="264"/>
      <c r="C48" s="307"/>
      <c r="D48" s="264"/>
      <c r="E48" s="264"/>
      <c r="F48" s="303"/>
      <c r="G48" s="278"/>
      <c r="H48" s="278"/>
      <c r="I48" s="303"/>
      <c r="J48" s="278"/>
      <c r="K48" s="278"/>
      <c r="L48" s="303"/>
      <c r="M48" s="278"/>
      <c r="N48" s="278"/>
      <c r="O48" s="303"/>
      <c r="P48" s="278"/>
      <c r="Q48" s="278"/>
      <c r="R48" s="303"/>
      <c r="S48" s="278"/>
      <c r="T48" s="278"/>
      <c r="U48" s="303"/>
      <c r="V48" s="278"/>
      <c r="W48" s="278"/>
      <c r="X48" s="303"/>
      <c r="Y48" s="278"/>
      <c r="Z48" s="278"/>
      <c r="AA48" s="303"/>
      <c r="AB48" s="278"/>
      <c r="AC48" s="278"/>
      <c r="AD48" s="288"/>
    </row>
    <row r="49" spans="1:1" ht="16.5" x14ac:dyDescent="0.3">
      <c r="A49" s="266" t="s">
        <v>271</v>
      </c>
    </row>
    <row r="50" spans="1:1" ht="16.5" x14ac:dyDescent="0.3">
      <c r="A50" s="266" t="s">
        <v>272</v>
      </c>
    </row>
  </sheetData>
  <mergeCells count="13">
    <mergeCell ref="W13:X13"/>
    <mergeCell ref="Z13:AA13"/>
    <mergeCell ref="AC13:AD13"/>
    <mergeCell ref="A6:AD7"/>
    <mergeCell ref="A12:A14"/>
    <mergeCell ref="B12:AD12"/>
    <mergeCell ref="B13:C13"/>
    <mergeCell ref="E13:F13"/>
    <mergeCell ref="H13:I13"/>
    <mergeCell ref="K13:L13"/>
    <mergeCell ref="N13:O13"/>
    <mergeCell ref="Q13:R13"/>
    <mergeCell ref="T13:U13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5465B-D437-4BE8-8718-CCECE983D637}">
  <sheetPr codeName="Hoja36">
    <tabColor theme="1"/>
  </sheetPr>
  <dimension ref="A2:AA50"/>
  <sheetViews>
    <sheetView showGridLines="0" showRowColHeaders="0" zoomScale="80" zoomScaleNormal="80" workbookViewId="0">
      <selection activeCell="A9" sqref="A9"/>
    </sheetView>
  </sheetViews>
  <sheetFormatPr baseColWidth="10" defaultColWidth="11.42578125" defaultRowHeight="15" x14ac:dyDescent="0.25"/>
  <cols>
    <col min="1" max="1" width="40.7109375" style="241" customWidth="1"/>
    <col min="2" max="2" width="10.140625" style="241" customWidth="1"/>
    <col min="3" max="3" width="9.5703125" style="297" customWidth="1"/>
    <col min="4" max="4" width="6.28515625" style="241" customWidth="1"/>
    <col min="5" max="5" width="10.140625" style="241" customWidth="1"/>
    <col min="6" max="6" width="9.5703125" style="297" customWidth="1"/>
    <col min="7" max="7" width="6.28515625" style="241" customWidth="1"/>
    <col min="8" max="8" width="11.42578125" style="241"/>
    <col min="9" max="9" width="14" style="297" customWidth="1"/>
    <col min="10" max="10" width="6.28515625" style="241" customWidth="1"/>
    <col min="11" max="11" width="11.42578125" style="241"/>
    <col min="12" max="12" width="11.42578125" style="297"/>
    <col min="13" max="13" width="6.28515625" style="241" customWidth="1"/>
    <col min="14" max="14" width="14.28515625" style="241" customWidth="1"/>
    <col min="15" max="15" width="11.42578125" style="297"/>
    <col min="16" max="16" width="6.28515625" style="241" customWidth="1"/>
    <col min="17" max="17" width="11.42578125" style="241"/>
    <col min="18" max="18" width="11.42578125" style="297"/>
    <col min="19" max="19" width="6.28515625" style="241" customWidth="1"/>
    <col min="20" max="20" width="11.42578125" style="241"/>
    <col min="21" max="21" width="11.42578125" style="297"/>
    <col min="22" max="22" width="6.28515625" style="241" customWidth="1"/>
    <col min="23" max="23" width="11.42578125" style="241"/>
    <col min="24" max="24" width="11.42578125" style="297"/>
    <col min="25" max="25" width="6.28515625" style="241" customWidth="1"/>
    <col min="26" max="26" width="16.28515625" style="241" customWidth="1"/>
    <col min="27" max="27" width="9.5703125" style="241" hidden="1" customWidth="1"/>
    <col min="28" max="16384" width="11.42578125" style="241"/>
  </cols>
  <sheetData>
    <row r="2" spans="1:27" x14ac:dyDescent="0.25">
      <c r="A2"/>
    </row>
    <row r="5" spans="1:27" ht="3.75" customHeight="1" x14ac:dyDescent="0.25"/>
    <row r="6" spans="1:27" ht="15" customHeight="1" x14ac:dyDescent="0.25">
      <c r="A6" s="749" t="s">
        <v>2</v>
      </c>
      <c r="B6" s="749"/>
      <c r="C6" s="749"/>
      <c r="D6" s="749"/>
      <c r="E6" s="749"/>
      <c r="F6" s="749"/>
      <c r="G6" s="749"/>
      <c r="H6" s="749"/>
      <c r="I6" s="749"/>
      <c r="J6" s="749"/>
      <c r="K6" s="749"/>
      <c r="L6" s="749"/>
      <c r="M6" s="749"/>
      <c r="N6" s="749"/>
      <c r="O6" s="749"/>
      <c r="P6" s="749"/>
      <c r="Q6" s="749"/>
      <c r="R6" s="749"/>
      <c r="S6" s="749"/>
      <c r="T6" s="749"/>
      <c r="U6" s="749"/>
      <c r="V6" s="749"/>
      <c r="W6" s="749"/>
      <c r="X6" s="749"/>
      <c r="Y6" s="749"/>
      <c r="Z6" s="749"/>
      <c r="AA6" s="749"/>
    </row>
    <row r="7" spans="1:27" ht="19.5" customHeight="1" x14ac:dyDescent="0.25">
      <c r="A7" s="749"/>
      <c r="B7" s="749"/>
      <c r="C7" s="749"/>
      <c r="D7" s="749"/>
      <c r="E7" s="749"/>
      <c r="F7" s="749"/>
      <c r="G7" s="749"/>
      <c r="H7" s="749"/>
      <c r="I7" s="749"/>
      <c r="J7" s="749"/>
      <c r="K7" s="749"/>
      <c r="L7" s="749"/>
      <c r="M7" s="749"/>
      <c r="N7" s="749"/>
      <c r="O7" s="749"/>
      <c r="P7" s="749"/>
      <c r="Q7" s="749"/>
      <c r="R7" s="749"/>
      <c r="S7" s="749"/>
      <c r="T7" s="749"/>
      <c r="U7" s="749"/>
      <c r="V7" s="749"/>
      <c r="W7" s="749"/>
      <c r="X7" s="749"/>
      <c r="Y7" s="749"/>
      <c r="Z7" s="749"/>
      <c r="AA7" s="749"/>
    </row>
    <row r="8" spans="1:27" ht="14.25" customHeight="1" x14ac:dyDescent="0.25">
      <c r="A8" s="242" t="s">
        <v>210</v>
      </c>
      <c r="B8" s="243"/>
      <c r="C8" s="298"/>
      <c r="D8" s="243"/>
      <c r="E8" s="243"/>
      <c r="F8" s="298"/>
      <c r="G8" s="243"/>
      <c r="H8" s="243"/>
      <c r="I8" s="298"/>
      <c r="J8" s="243"/>
      <c r="K8" s="243"/>
      <c r="L8" s="298"/>
      <c r="M8" s="243"/>
      <c r="N8" s="243"/>
      <c r="O8" s="298"/>
      <c r="P8" s="243"/>
      <c r="Q8" s="243"/>
      <c r="R8" s="298"/>
      <c r="S8" s="243"/>
      <c r="T8" s="243"/>
      <c r="U8" s="298"/>
      <c r="V8" s="243"/>
      <c r="W8" s="243"/>
      <c r="X8" s="298"/>
      <c r="Y8" s="243"/>
      <c r="Z8" s="243"/>
      <c r="AA8" s="243"/>
    </row>
    <row r="9" spans="1:27" ht="14.25" customHeight="1" x14ac:dyDescent="0.25">
      <c r="A9" s="289" t="s">
        <v>329</v>
      </c>
      <c r="B9" s="290"/>
      <c r="C9" s="299"/>
      <c r="D9" s="290"/>
      <c r="E9" s="290"/>
      <c r="F9" s="299"/>
      <c r="G9" s="290"/>
      <c r="H9" s="290"/>
      <c r="I9" s="299"/>
      <c r="J9" s="290"/>
      <c r="K9" s="290"/>
      <c r="L9" s="299"/>
      <c r="M9" s="290"/>
      <c r="N9" s="290"/>
      <c r="O9" s="299"/>
      <c r="P9" s="290"/>
      <c r="Q9" s="290"/>
      <c r="R9" s="299"/>
      <c r="S9" s="290"/>
      <c r="T9" s="290"/>
      <c r="U9" s="299"/>
      <c r="V9" s="290"/>
      <c r="W9" s="290"/>
      <c r="X9" s="299"/>
      <c r="Y9" s="290"/>
      <c r="Z9" s="290"/>
      <c r="AA9" s="290"/>
    </row>
    <row r="10" spans="1:27" x14ac:dyDescent="0.25">
      <c r="A10" s="244" t="s">
        <v>234</v>
      </c>
      <c r="B10" s="245"/>
      <c r="C10" s="305"/>
      <c r="D10" s="282"/>
      <c r="E10" s="282"/>
      <c r="F10" s="300"/>
      <c r="G10" s="282"/>
      <c r="H10" s="282"/>
      <c r="I10" s="301"/>
      <c r="J10" s="282"/>
      <c r="K10" s="282"/>
      <c r="L10" s="301"/>
      <c r="M10" s="282"/>
      <c r="N10" s="282"/>
      <c r="O10" s="301"/>
      <c r="P10" s="282"/>
      <c r="Q10" s="282"/>
      <c r="R10" s="301"/>
      <c r="S10" s="282"/>
      <c r="T10" s="282"/>
      <c r="U10" s="301"/>
      <c r="V10" s="282"/>
      <c r="W10" s="282"/>
      <c r="X10" s="301"/>
      <c r="Y10" s="282"/>
      <c r="Z10" s="282"/>
      <c r="AA10" s="282"/>
    </row>
    <row r="11" spans="1:27" ht="15.75" x14ac:dyDescent="0.3">
      <c r="A11" s="247" t="s">
        <v>235</v>
      </c>
      <c r="B11" s="248"/>
      <c r="C11" s="306"/>
      <c r="D11" s="283"/>
      <c r="E11" s="283"/>
      <c r="F11" s="302"/>
    </row>
    <row r="12" spans="1:27" x14ac:dyDescent="0.25">
      <c r="A12" s="750" t="s">
        <v>236</v>
      </c>
      <c r="B12" s="759" t="s">
        <v>330</v>
      </c>
      <c r="C12" s="759"/>
      <c r="D12" s="759"/>
      <c r="E12" s="759"/>
      <c r="F12" s="759"/>
      <c r="G12" s="759"/>
      <c r="H12" s="759"/>
      <c r="I12" s="759"/>
      <c r="J12" s="759"/>
      <c r="K12" s="759"/>
      <c r="L12" s="759"/>
      <c r="M12" s="759"/>
      <c r="N12" s="759"/>
      <c r="O12" s="759"/>
      <c r="P12" s="759"/>
      <c r="Q12" s="759"/>
      <c r="R12" s="759"/>
      <c r="S12" s="759"/>
      <c r="T12" s="759"/>
      <c r="U12" s="759"/>
      <c r="V12" s="759"/>
      <c r="W12" s="759"/>
      <c r="X12" s="759"/>
      <c r="Y12" s="759"/>
      <c r="Z12" s="759"/>
      <c r="AA12" s="759"/>
    </row>
    <row r="13" spans="1:27" ht="40.5" customHeight="1" x14ac:dyDescent="0.25">
      <c r="A13" s="756"/>
      <c r="B13" s="752" t="s">
        <v>331</v>
      </c>
      <c r="C13" s="752"/>
      <c r="D13" s="267"/>
      <c r="E13" s="758" t="s">
        <v>332</v>
      </c>
      <c r="F13" s="758"/>
      <c r="G13" s="268"/>
      <c r="H13" s="758" t="s">
        <v>333</v>
      </c>
      <c r="I13" s="758"/>
      <c r="J13" s="268"/>
      <c r="K13" s="752" t="s">
        <v>334</v>
      </c>
      <c r="L13" s="752"/>
      <c r="M13" s="268"/>
      <c r="N13" s="758" t="s">
        <v>335</v>
      </c>
      <c r="O13" s="758"/>
      <c r="P13" s="268"/>
      <c r="Q13" s="758" t="s">
        <v>336</v>
      </c>
      <c r="R13" s="758"/>
      <c r="S13" s="268"/>
      <c r="T13" s="758" t="s">
        <v>337</v>
      </c>
      <c r="U13" s="758"/>
      <c r="V13" s="268"/>
      <c r="W13" s="758" t="s">
        <v>304</v>
      </c>
      <c r="X13" s="758"/>
      <c r="Y13" s="268"/>
      <c r="Z13" s="758" t="s">
        <v>288</v>
      </c>
      <c r="AA13" s="758"/>
    </row>
    <row r="14" spans="1:27" x14ac:dyDescent="0.25">
      <c r="A14" s="756"/>
      <c r="B14" s="250" t="s">
        <v>34</v>
      </c>
      <c r="C14" s="292" t="s">
        <v>35</v>
      </c>
      <c r="D14" s="261"/>
      <c r="E14" s="250" t="s">
        <v>34</v>
      </c>
      <c r="F14" s="292" t="s">
        <v>35</v>
      </c>
      <c r="G14" s="269"/>
      <c r="H14" s="250" t="s">
        <v>34</v>
      </c>
      <c r="I14" s="292" t="s">
        <v>35</v>
      </c>
      <c r="J14" s="269"/>
      <c r="K14" s="250" t="s">
        <v>34</v>
      </c>
      <c r="L14" s="292" t="s">
        <v>35</v>
      </c>
      <c r="M14" s="269"/>
      <c r="N14" s="250" t="s">
        <v>34</v>
      </c>
      <c r="O14" s="292" t="s">
        <v>35</v>
      </c>
      <c r="P14" s="269"/>
      <c r="Q14" s="250" t="s">
        <v>34</v>
      </c>
      <c r="R14" s="292" t="s">
        <v>35</v>
      </c>
      <c r="S14" s="269"/>
      <c r="T14" s="250" t="s">
        <v>34</v>
      </c>
      <c r="U14" s="292" t="s">
        <v>35</v>
      </c>
      <c r="V14" s="269"/>
      <c r="W14" s="250" t="s">
        <v>34</v>
      </c>
      <c r="X14" s="292" t="s">
        <v>35</v>
      </c>
      <c r="Y14" s="269"/>
      <c r="Z14" s="250"/>
      <c r="AA14" s="250" t="s">
        <v>35</v>
      </c>
    </row>
    <row r="15" spans="1:27" x14ac:dyDescent="0.25">
      <c r="A15" s="284" t="s">
        <v>238</v>
      </c>
      <c r="B15" s="252">
        <f>SUM(B16:B47)</f>
        <v>6403</v>
      </c>
      <c r="C15" s="270">
        <f>B15/$Z$15</f>
        <v>0.2065084177256015</v>
      </c>
      <c r="D15" s="271"/>
      <c r="E15" s="252">
        <f t="shared" ref="E15" si="0">SUM(E16:E47)</f>
        <v>5770</v>
      </c>
      <c r="F15" s="270">
        <f t="shared" ref="F15" si="1">E15/$Z$15</f>
        <v>0.18609301425530542</v>
      </c>
      <c r="G15" s="271"/>
      <c r="H15" s="252">
        <f t="shared" ref="H15" si="2">SUM(H16:H47)</f>
        <v>15933</v>
      </c>
      <c r="I15" s="270">
        <f t="shared" ref="I15" si="3">H15/$Z$15</f>
        <v>0.51386828355802106</v>
      </c>
      <c r="J15" s="271"/>
      <c r="K15" s="252">
        <f t="shared" ref="K15" si="4">SUM(K16:K47)</f>
        <v>743</v>
      </c>
      <c r="L15" s="270">
        <f t="shared" ref="L15" si="5">K15/$Z$15</f>
        <v>2.3963103915371219E-2</v>
      </c>
      <c r="M15" s="271"/>
      <c r="N15" s="252">
        <f t="shared" ref="N15" si="6">SUM(N16:N47)</f>
        <v>1085</v>
      </c>
      <c r="O15" s="270">
        <f t="shared" ref="O15" si="7">N15/$Z$15</f>
        <v>3.4993227117332132E-2</v>
      </c>
      <c r="P15" s="271"/>
      <c r="Q15" s="252">
        <f t="shared" ref="Q15" si="8">SUM(Q16:Q47)</f>
        <v>48</v>
      </c>
      <c r="R15" s="270">
        <f t="shared" ref="R15" si="9">Q15/$Z$15</f>
        <v>1.5480874669418822E-3</v>
      </c>
      <c r="S15" s="271"/>
      <c r="T15" s="252">
        <f t="shared" ref="T15" si="10">SUM(T16:T47)</f>
        <v>649</v>
      </c>
      <c r="U15" s="270">
        <f t="shared" ref="U15" si="11">T15/$Z$15</f>
        <v>2.0931432625943366E-2</v>
      </c>
      <c r="V15" s="271"/>
      <c r="W15" s="252">
        <f t="shared" ref="W15" si="12">SUM(W16:W47)</f>
        <v>375</v>
      </c>
      <c r="X15" s="270">
        <f t="shared" ref="X15" si="13">W15/$Z$15</f>
        <v>1.2094433335483455E-2</v>
      </c>
      <c r="Y15" s="271"/>
      <c r="Z15" s="252">
        <f>W15+T15+Q15+N15+K15+H15+E15+B15</f>
        <v>31006</v>
      </c>
      <c r="AA15" s="271">
        <f>SUM(AA16:AA47)</f>
        <v>100</v>
      </c>
    </row>
    <row r="16" spans="1:27" x14ac:dyDescent="0.25">
      <c r="A16" s="254" t="s">
        <v>239</v>
      </c>
      <c r="B16" s="255">
        <v>284</v>
      </c>
      <c r="C16" s="272">
        <f>B16/$Z16</f>
        <v>0.36086404066073696</v>
      </c>
      <c r="D16" s="273"/>
      <c r="E16" s="274">
        <v>139</v>
      </c>
      <c r="F16" s="272">
        <f t="shared" ref="F16:F47" si="14">E16/$Z16</f>
        <v>0.17662007623888182</v>
      </c>
      <c r="G16" s="275"/>
      <c r="H16" s="274">
        <v>347</v>
      </c>
      <c r="I16" s="272">
        <f t="shared" ref="I16:I47" si="15">H16/$Z16</f>
        <v>0.44091486658195678</v>
      </c>
      <c r="J16" s="275"/>
      <c r="K16" s="274">
        <v>1</v>
      </c>
      <c r="L16" s="272">
        <f t="shared" ref="L16:L47" si="16">K16/$Z16</f>
        <v>1.2706480304955528E-3</v>
      </c>
      <c r="M16" s="275"/>
      <c r="N16" s="274">
        <v>9</v>
      </c>
      <c r="O16" s="272">
        <f t="shared" ref="O16:O47" si="17">N16/$Z16</f>
        <v>1.1435832274459974E-2</v>
      </c>
      <c r="P16" s="275"/>
      <c r="Q16" s="274">
        <v>0</v>
      </c>
      <c r="R16" s="272">
        <f t="shared" ref="R16:R47" si="18">Q16/$Z16</f>
        <v>0</v>
      </c>
      <c r="S16" s="275"/>
      <c r="T16" s="274">
        <v>5</v>
      </c>
      <c r="U16" s="272">
        <f t="shared" ref="U16:U47" si="19">T16/$Z16</f>
        <v>6.3532401524777635E-3</v>
      </c>
      <c r="V16" s="275"/>
      <c r="W16" s="274">
        <v>2</v>
      </c>
      <c r="X16" s="272">
        <f t="shared" ref="X16:X47" si="20">W16/$Z16</f>
        <v>2.5412960609911056E-3</v>
      </c>
      <c r="Y16" s="275"/>
      <c r="Z16" s="274">
        <f t="shared" ref="Z16:Z47" si="21">W16+T16+Q16+N16+K16+H16+E16+B16</f>
        <v>787</v>
      </c>
      <c r="AA16" s="293">
        <f>(Z16/$Z$15)*100</f>
        <v>2.5382184093401277</v>
      </c>
    </row>
    <row r="17" spans="1:27" x14ac:dyDescent="0.25">
      <c r="A17" s="257" t="s">
        <v>240</v>
      </c>
      <c r="B17" s="258">
        <v>330</v>
      </c>
      <c r="C17" s="259">
        <f t="shared" ref="C17:C47" si="22">B17/$Z17</f>
        <v>0.23504273504273504</v>
      </c>
      <c r="D17" s="276"/>
      <c r="E17" s="277">
        <v>549</v>
      </c>
      <c r="F17" s="259">
        <f t="shared" si="14"/>
        <v>0.39102564102564102</v>
      </c>
      <c r="G17" s="278"/>
      <c r="H17" s="277">
        <v>412</v>
      </c>
      <c r="I17" s="259">
        <f t="shared" si="15"/>
        <v>0.29344729344729342</v>
      </c>
      <c r="J17" s="278"/>
      <c r="K17" s="277">
        <v>51</v>
      </c>
      <c r="L17" s="259">
        <f t="shared" si="16"/>
        <v>3.6324786324786328E-2</v>
      </c>
      <c r="M17" s="278"/>
      <c r="N17" s="277">
        <v>30</v>
      </c>
      <c r="O17" s="259">
        <f t="shared" si="17"/>
        <v>2.1367521367521368E-2</v>
      </c>
      <c r="P17" s="278"/>
      <c r="Q17" s="277">
        <v>1</v>
      </c>
      <c r="R17" s="259">
        <f t="shared" si="18"/>
        <v>7.1225071225071229E-4</v>
      </c>
      <c r="S17" s="278"/>
      <c r="T17" s="277">
        <v>28</v>
      </c>
      <c r="U17" s="259">
        <f t="shared" si="19"/>
        <v>1.9943019943019943E-2</v>
      </c>
      <c r="V17" s="278"/>
      <c r="W17" s="277">
        <v>3</v>
      </c>
      <c r="X17" s="259">
        <f t="shared" si="20"/>
        <v>2.136752136752137E-3</v>
      </c>
      <c r="Y17" s="278"/>
      <c r="Z17" s="277">
        <f t="shared" si="21"/>
        <v>1404</v>
      </c>
      <c r="AA17" s="294">
        <f>(Z17/$Z$15)*100</f>
        <v>4.5281558408050051</v>
      </c>
    </row>
    <row r="18" spans="1:27" x14ac:dyDescent="0.25">
      <c r="A18" s="254" t="s">
        <v>241</v>
      </c>
      <c r="B18" s="255">
        <v>0</v>
      </c>
      <c r="C18" s="272">
        <v>0</v>
      </c>
      <c r="D18" s="273"/>
      <c r="E18" s="255">
        <v>0</v>
      </c>
      <c r="F18" s="272">
        <v>0</v>
      </c>
      <c r="G18" s="273"/>
      <c r="H18" s="255">
        <v>0</v>
      </c>
      <c r="I18" s="272">
        <v>0</v>
      </c>
      <c r="J18" s="273"/>
      <c r="K18" s="255">
        <v>0</v>
      </c>
      <c r="L18" s="272">
        <v>0</v>
      </c>
      <c r="M18" s="273"/>
      <c r="N18" s="255">
        <v>0</v>
      </c>
      <c r="O18" s="272">
        <v>0</v>
      </c>
      <c r="P18" s="273"/>
      <c r="Q18" s="255">
        <v>0</v>
      </c>
      <c r="R18" s="272">
        <v>0</v>
      </c>
      <c r="S18" s="273"/>
      <c r="T18" s="255">
        <v>0</v>
      </c>
      <c r="U18" s="272">
        <v>0</v>
      </c>
      <c r="V18" s="273"/>
      <c r="W18" s="255">
        <v>0</v>
      </c>
      <c r="X18" s="272">
        <v>0</v>
      </c>
      <c r="Y18" s="273"/>
      <c r="Z18" s="274">
        <f t="shared" si="21"/>
        <v>0</v>
      </c>
      <c r="AA18" s="293">
        <f t="shared" ref="AA18:AA47" si="23">(Z18/$Z$15)*100</f>
        <v>0</v>
      </c>
    </row>
    <row r="19" spans="1:27" x14ac:dyDescent="0.25">
      <c r="A19" s="257" t="s">
        <v>242</v>
      </c>
      <c r="B19" s="258">
        <v>517</v>
      </c>
      <c r="C19" s="259">
        <f t="shared" si="22"/>
        <v>0.26913066111400313</v>
      </c>
      <c r="D19" s="276"/>
      <c r="E19" s="277">
        <v>282</v>
      </c>
      <c r="F19" s="259">
        <f t="shared" si="14"/>
        <v>0.14679854242581988</v>
      </c>
      <c r="G19" s="278"/>
      <c r="H19" s="277">
        <v>1034</v>
      </c>
      <c r="I19" s="259">
        <f t="shared" si="15"/>
        <v>0.53826132222800627</v>
      </c>
      <c r="J19" s="278"/>
      <c r="K19" s="277">
        <v>30</v>
      </c>
      <c r="L19" s="259">
        <f t="shared" si="16"/>
        <v>1.5616866215512754E-2</v>
      </c>
      <c r="M19" s="278"/>
      <c r="N19" s="277">
        <v>34</v>
      </c>
      <c r="O19" s="259">
        <f t="shared" si="17"/>
        <v>1.7699115044247787E-2</v>
      </c>
      <c r="P19" s="278"/>
      <c r="Q19" s="277">
        <v>1</v>
      </c>
      <c r="R19" s="259">
        <f t="shared" si="18"/>
        <v>5.2056220718375845E-4</v>
      </c>
      <c r="S19" s="278"/>
      <c r="T19" s="277">
        <v>13</v>
      </c>
      <c r="U19" s="259">
        <f t="shared" si="19"/>
        <v>6.7673086933888599E-3</v>
      </c>
      <c r="V19" s="278"/>
      <c r="W19" s="277">
        <v>10</v>
      </c>
      <c r="X19" s="259">
        <f t="shared" si="20"/>
        <v>5.2056220718375845E-3</v>
      </c>
      <c r="Y19" s="278"/>
      <c r="Z19" s="277">
        <f t="shared" si="21"/>
        <v>1921</v>
      </c>
      <c r="AA19" s="294">
        <f t="shared" si="23"/>
        <v>6.1955750499903246</v>
      </c>
    </row>
    <row r="20" spans="1:27" x14ac:dyDescent="0.25">
      <c r="A20" s="254" t="s">
        <v>243</v>
      </c>
      <c r="B20" s="255">
        <v>818</v>
      </c>
      <c r="C20" s="272">
        <f t="shared" si="22"/>
        <v>0.348381601362862</v>
      </c>
      <c r="D20" s="273"/>
      <c r="E20" s="274">
        <v>682</v>
      </c>
      <c r="F20" s="272">
        <f t="shared" si="14"/>
        <v>0.29045996592844975</v>
      </c>
      <c r="G20" s="275"/>
      <c r="H20" s="274">
        <v>549</v>
      </c>
      <c r="I20" s="272">
        <f t="shared" si="15"/>
        <v>0.23381601362862009</v>
      </c>
      <c r="J20" s="275"/>
      <c r="K20" s="274">
        <v>77</v>
      </c>
      <c r="L20" s="272">
        <f t="shared" si="16"/>
        <v>3.2793867120954001E-2</v>
      </c>
      <c r="M20" s="275"/>
      <c r="N20" s="274">
        <v>65</v>
      </c>
      <c r="O20" s="272">
        <f t="shared" si="17"/>
        <v>2.768313458262351E-2</v>
      </c>
      <c r="P20" s="275"/>
      <c r="Q20" s="274">
        <v>3</v>
      </c>
      <c r="R20" s="272">
        <f t="shared" si="18"/>
        <v>1.2776831345826234E-3</v>
      </c>
      <c r="S20" s="275"/>
      <c r="T20" s="274">
        <v>130</v>
      </c>
      <c r="U20" s="272">
        <f t="shared" si="19"/>
        <v>5.536626916524702E-2</v>
      </c>
      <c r="V20" s="275"/>
      <c r="W20" s="274">
        <v>24</v>
      </c>
      <c r="X20" s="272">
        <f t="shared" si="20"/>
        <v>1.0221465076660987E-2</v>
      </c>
      <c r="Y20" s="275"/>
      <c r="Z20" s="274">
        <f t="shared" si="21"/>
        <v>2348</v>
      </c>
      <c r="AA20" s="293">
        <f t="shared" si="23"/>
        <v>7.5727278591240399</v>
      </c>
    </row>
    <row r="21" spans="1:27" x14ac:dyDescent="0.25">
      <c r="A21" s="257" t="s">
        <v>244</v>
      </c>
      <c r="B21" s="258">
        <v>400</v>
      </c>
      <c r="C21" s="259">
        <f t="shared" si="22"/>
        <v>0.20418580908626852</v>
      </c>
      <c r="D21" s="276"/>
      <c r="E21" s="277">
        <v>440</v>
      </c>
      <c r="F21" s="259">
        <f t="shared" si="14"/>
        <v>0.22460438999489535</v>
      </c>
      <c r="G21" s="278"/>
      <c r="H21" s="277">
        <v>1022</v>
      </c>
      <c r="I21" s="259">
        <f t="shared" si="15"/>
        <v>0.52169474221541601</v>
      </c>
      <c r="J21" s="278"/>
      <c r="K21" s="277">
        <v>11</v>
      </c>
      <c r="L21" s="259">
        <f t="shared" si="16"/>
        <v>5.6151097498723839E-3</v>
      </c>
      <c r="M21" s="278"/>
      <c r="N21" s="277">
        <v>55</v>
      </c>
      <c r="O21" s="259">
        <f t="shared" si="17"/>
        <v>2.8075548749361919E-2</v>
      </c>
      <c r="P21" s="278"/>
      <c r="Q21" s="277">
        <v>4</v>
      </c>
      <c r="R21" s="259">
        <f t="shared" si="18"/>
        <v>2.0418580908626851E-3</v>
      </c>
      <c r="S21" s="278"/>
      <c r="T21" s="277">
        <v>11</v>
      </c>
      <c r="U21" s="259">
        <f t="shared" si="19"/>
        <v>5.6151097498723839E-3</v>
      </c>
      <c r="V21" s="278"/>
      <c r="W21" s="277">
        <v>16</v>
      </c>
      <c r="X21" s="259">
        <f t="shared" si="20"/>
        <v>8.1674323634507405E-3</v>
      </c>
      <c r="Y21" s="278"/>
      <c r="Z21" s="277">
        <f t="shared" si="21"/>
        <v>1959</v>
      </c>
      <c r="AA21" s="294">
        <f t="shared" si="23"/>
        <v>6.3181319744565565</v>
      </c>
    </row>
    <row r="22" spans="1:27" x14ac:dyDescent="0.25">
      <c r="A22" s="254" t="s">
        <v>245</v>
      </c>
      <c r="B22" s="255">
        <v>468</v>
      </c>
      <c r="C22" s="272">
        <f t="shared" si="22"/>
        <v>0.23202776400594943</v>
      </c>
      <c r="D22" s="273"/>
      <c r="E22" s="274">
        <v>446</v>
      </c>
      <c r="F22" s="272">
        <f t="shared" si="14"/>
        <v>0.22112047595438769</v>
      </c>
      <c r="G22" s="275"/>
      <c r="H22" s="274">
        <v>927</v>
      </c>
      <c r="I22" s="272">
        <f t="shared" si="15"/>
        <v>0.45959345562716908</v>
      </c>
      <c r="J22" s="275"/>
      <c r="K22" s="274">
        <v>52</v>
      </c>
      <c r="L22" s="272">
        <f t="shared" si="16"/>
        <v>2.5780862667327716E-2</v>
      </c>
      <c r="M22" s="275"/>
      <c r="N22" s="274">
        <v>42</v>
      </c>
      <c r="O22" s="272">
        <f t="shared" si="17"/>
        <v>2.0823004462072386E-2</v>
      </c>
      <c r="P22" s="275"/>
      <c r="Q22" s="274">
        <v>1</v>
      </c>
      <c r="R22" s="272">
        <f t="shared" si="18"/>
        <v>4.9578582052553293E-4</v>
      </c>
      <c r="S22" s="275"/>
      <c r="T22" s="274">
        <v>29</v>
      </c>
      <c r="U22" s="272">
        <f t="shared" si="19"/>
        <v>1.4377788795240456E-2</v>
      </c>
      <c r="V22" s="275"/>
      <c r="W22" s="274">
        <v>52</v>
      </c>
      <c r="X22" s="272">
        <f t="shared" si="20"/>
        <v>2.5780862667327716E-2</v>
      </c>
      <c r="Y22" s="275"/>
      <c r="Z22" s="274">
        <f t="shared" si="21"/>
        <v>2017</v>
      </c>
      <c r="AA22" s="293">
        <f t="shared" si="23"/>
        <v>6.5051925433787003</v>
      </c>
    </row>
    <row r="23" spans="1:27" x14ac:dyDescent="0.25">
      <c r="A23" s="257" t="s">
        <v>246</v>
      </c>
      <c r="B23" s="258">
        <v>260</v>
      </c>
      <c r="C23" s="259">
        <f t="shared" si="22"/>
        <v>0.18439716312056736</v>
      </c>
      <c r="D23" s="276"/>
      <c r="E23" s="277">
        <v>248</v>
      </c>
      <c r="F23" s="259">
        <f t="shared" si="14"/>
        <v>0.17588652482269504</v>
      </c>
      <c r="G23" s="278"/>
      <c r="H23" s="277">
        <v>704</v>
      </c>
      <c r="I23" s="259">
        <f t="shared" si="15"/>
        <v>0.49929078014184397</v>
      </c>
      <c r="J23" s="278"/>
      <c r="K23" s="277">
        <v>9</v>
      </c>
      <c r="L23" s="259">
        <f t="shared" si="16"/>
        <v>6.382978723404255E-3</v>
      </c>
      <c r="M23" s="278"/>
      <c r="N23" s="277">
        <v>133</v>
      </c>
      <c r="O23" s="259">
        <f t="shared" si="17"/>
        <v>9.432624113475177E-2</v>
      </c>
      <c r="P23" s="278"/>
      <c r="Q23" s="277">
        <v>7</v>
      </c>
      <c r="R23" s="259">
        <f t="shared" si="18"/>
        <v>4.9645390070921988E-3</v>
      </c>
      <c r="S23" s="278"/>
      <c r="T23" s="277">
        <v>45</v>
      </c>
      <c r="U23" s="259">
        <f t="shared" si="19"/>
        <v>3.1914893617021274E-2</v>
      </c>
      <c r="V23" s="278"/>
      <c r="W23" s="277">
        <v>4</v>
      </c>
      <c r="X23" s="259">
        <f t="shared" si="20"/>
        <v>2.8368794326241137E-3</v>
      </c>
      <c r="Y23" s="278"/>
      <c r="Z23" s="277">
        <f t="shared" si="21"/>
        <v>1410</v>
      </c>
      <c r="AA23" s="294">
        <f t="shared" si="23"/>
        <v>4.5475069341417793</v>
      </c>
    </row>
    <row r="24" spans="1:27" x14ac:dyDescent="0.25">
      <c r="A24" s="254" t="s">
        <v>247</v>
      </c>
      <c r="B24" s="255">
        <v>43</v>
      </c>
      <c r="C24" s="272">
        <f t="shared" si="22"/>
        <v>0.20772946859903382</v>
      </c>
      <c r="D24" s="273"/>
      <c r="E24" s="274">
        <v>54</v>
      </c>
      <c r="F24" s="272">
        <f t="shared" si="14"/>
        <v>0.2608695652173913</v>
      </c>
      <c r="G24" s="275"/>
      <c r="H24" s="274">
        <v>63</v>
      </c>
      <c r="I24" s="272">
        <f t="shared" si="15"/>
        <v>0.30434782608695654</v>
      </c>
      <c r="J24" s="275"/>
      <c r="K24" s="274">
        <v>2</v>
      </c>
      <c r="L24" s="272">
        <f t="shared" si="16"/>
        <v>9.6618357487922701E-3</v>
      </c>
      <c r="M24" s="275"/>
      <c r="N24" s="274">
        <v>4</v>
      </c>
      <c r="O24" s="272">
        <f t="shared" si="17"/>
        <v>1.932367149758454E-2</v>
      </c>
      <c r="P24" s="275"/>
      <c r="Q24" s="274">
        <v>0</v>
      </c>
      <c r="R24" s="272">
        <f t="shared" si="18"/>
        <v>0</v>
      </c>
      <c r="S24" s="275"/>
      <c r="T24" s="274">
        <v>1</v>
      </c>
      <c r="U24" s="272">
        <f t="shared" si="19"/>
        <v>4.830917874396135E-3</v>
      </c>
      <c r="V24" s="275"/>
      <c r="W24" s="274">
        <v>40</v>
      </c>
      <c r="X24" s="272">
        <f t="shared" si="20"/>
        <v>0.19323671497584541</v>
      </c>
      <c r="Y24" s="275"/>
      <c r="Z24" s="274">
        <f t="shared" si="21"/>
        <v>207</v>
      </c>
      <c r="AA24" s="293">
        <f t="shared" si="23"/>
        <v>0.66761272011868666</v>
      </c>
    </row>
    <row r="25" spans="1:27" x14ac:dyDescent="0.25">
      <c r="A25" s="257" t="s">
        <v>248</v>
      </c>
      <c r="B25" s="258">
        <v>1</v>
      </c>
      <c r="C25" s="259">
        <f t="shared" si="22"/>
        <v>0.5</v>
      </c>
      <c r="D25" s="276"/>
      <c r="E25" s="277">
        <v>0</v>
      </c>
      <c r="F25" s="259">
        <f t="shared" si="14"/>
        <v>0</v>
      </c>
      <c r="G25" s="278"/>
      <c r="H25" s="277">
        <v>1</v>
      </c>
      <c r="I25" s="259">
        <f t="shared" si="15"/>
        <v>0.5</v>
      </c>
      <c r="J25" s="278"/>
      <c r="K25" s="277">
        <v>0</v>
      </c>
      <c r="L25" s="259">
        <f t="shared" si="16"/>
        <v>0</v>
      </c>
      <c r="M25" s="278"/>
      <c r="N25" s="277">
        <v>0</v>
      </c>
      <c r="O25" s="259">
        <f t="shared" si="17"/>
        <v>0</v>
      </c>
      <c r="P25" s="278"/>
      <c r="Q25" s="277">
        <v>0</v>
      </c>
      <c r="R25" s="259">
        <f t="shared" si="18"/>
        <v>0</v>
      </c>
      <c r="S25" s="278"/>
      <c r="T25" s="277">
        <v>0</v>
      </c>
      <c r="U25" s="259">
        <f t="shared" si="19"/>
        <v>0</v>
      </c>
      <c r="V25" s="278"/>
      <c r="W25" s="277">
        <v>0</v>
      </c>
      <c r="X25" s="259">
        <f t="shared" si="20"/>
        <v>0</v>
      </c>
      <c r="Y25" s="278"/>
      <c r="Z25" s="277">
        <f t="shared" si="21"/>
        <v>2</v>
      </c>
      <c r="AA25" s="294">
        <f t="shared" si="23"/>
        <v>6.450364445591176E-3</v>
      </c>
    </row>
    <row r="26" spans="1:27" x14ac:dyDescent="0.25">
      <c r="A26" s="254" t="s">
        <v>249</v>
      </c>
      <c r="B26" s="255">
        <v>180</v>
      </c>
      <c r="C26" s="272">
        <f t="shared" si="22"/>
        <v>0.1337295690936107</v>
      </c>
      <c r="D26" s="273"/>
      <c r="E26" s="274">
        <v>163</v>
      </c>
      <c r="F26" s="272">
        <f t="shared" si="14"/>
        <v>0.12109955423476969</v>
      </c>
      <c r="G26" s="275"/>
      <c r="H26" s="274">
        <v>863</v>
      </c>
      <c r="I26" s="272">
        <f t="shared" si="15"/>
        <v>0.64115898959881135</v>
      </c>
      <c r="J26" s="275"/>
      <c r="K26" s="274">
        <v>103</v>
      </c>
      <c r="L26" s="272">
        <f t="shared" si="16"/>
        <v>7.6523031203566128E-2</v>
      </c>
      <c r="M26" s="275"/>
      <c r="N26" s="274">
        <v>22</v>
      </c>
      <c r="O26" s="272">
        <f t="shared" si="17"/>
        <v>1.6344725111441308E-2</v>
      </c>
      <c r="P26" s="275"/>
      <c r="Q26" s="274">
        <v>1</v>
      </c>
      <c r="R26" s="272">
        <f t="shared" si="18"/>
        <v>7.429420505200594E-4</v>
      </c>
      <c r="S26" s="275"/>
      <c r="T26" s="274">
        <v>8</v>
      </c>
      <c r="U26" s="272">
        <f t="shared" si="19"/>
        <v>5.9435364041604752E-3</v>
      </c>
      <c r="V26" s="275"/>
      <c r="W26" s="274">
        <v>6</v>
      </c>
      <c r="X26" s="272">
        <f t="shared" si="20"/>
        <v>4.4576523031203564E-3</v>
      </c>
      <c r="Y26" s="275"/>
      <c r="Z26" s="274">
        <f t="shared" si="21"/>
        <v>1346</v>
      </c>
      <c r="AA26" s="293">
        <f t="shared" si="23"/>
        <v>4.3410952718828613</v>
      </c>
    </row>
    <row r="27" spans="1:27" x14ac:dyDescent="0.25">
      <c r="A27" s="257" t="s">
        <v>250</v>
      </c>
      <c r="B27" s="258">
        <v>6</v>
      </c>
      <c r="C27" s="259">
        <f t="shared" si="22"/>
        <v>1.8633540372670808E-2</v>
      </c>
      <c r="D27" s="276"/>
      <c r="E27" s="277">
        <v>28</v>
      </c>
      <c r="F27" s="259">
        <f t="shared" si="14"/>
        <v>8.6956521739130432E-2</v>
      </c>
      <c r="G27" s="278"/>
      <c r="H27" s="277">
        <v>278</v>
      </c>
      <c r="I27" s="259">
        <f t="shared" si="15"/>
        <v>0.86335403726708071</v>
      </c>
      <c r="J27" s="278"/>
      <c r="K27" s="277">
        <v>1</v>
      </c>
      <c r="L27" s="259">
        <f t="shared" si="16"/>
        <v>3.105590062111801E-3</v>
      </c>
      <c r="M27" s="278"/>
      <c r="N27" s="277">
        <v>8</v>
      </c>
      <c r="O27" s="259">
        <f t="shared" si="17"/>
        <v>2.4844720496894408E-2</v>
      </c>
      <c r="P27" s="278"/>
      <c r="Q27" s="277">
        <v>0</v>
      </c>
      <c r="R27" s="259">
        <f t="shared" si="18"/>
        <v>0</v>
      </c>
      <c r="S27" s="278"/>
      <c r="T27" s="277">
        <v>0</v>
      </c>
      <c r="U27" s="259">
        <f t="shared" si="19"/>
        <v>0</v>
      </c>
      <c r="V27" s="278"/>
      <c r="W27" s="277">
        <v>1</v>
      </c>
      <c r="X27" s="259">
        <f t="shared" si="20"/>
        <v>3.105590062111801E-3</v>
      </c>
      <c r="Y27" s="278"/>
      <c r="Z27" s="277">
        <f t="shared" si="21"/>
        <v>322</v>
      </c>
      <c r="AA27" s="294">
        <f t="shared" si="23"/>
        <v>1.0385086757401794</v>
      </c>
    </row>
    <row r="28" spans="1:27" x14ac:dyDescent="0.25">
      <c r="A28" s="254" t="s">
        <v>251</v>
      </c>
      <c r="B28" s="255">
        <v>76</v>
      </c>
      <c r="C28" s="272">
        <f t="shared" si="22"/>
        <v>4.9063912201420271E-2</v>
      </c>
      <c r="D28" s="273"/>
      <c r="E28" s="274">
        <v>103</v>
      </c>
      <c r="F28" s="272">
        <f t="shared" si="14"/>
        <v>6.6494512588766944E-2</v>
      </c>
      <c r="G28" s="275"/>
      <c r="H28" s="274">
        <v>1211</v>
      </c>
      <c r="I28" s="272">
        <f t="shared" si="15"/>
        <v>0.78179470626210457</v>
      </c>
      <c r="J28" s="275"/>
      <c r="K28" s="274">
        <v>41</v>
      </c>
      <c r="L28" s="272">
        <f t="shared" si="16"/>
        <v>2.6468689477081989E-2</v>
      </c>
      <c r="M28" s="275"/>
      <c r="N28" s="274">
        <v>87</v>
      </c>
      <c r="O28" s="272">
        <f t="shared" si="17"/>
        <v>5.6165267914783733E-2</v>
      </c>
      <c r="P28" s="275"/>
      <c r="Q28" s="274">
        <v>4</v>
      </c>
      <c r="R28" s="272">
        <f t="shared" si="18"/>
        <v>2.5823111684958036E-3</v>
      </c>
      <c r="S28" s="275"/>
      <c r="T28" s="274">
        <v>26</v>
      </c>
      <c r="U28" s="272">
        <f t="shared" si="19"/>
        <v>1.6785022595222725E-2</v>
      </c>
      <c r="V28" s="275"/>
      <c r="W28" s="274">
        <v>1</v>
      </c>
      <c r="X28" s="272">
        <f t="shared" si="20"/>
        <v>6.4557779212395089E-4</v>
      </c>
      <c r="Y28" s="275"/>
      <c r="Z28" s="274">
        <f t="shared" si="21"/>
        <v>1549</v>
      </c>
      <c r="AA28" s="293">
        <f t="shared" si="23"/>
        <v>4.9958072631103656</v>
      </c>
    </row>
    <row r="29" spans="1:27" x14ac:dyDescent="0.25">
      <c r="A29" s="257" t="s">
        <v>252</v>
      </c>
      <c r="B29" s="258">
        <v>198</v>
      </c>
      <c r="C29" s="259">
        <f t="shared" si="22"/>
        <v>0.16058394160583941</v>
      </c>
      <c r="D29" s="276"/>
      <c r="E29" s="277">
        <v>123</v>
      </c>
      <c r="F29" s="259">
        <f t="shared" si="14"/>
        <v>9.9756690997566913E-2</v>
      </c>
      <c r="G29" s="278"/>
      <c r="H29" s="277">
        <v>801</v>
      </c>
      <c r="I29" s="259">
        <f t="shared" si="15"/>
        <v>0.64963503649635035</v>
      </c>
      <c r="J29" s="278"/>
      <c r="K29" s="277">
        <v>42</v>
      </c>
      <c r="L29" s="259">
        <f t="shared" si="16"/>
        <v>3.4063260340632603E-2</v>
      </c>
      <c r="M29" s="278"/>
      <c r="N29" s="277">
        <v>39</v>
      </c>
      <c r="O29" s="259">
        <f t="shared" si="17"/>
        <v>3.1630170316301706E-2</v>
      </c>
      <c r="P29" s="278"/>
      <c r="Q29" s="277">
        <v>4</v>
      </c>
      <c r="R29" s="259">
        <f t="shared" si="18"/>
        <v>3.2441200324412004E-3</v>
      </c>
      <c r="S29" s="278"/>
      <c r="T29" s="277">
        <v>25</v>
      </c>
      <c r="U29" s="259">
        <f t="shared" si="19"/>
        <v>2.02757502027575E-2</v>
      </c>
      <c r="V29" s="278"/>
      <c r="W29" s="277">
        <v>1</v>
      </c>
      <c r="X29" s="259">
        <f t="shared" si="20"/>
        <v>8.110300081103001E-4</v>
      </c>
      <c r="Y29" s="278"/>
      <c r="Z29" s="277">
        <f t="shared" si="21"/>
        <v>1233</v>
      </c>
      <c r="AA29" s="294">
        <f t="shared" si="23"/>
        <v>3.9766496807069598</v>
      </c>
    </row>
    <row r="30" spans="1:27" x14ac:dyDescent="0.25">
      <c r="A30" s="254" t="s">
        <v>253</v>
      </c>
      <c r="B30" s="255">
        <v>442</v>
      </c>
      <c r="C30" s="272">
        <f t="shared" si="22"/>
        <v>0.32644017725258495</v>
      </c>
      <c r="D30" s="273"/>
      <c r="E30" s="274">
        <v>300</v>
      </c>
      <c r="F30" s="272">
        <f t="shared" si="14"/>
        <v>0.22156573116691286</v>
      </c>
      <c r="G30" s="275"/>
      <c r="H30" s="274">
        <v>478</v>
      </c>
      <c r="I30" s="272">
        <f t="shared" si="15"/>
        <v>0.35302806499261447</v>
      </c>
      <c r="J30" s="275"/>
      <c r="K30" s="274">
        <v>41</v>
      </c>
      <c r="L30" s="272">
        <f t="shared" si="16"/>
        <v>3.0280649926144758E-2</v>
      </c>
      <c r="M30" s="275"/>
      <c r="N30" s="274">
        <v>53</v>
      </c>
      <c r="O30" s="272">
        <f t="shared" si="17"/>
        <v>3.9143279172821267E-2</v>
      </c>
      <c r="P30" s="275"/>
      <c r="Q30" s="274">
        <v>3</v>
      </c>
      <c r="R30" s="272">
        <f t="shared" si="18"/>
        <v>2.2156573116691287E-3</v>
      </c>
      <c r="S30" s="275"/>
      <c r="T30" s="274">
        <v>30</v>
      </c>
      <c r="U30" s="272">
        <f t="shared" si="19"/>
        <v>2.2156573116691284E-2</v>
      </c>
      <c r="V30" s="275"/>
      <c r="W30" s="274">
        <v>7</v>
      </c>
      <c r="X30" s="272">
        <f t="shared" si="20"/>
        <v>5.1698670605612998E-3</v>
      </c>
      <c r="Y30" s="275"/>
      <c r="Z30" s="274">
        <f t="shared" si="21"/>
        <v>1354</v>
      </c>
      <c r="AA30" s="293">
        <f t="shared" si="23"/>
        <v>4.3668967296652266</v>
      </c>
    </row>
    <row r="31" spans="1:27" x14ac:dyDescent="0.25">
      <c r="A31" s="257" t="s">
        <v>254</v>
      </c>
      <c r="B31" s="258">
        <v>15</v>
      </c>
      <c r="C31" s="259">
        <f t="shared" si="22"/>
        <v>0.75</v>
      </c>
      <c r="D31" s="276"/>
      <c r="E31" s="277">
        <v>2</v>
      </c>
      <c r="F31" s="259">
        <f t="shared" si="14"/>
        <v>0.1</v>
      </c>
      <c r="G31" s="278"/>
      <c r="H31" s="277">
        <v>3</v>
      </c>
      <c r="I31" s="259">
        <f t="shared" si="15"/>
        <v>0.15</v>
      </c>
      <c r="J31" s="278"/>
      <c r="K31" s="277">
        <v>0</v>
      </c>
      <c r="L31" s="259">
        <f t="shared" si="16"/>
        <v>0</v>
      </c>
      <c r="M31" s="278"/>
      <c r="N31" s="277">
        <v>0</v>
      </c>
      <c r="O31" s="259">
        <f t="shared" si="17"/>
        <v>0</v>
      </c>
      <c r="P31" s="278"/>
      <c r="Q31" s="277">
        <v>0</v>
      </c>
      <c r="R31" s="259">
        <f t="shared" si="18"/>
        <v>0</v>
      </c>
      <c r="S31" s="278"/>
      <c r="T31" s="277">
        <v>0</v>
      </c>
      <c r="U31" s="259">
        <f t="shared" si="19"/>
        <v>0</v>
      </c>
      <c r="V31" s="278"/>
      <c r="W31" s="277">
        <v>0</v>
      </c>
      <c r="X31" s="259">
        <f t="shared" si="20"/>
        <v>0</v>
      </c>
      <c r="Y31" s="278"/>
      <c r="Z31" s="277">
        <f t="shared" si="21"/>
        <v>20</v>
      </c>
      <c r="AA31" s="294">
        <f t="shared" si="23"/>
        <v>6.4503644455911752E-2</v>
      </c>
    </row>
    <row r="32" spans="1:27" x14ac:dyDescent="0.25">
      <c r="A32" s="254" t="s">
        <v>255</v>
      </c>
      <c r="B32" s="255">
        <v>0</v>
      </c>
      <c r="C32" s="272">
        <f t="shared" si="22"/>
        <v>0</v>
      </c>
      <c r="D32" s="273"/>
      <c r="E32" s="274">
        <v>6</v>
      </c>
      <c r="F32" s="272">
        <f t="shared" si="14"/>
        <v>0.20689655172413793</v>
      </c>
      <c r="G32" s="275"/>
      <c r="H32" s="274">
        <v>23</v>
      </c>
      <c r="I32" s="272">
        <f t="shared" si="15"/>
        <v>0.7931034482758621</v>
      </c>
      <c r="J32" s="275"/>
      <c r="K32" s="274">
        <v>0</v>
      </c>
      <c r="L32" s="272">
        <f t="shared" si="16"/>
        <v>0</v>
      </c>
      <c r="M32" s="275"/>
      <c r="N32" s="274">
        <v>0</v>
      </c>
      <c r="O32" s="272">
        <f t="shared" si="17"/>
        <v>0</v>
      </c>
      <c r="P32" s="275"/>
      <c r="Q32" s="274">
        <v>0</v>
      </c>
      <c r="R32" s="272">
        <f t="shared" si="18"/>
        <v>0</v>
      </c>
      <c r="S32" s="275"/>
      <c r="T32" s="274">
        <v>0</v>
      </c>
      <c r="U32" s="272">
        <f t="shared" si="19"/>
        <v>0</v>
      </c>
      <c r="V32" s="275"/>
      <c r="W32" s="274">
        <v>0</v>
      </c>
      <c r="X32" s="272">
        <f t="shared" si="20"/>
        <v>0</v>
      </c>
      <c r="Y32" s="275"/>
      <c r="Z32" s="274">
        <f t="shared" si="21"/>
        <v>29</v>
      </c>
      <c r="AA32" s="293">
        <f t="shared" si="23"/>
        <v>9.3530284461072047E-2</v>
      </c>
    </row>
    <row r="33" spans="1:27" x14ac:dyDescent="0.25">
      <c r="A33" s="257" t="s">
        <v>256</v>
      </c>
      <c r="B33" s="258">
        <v>249</v>
      </c>
      <c r="C33" s="259">
        <f t="shared" si="22"/>
        <v>0.19935948759007205</v>
      </c>
      <c r="D33" s="276"/>
      <c r="E33" s="277">
        <v>216</v>
      </c>
      <c r="F33" s="259">
        <f t="shared" si="14"/>
        <v>0.17293835068054444</v>
      </c>
      <c r="G33" s="278"/>
      <c r="H33" s="277">
        <v>702</v>
      </c>
      <c r="I33" s="259">
        <f t="shared" si="15"/>
        <v>0.56204963971176947</v>
      </c>
      <c r="J33" s="278"/>
      <c r="K33" s="277">
        <v>7</v>
      </c>
      <c r="L33" s="259">
        <f t="shared" si="16"/>
        <v>5.6044835868694952E-3</v>
      </c>
      <c r="M33" s="278"/>
      <c r="N33" s="277">
        <v>50</v>
      </c>
      <c r="O33" s="259">
        <f t="shared" si="17"/>
        <v>4.0032025620496396E-2</v>
      </c>
      <c r="P33" s="278"/>
      <c r="Q33" s="277">
        <v>0</v>
      </c>
      <c r="R33" s="259">
        <f t="shared" si="18"/>
        <v>0</v>
      </c>
      <c r="S33" s="278"/>
      <c r="T33" s="277">
        <v>16</v>
      </c>
      <c r="U33" s="259">
        <f t="shared" si="19"/>
        <v>1.2810248198558846E-2</v>
      </c>
      <c r="V33" s="278"/>
      <c r="W33" s="277">
        <v>9</v>
      </c>
      <c r="X33" s="259">
        <f t="shared" si="20"/>
        <v>7.2057646116893519E-3</v>
      </c>
      <c r="Y33" s="278"/>
      <c r="Z33" s="277">
        <f t="shared" si="21"/>
        <v>1249</v>
      </c>
      <c r="AA33" s="294">
        <f t="shared" si="23"/>
        <v>4.0282525962716891</v>
      </c>
    </row>
    <row r="34" spans="1:27" x14ac:dyDescent="0.25">
      <c r="A34" s="254" t="s">
        <v>257</v>
      </c>
      <c r="B34" s="255">
        <v>29</v>
      </c>
      <c r="C34" s="272">
        <f t="shared" si="22"/>
        <v>2.0743919885550789E-2</v>
      </c>
      <c r="D34" s="273"/>
      <c r="E34" s="274">
        <v>33</v>
      </c>
      <c r="F34" s="272">
        <f t="shared" si="14"/>
        <v>2.3605150214592276E-2</v>
      </c>
      <c r="G34" s="275"/>
      <c r="H34" s="274">
        <v>1314</v>
      </c>
      <c r="I34" s="272">
        <f t="shared" si="15"/>
        <v>0.93991416309012876</v>
      </c>
      <c r="J34" s="275"/>
      <c r="K34" s="274">
        <v>14</v>
      </c>
      <c r="L34" s="272">
        <f t="shared" si="16"/>
        <v>1.0014306151645207E-2</v>
      </c>
      <c r="M34" s="275"/>
      <c r="N34" s="274">
        <v>3</v>
      </c>
      <c r="O34" s="272">
        <f t="shared" si="17"/>
        <v>2.1459227467811159E-3</v>
      </c>
      <c r="P34" s="275"/>
      <c r="Q34" s="274">
        <v>0</v>
      </c>
      <c r="R34" s="272">
        <f t="shared" si="18"/>
        <v>0</v>
      </c>
      <c r="S34" s="275"/>
      <c r="T34" s="274">
        <v>4</v>
      </c>
      <c r="U34" s="272">
        <f t="shared" si="19"/>
        <v>2.8612303290414878E-3</v>
      </c>
      <c r="V34" s="275"/>
      <c r="W34" s="274">
        <v>1</v>
      </c>
      <c r="X34" s="272">
        <f t="shared" si="20"/>
        <v>7.1530758226037196E-4</v>
      </c>
      <c r="Y34" s="275"/>
      <c r="Z34" s="274">
        <f t="shared" si="21"/>
        <v>1398</v>
      </c>
      <c r="AA34" s="293">
        <f t="shared" si="23"/>
        <v>4.5088047474682318</v>
      </c>
    </row>
    <row r="35" spans="1:27" x14ac:dyDescent="0.25">
      <c r="A35" s="257" t="s">
        <v>258</v>
      </c>
      <c r="B35" s="258">
        <v>3</v>
      </c>
      <c r="C35" s="259">
        <f t="shared" si="22"/>
        <v>8.7209302325581394E-3</v>
      </c>
      <c r="D35" s="276"/>
      <c r="E35" s="277">
        <v>50</v>
      </c>
      <c r="F35" s="259">
        <f t="shared" si="14"/>
        <v>0.14534883720930233</v>
      </c>
      <c r="G35" s="278"/>
      <c r="H35" s="277">
        <v>280</v>
      </c>
      <c r="I35" s="259">
        <f t="shared" si="15"/>
        <v>0.81395348837209303</v>
      </c>
      <c r="J35" s="278"/>
      <c r="K35" s="277">
        <v>9</v>
      </c>
      <c r="L35" s="259">
        <f t="shared" si="16"/>
        <v>2.616279069767442E-2</v>
      </c>
      <c r="M35" s="278"/>
      <c r="N35" s="277">
        <v>1</v>
      </c>
      <c r="O35" s="259">
        <f t="shared" si="17"/>
        <v>2.9069767441860465E-3</v>
      </c>
      <c r="P35" s="278"/>
      <c r="Q35" s="277">
        <v>0</v>
      </c>
      <c r="R35" s="259">
        <f t="shared" si="18"/>
        <v>0</v>
      </c>
      <c r="S35" s="278"/>
      <c r="T35" s="277">
        <v>0</v>
      </c>
      <c r="U35" s="259">
        <f t="shared" si="19"/>
        <v>0</v>
      </c>
      <c r="V35" s="278"/>
      <c r="W35" s="277">
        <v>1</v>
      </c>
      <c r="X35" s="259">
        <f t="shared" si="20"/>
        <v>2.9069767441860465E-3</v>
      </c>
      <c r="Y35" s="278"/>
      <c r="Z35" s="277">
        <f t="shared" si="21"/>
        <v>344</v>
      </c>
      <c r="AA35" s="294">
        <f t="shared" si="23"/>
        <v>1.1094626846416822</v>
      </c>
    </row>
    <row r="36" spans="1:27" x14ac:dyDescent="0.25">
      <c r="A36" s="254" t="s">
        <v>259</v>
      </c>
      <c r="B36" s="255">
        <v>8</v>
      </c>
      <c r="C36" s="272">
        <f t="shared" si="22"/>
        <v>4.9689440993788817E-2</v>
      </c>
      <c r="D36" s="273"/>
      <c r="E36" s="274">
        <v>16</v>
      </c>
      <c r="F36" s="272">
        <f t="shared" si="14"/>
        <v>9.9378881987577633E-2</v>
      </c>
      <c r="G36" s="275"/>
      <c r="H36" s="274">
        <v>124</v>
      </c>
      <c r="I36" s="272">
        <f t="shared" si="15"/>
        <v>0.77018633540372672</v>
      </c>
      <c r="J36" s="275"/>
      <c r="K36" s="274">
        <v>0</v>
      </c>
      <c r="L36" s="272">
        <f t="shared" si="16"/>
        <v>0</v>
      </c>
      <c r="M36" s="275"/>
      <c r="N36" s="274">
        <v>12</v>
      </c>
      <c r="O36" s="272">
        <f t="shared" si="17"/>
        <v>7.4534161490683232E-2</v>
      </c>
      <c r="P36" s="275"/>
      <c r="Q36" s="274">
        <v>0</v>
      </c>
      <c r="R36" s="272">
        <f t="shared" si="18"/>
        <v>0</v>
      </c>
      <c r="S36" s="275"/>
      <c r="T36" s="274">
        <v>1</v>
      </c>
      <c r="U36" s="272">
        <f t="shared" si="19"/>
        <v>6.2111801242236021E-3</v>
      </c>
      <c r="V36" s="275"/>
      <c r="W36" s="274">
        <v>0</v>
      </c>
      <c r="X36" s="272">
        <f t="shared" si="20"/>
        <v>0</v>
      </c>
      <c r="Y36" s="275"/>
      <c r="Z36" s="274">
        <f t="shared" si="21"/>
        <v>161</v>
      </c>
      <c r="AA36" s="293">
        <f t="shared" si="23"/>
        <v>0.51925433787008968</v>
      </c>
    </row>
    <row r="37" spans="1:27" s="260" customFormat="1" x14ac:dyDescent="0.25">
      <c r="A37" s="257" t="s">
        <v>260</v>
      </c>
      <c r="B37" s="258">
        <v>211</v>
      </c>
      <c r="C37" s="259">
        <f t="shared" si="22"/>
        <v>0.11934389140271494</v>
      </c>
      <c r="D37" s="276"/>
      <c r="E37" s="277">
        <v>433</v>
      </c>
      <c r="F37" s="259">
        <f t="shared" si="14"/>
        <v>0.24490950226244343</v>
      </c>
      <c r="G37" s="278"/>
      <c r="H37" s="277">
        <v>938</v>
      </c>
      <c r="I37" s="259">
        <f t="shared" si="15"/>
        <v>0.53054298642533937</v>
      </c>
      <c r="J37" s="278"/>
      <c r="K37" s="277">
        <v>59</v>
      </c>
      <c r="L37" s="259">
        <f t="shared" si="16"/>
        <v>3.33710407239819E-2</v>
      </c>
      <c r="M37" s="278"/>
      <c r="N37" s="277">
        <v>92</v>
      </c>
      <c r="O37" s="259">
        <f t="shared" si="17"/>
        <v>5.2036199095022627E-2</v>
      </c>
      <c r="P37" s="278"/>
      <c r="Q37" s="277">
        <v>4</v>
      </c>
      <c r="R37" s="259">
        <f t="shared" si="18"/>
        <v>2.2624434389140274E-3</v>
      </c>
      <c r="S37" s="278"/>
      <c r="T37" s="277">
        <v>12</v>
      </c>
      <c r="U37" s="259">
        <f t="shared" si="19"/>
        <v>6.7873303167420816E-3</v>
      </c>
      <c r="V37" s="278"/>
      <c r="W37" s="277">
        <v>19</v>
      </c>
      <c r="X37" s="259">
        <f t="shared" si="20"/>
        <v>1.0746606334841629E-2</v>
      </c>
      <c r="Y37" s="278"/>
      <c r="Z37" s="277">
        <f t="shared" si="21"/>
        <v>1768</v>
      </c>
      <c r="AA37" s="294">
        <f t="shared" si="23"/>
        <v>5.7021221699025997</v>
      </c>
    </row>
    <row r="38" spans="1:27" x14ac:dyDescent="0.25">
      <c r="A38" s="254" t="s">
        <v>261</v>
      </c>
      <c r="B38" s="255">
        <v>101</v>
      </c>
      <c r="C38" s="272">
        <f t="shared" si="22"/>
        <v>0.17353951890034364</v>
      </c>
      <c r="D38" s="273"/>
      <c r="E38" s="274">
        <v>147</v>
      </c>
      <c r="F38" s="272">
        <f t="shared" si="14"/>
        <v>0.25257731958762886</v>
      </c>
      <c r="G38" s="275"/>
      <c r="H38" s="274">
        <v>306</v>
      </c>
      <c r="I38" s="272">
        <f t="shared" si="15"/>
        <v>0.52577319587628868</v>
      </c>
      <c r="J38" s="275"/>
      <c r="K38" s="274">
        <v>6</v>
      </c>
      <c r="L38" s="272">
        <f t="shared" si="16"/>
        <v>1.0309278350515464E-2</v>
      </c>
      <c r="M38" s="275"/>
      <c r="N38" s="274">
        <v>14</v>
      </c>
      <c r="O38" s="272">
        <f t="shared" si="17"/>
        <v>2.4054982817869417E-2</v>
      </c>
      <c r="P38" s="275"/>
      <c r="Q38" s="274">
        <v>0</v>
      </c>
      <c r="R38" s="272">
        <f t="shared" si="18"/>
        <v>0</v>
      </c>
      <c r="S38" s="275"/>
      <c r="T38" s="274">
        <v>7</v>
      </c>
      <c r="U38" s="272">
        <f t="shared" si="19"/>
        <v>1.2027491408934709E-2</v>
      </c>
      <c r="V38" s="275"/>
      <c r="W38" s="274">
        <v>1</v>
      </c>
      <c r="X38" s="272">
        <f t="shared" si="20"/>
        <v>1.718213058419244E-3</v>
      </c>
      <c r="Y38" s="275"/>
      <c r="Z38" s="274">
        <f t="shared" si="21"/>
        <v>582</v>
      </c>
      <c r="AA38" s="293">
        <f t="shared" si="23"/>
        <v>1.8770560536670322</v>
      </c>
    </row>
    <row r="39" spans="1:27" s="260" customFormat="1" x14ac:dyDescent="0.25">
      <c r="A39" s="257" t="s">
        <v>262</v>
      </c>
      <c r="B39" s="258">
        <v>353</v>
      </c>
      <c r="C39" s="259">
        <f t="shared" si="22"/>
        <v>0.2419465387251542</v>
      </c>
      <c r="D39" s="276"/>
      <c r="E39" s="277">
        <v>212</v>
      </c>
      <c r="F39" s="259">
        <f t="shared" si="14"/>
        <v>0.14530500342700481</v>
      </c>
      <c r="G39" s="278"/>
      <c r="H39" s="277">
        <v>815</v>
      </c>
      <c r="I39" s="259">
        <f t="shared" si="15"/>
        <v>0.55860178204249489</v>
      </c>
      <c r="J39" s="278"/>
      <c r="K39" s="277">
        <v>39</v>
      </c>
      <c r="L39" s="259">
        <f t="shared" si="16"/>
        <v>2.6730637422892393E-2</v>
      </c>
      <c r="M39" s="278"/>
      <c r="N39" s="277">
        <v>31</v>
      </c>
      <c r="O39" s="259">
        <f t="shared" si="17"/>
        <v>2.1247429746401644E-2</v>
      </c>
      <c r="P39" s="278"/>
      <c r="Q39" s="277">
        <v>0</v>
      </c>
      <c r="R39" s="259">
        <f t="shared" si="18"/>
        <v>0</v>
      </c>
      <c r="S39" s="278"/>
      <c r="T39" s="277">
        <v>9</v>
      </c>
      <c r="U39" s="259">
        <f t="shared" si="19"/>
        <v>6.1686086360520902E-3</v>
      </c>
      <c r="V39" s="278"/>
      <c r="W39" s="277">
        <v>0</v>
      </c>
      <c r="X39" s="259">
        <f t="shared" si="20"/>
        <v>0</v>
      </c>
      <c r="Y39" s="278"/>
      <c r="Z39" s="277">
        <f t="shared" si="21"/>
        <v>1459</v>
      </c>
      <c r="AA39" s="294">
        <f t="shared" si="23"/>
        <v>4.7055408630587632</v>
      </c>
    </row>
    <row r="40" spans="1:27" x14ac:dyDescent="0.25">
      <c r="A40" s="254" t="s">
        <v>263</v>
      </c>
      <c r="B40" s="255">
        <v>169</v>
      </c>
      <c r="C40" s="272">
        <f t="shared" si="22"/>
        <v>0.24351585014409222</v>
      </c>
      <c r="D40" s="273"/>
      <c r="E40" s="274">
        <v>179</v>
      </c>
      <c r="F40" s="272">
        <f t="shared" si="14"/>
        <v>0.25792507204610948</v>
      </c>
      <c r="G40" s="275"/>
      <c r="H40" s="274">
        <v>159</v>
      </c>
      <c r="I40" s="272">
        <f t="shared" si="15"/>
        <v>0.22910662824207492</v>
      </c>
      <c r="J40" s="275"/>
      <c r="K40" s="274">
        <v>14</v>
      </c>
      <c r="L40" s="272">
        <f t="shared" si="16"/>
        <v>2.0172910662824207E-2</v>
      </c>
      <c r="M40" s="275"/>
      <c r="N40" s="274">
        <v>55</v>
      </c>
      <c r="O40" s="272">
        <f t="shared" si="17"/>
        <v>7.9250720461095103E-2</v>
      </c>
      <c r="P40" s="275"/>
      <c r="Q40" s="274">
        <v>0</v>
      </c>
      <c r="R40" s="272">
        <f t="shared" si="18"/>
        <v>0</v>
      </c>
      <c r="S40" s="275"/>
      <c r="T40" s="274">
        <v>44</v>
      </c>
      <c r="U40" s="272">
        <f t="shared" si="19"/>
        <v>6.3400576368876083E-2</v>
      </c>
      <c r="V40" s="275"/>
      <c r="W40" s="274">
        <v>74</v>
      </c>
      <c r="X40" s="272">
        <f t="shared" si="20"/>
        <v>0.10662824207492795</v>
      </c>
      <c r="Y40" s="275"/>
      <c r="Z40" s="274">
        <f t="shared" si="21"/>
        <v>694</v>
      </c>
      <c r="AA40" s="293">
        <f t="shared" si="23"/>
        <v>2.2382764626201381</v>
      </c>
    </row>
    <row r="41" spans="1:27" s="260" customFormat="1" x14ac:dyDescent="0.25">
      <c r="A41" s="257" t="s">
        <v>264</v>
      </c>
      <c r="B41" s="258">
        <v>255</v>
      </c>
      <c r="C41" s="259">
        <f t="shared" si="22"/>
        <v>0.19615384615384615</v>
      </c>
      <c r="D41" s="276"/>
      <c r="E41" s="277">
        <v>169</v>
      </c>
      <c r="F41" s="259">
        <f t="shared" si="14"/>
        <v>0.13</v>
      </c>
      <c r="G41" s="278"/>
      <c r="H41" s="277">
        <v>733</v>
      </c>
      <c r="I41" s="259">
        <f t="shared" si="15"/>
        <v>0.56384615384615389</v>
      </c>
      <c r="J41" s="278"/>
      <c r="K41" s="277">
        <v>30</v>
      </c>
      <c r="L41" s="259">
        <f t="shared" si="16"/>
        <v>2.3076923076923078E-2</v>
      </c>
      <c r="M41" s="278"/>
      <c r="N41" s="277">
        <v>62</v>
      </c>
      <c r="O41" s="259">
        <f t="shared" si="17"/>
        <v>4.7692307692307694E-2</v>
      </c>
      <c r="P41" s="278"/>
      <c r="Q41" s="277">
        <v>8</v>
      </c>
      <c r="R41" s="259">
        <f t="shared" si="18"/>
        <v>6.1538461538461538E-3</v>
      </c>
      <c r="S41" s="278"/>
      <c r="T41" s="277">
        <v>31</v>
      </c>
      <c r="U41" s="259">
        <f t="shared" si="19"/>
        <v>2.3846153846153847E-2</v>
      </c>
      <c r="V41" s="278"/>
      <c r="W41" s="277">
        <v>12</v>
      </c>
      <c r="X41" s="259">
        <f t="shared" si="20"/>
        <v>9.2307692307692316E-3</v>
      </c>
      <c r="Y41" s="278"/>
      <c r="Z41" s="277">
        <f t="shared" si="21"/>
        <v>1300</v>
      </c>
      <c r="AA41" s="294">
        <f t="shared" si="23"/>
        <v>4.1927368896342649</v>
      </c>
    </row>
    <row r="42" spans="1:27" x14ac:dyDescent="0.25">
      <c r="A42" s="254" t="s">
        <v>265</v>
      </c>
      <c r="B42" s="255">
        <v>341</v>
      </c>
      <c r="C42" s="272">
        <f t="shared" si="22"/>
        <v>0.33138969873663754</v>
      </c>
      <c r="D42" s="273"/>
      <c r="E42" s="274">
        <v>158</v>
      </c>
      <c r="F42" s="272">
        <f t="shared" si="14"/>
        <v>0.15354713313896987</v>
      </c>
      <c r="G42" s="275"/>
      <c r="H42" s="274">
        <v>310</v>
      </c>
      <c r="I42" s="272">
        <f t="shared" si="15"/>
        <v>0.30126336248785229</v>
      </c>
      <c r="J42" s="275"/>
      <c r="K42" s="274">
        <v>19</v>
      </c>
      <c r="L42" s="272">
        <f t="shared" si="16"/>
        <v>1.84645286686103E-2</v>
      </c>
      <c r="M42" s="275"/>
      <c r="N42" s="274">
        <v>73</v>
      </c>
      <c r="O42" s="272">
        <f t="shared" si="17"/>
        <v>7.0942662779397467E-2</v>
      </c>
      <c r="P42" s="275"/>
      <c r="Q42" s="274">
        <v>5</v>
      </c>
      <c r="R42" s="272">
        <f t="shared" si="18"/>
        <v>4.859086491739553E-3</v>
      </c>
      <c r="S42" s="275"/>
      <c r="T42" s="274">
        <v>117</v>
      </c>
      <c r="U42" s="272">
        <f t="shared" si="19"/>
        <v>0.11370262390670553</v>
      </c>
      <c r="V42" s="275"/>
      <c r="W42" s="274">
        <v>6</v>
      </c>
      <c r="X42" s="272">
        <f t="shared" si="20"/>
        <v>5.8309037900874635E-3</v>
      </c>
      <c r="Y42" s="275"/>
      <c r="Z42" s="274">
        <f t="shared" si="21"/>
        <v>1029</v>
      </c>
      <c r="AA42" s="293">
        <f t="shared" si="23"/>
        <v>3.3187125072566603</v>
      </c>
    </row>
    <row r="43" spans="1:27" s="260" customFormat="1" x14ac:dyDescent="0.25">
      <c r="A43" s="257" t="s">
        <v>266</v>
      </c>
      <c r="B43" s="258">
        <v>66</v>
      </c>
      <c r="C43" s="259">
        <f t="shared" si="22"/>
        <v>0.17837837837837839</v>
      </c>
      <c r="D43" s="276"/>
      <c r="E43" s="277">
        <v>71</v>
      </c>
      <c r="F43" s="259">
        <f t="shared" si="14"/>
        <v>0.1918918918918919</v>
      </c>
      <c r="G43" s="278"/>
      <c r="H43" s="277">
        <v>218</v>
      </c>
      <c r="I43" s="259">
        <f t="shared" si="15"/>
        <v>0.58918918918918917</v>
      </c>
      <c r="J43" s="278"/>
      <c r="K43" s="277">
        <v>1</v>
      </c>
      <c r="L43" s="259">
        <f t="shared" si="16"/>
        <v>2.7027027027027029E-3</v>
      </c>
      <c r="M43" s="278"/>
      <c r="N43" s="277">
        <v>8</v>
      </c>
      <c r="O43" s="259">
        <f t="shared" si="17"/>
        <v>2.1621621621621623E-2</v>
      </c>
      <c r="P43" s="278"/>
      <c r="Q43" s="277">
        <v>0</v>
      </c>
      <c r="R43" s="259">
        <f t="shared" si="18"/>
        <v>0</v>
      </c>
      <c r="S43" s="278"/>
      <c r="T43" s="277">
        <v>5</v>
      </c>
      <c r="U43" s="259">
        <f t="shared" si="19"/>
        <v>1.3513513513513514E-2</v>
      </c>
      <c r="V43" s="278"/>
      <c r="W43" s="277">
        <v>1</v>
      </c>
      <c r="X43" s="259">
        <f t="shared" si="20"/>
        <v>2.7027027027027029E-3</v>
      </c>
      <c r="Y43" s="278"/>
      <c r="Z43" s="277">
        <f t="shared" si="21"/>
        <v>370</v>
      </c>
      <c r="AA43" s="294">
        <f t="shared" si="23"/>
        <v>1.1933174224343674</v>
      </c>
    </row>
    <row r="44" spans="1:27" x14ac:dyDescent="0.25">
      <c r="A44" s="254" t="s">
        <v>267</v>
      </c>
      <c r="B44" s="255">
        <v>307</v>
      </c>
      <c r="C44" s="272">
        <f t="shared" si="22"/>
        <v>0.20304232804232805</v>
      </c>
      <c r="D44" s="273"/>
      <c r="E44" s="274">
        <v>278</v>
      </c>
      <c r="F44" s="272">
        <f t="shared" si="14"/>
        <v>0.18386243386243387</v>
      </c>
      <c r="G44" s="275"/>
      <c r="H44" s="274">
        <v>701</v>
      </c>
      <c r="I44" s="272">
        <f t="shared" si="15"/>
        <v>0.46362433862433861</v>
      </c>
      <c r="J44" s="275"/>
      <c r="K44" s="274">
        <v>50</v>
      </c>
      <c r="L44" s="272">
        <f t="shared" si="16"/>
        <v>3.3068783068783067E-2</v>
      </c>
      <c r="M44" s="275"/>
      <c r="N44" s="274">
        <v>72</v>
      </c>
      <c r="O44" s="272">
        <f t="shared" si="17"/>
        <v>4.7619047619047616E-2</v>
      </c>
      <c r="P44" s="275"/>
      <c r="Q44" s="274">
        <v>2</v>
      </c>
      <c r="R44" s="272">
        <f t="shared" si="18"/>
        <v>1.3227513227513227E-3</v>
      </c>
      <c r="S44" s="275"/>
      <c r="T44" s="274">
        <v>26</v>
      </c>
      <c r="U44" s="272">
        <f t="shared" si="19"/>
        <v>1.7195767195767195E-2</v>
      </c>
      <c r="V44" s="275"/>
      <c r="W44" s="274">
        <v>76</v>
      </c>
      <c r="X44" s="272">
        <f t="shared" si="20"/>
        <v>5.0264550264550262E-2</v>
      </c>
      <c r="Y44" s="275"/>
      <c r="Z44" s="274">
        <f t="shared" si="21"/>
        <v>1512</v>
      </c>
      <c r="AA44" s="293">
        <f t="shared" si="23"/>
        <v>4.8764755208669293</v>
      </c>
    </row>
    <row r="45" spans="1:27" s="260" customFormat="1" x14ac:dyDescent="0.25">
      <c r="A45" s="257" t="s">
        <v>268</v>
      </c>
      <c r="B45" s="258">
        <v>268</v>
      </c>
      <c r="C45" s="259">
        <f t="shared" si="22"/>
        <v>0.22731128074639526</v>
      </c>
      <c r="D45" s="276"/>
      <c r="E45" s="277">
        <v>226</v>
      </c>
      <c r="F45" s="259">
        <f t="shared" si="14"/>
        <v>0.19168787107718405</v>
      </c>
      <c r="G45" s="278"/>
      <c r="H45" s="277">
        <v>586</v>
      </c>
      <c r="I45" s="259">
        <f t="shared" si="15"/>
        <v>0.49703138252756573</v>
      </c>
      <c r="J45" s="278"/>
      <c r="K45" s="277">
        <v>34</v>
      </c>
      <c r="L45" s="259">
        <f t="shared" si="16"/>
        <v>2.883799830364716E-2</v>
      </c>
      <c r="M45" s="278"/>
      <c r="N45" s="277">
        <v>31</v>
      </c>
      <c r="O45" s="259">
        <f t="shared" si="17"/>
        <v>2.6293469041560644E-2</v>
      </c>
      <c r="P45" s="278"/>
      <c r="Q45" s="277">
        <v>0</v>
      </c>
      <c r="R45" s="259">
        <f t="shared" si="18"/>
        <v>0</v>
      </c>
      <c r="S45" s="278"/>
      <c r="T45" s="277">
        <v>26</v>
      </c>
      <c r="U45" s="259">
        <f t="shared" si="19"/>
        <v>2.2052586938083121E-2</v>
      </c>
      <c r="V45" s="278"/>
      <c r="W45" s="277">
        <v>8</v>
      </c>
      <c r="X45" s="259">
        <f t="shared" si="20"/>
        <v>6.7854113655640372E-3</v>
      </c>
      <c r="Y45" s="278"/>
      <c r="Z45" s="277">
        <f t="shared" si="21"/>
        <v>1179</v>
      </c>
      <c r="AA45" s="294">
        <f t="shared" si="23"/>
        <v>3.8024898406759982</v>
      </c>
    </row>
    <row r="46" spans="1:27" x14ac:dyDescent="0.25">
      <c r="A46" s="254" t="s">
        <v>269</v>
      </c>
      <c r="B46" s="255">
        <v>2</v>
      </c>
      <c r="C46" s="272">
        <f t="shared" si="22"/>
        <v>8.3333333333333329E-2</v>
      </c>
      <c r="D46" s="273"/>
      <c r="E46" s="274">
        <v>17</v>
      </c>
      <c r="F46" s="272">
        <f t="shared" si="14"/>
        <v>0.70833333333333337</v>
      </c>
      <c r="G46" s="275"/>
      <c r="H46" s="274">
        <v>5</v>
      </c>
      <c r="I46" s="272">
        <f t="shared" si="15"/>
        <v>0.20833333333333334</v>
      </c>
      <c r="J46" s="275"/>
      <c r="K46" s="274">
        <v>0</v>
      </c>
      <c r="L46" s="272">
        <f t="shared" si="16"/>
        <v>0</v>
      </c>
      <c r="M46" s="275"/>
      <c r="N46" s="274">
        <v>0</v>
      </c>
      <c r="O46" s="272">
        <f t="shared" si="17"/>
        <v>0</v>
      </c>
      <c r="P46" s="275"/>
      <c r="Q46" s="274">
        <v>0</v>
      </c>
      <c r="R46" s="272">
        <f t="shared" si="18"/>
        <v>0</v>
      </c>
      <c r="S46" s="275"/>
      <c r="T46" s="274">
        <v>0</v>
      </c>
      <c r="U46" s="272">
        <f t="shared" si="19"/>
        <v>0</v>
      </c>
      <c r="V46" s="275"/>
      <c r="W46" s="274">
        <v>0</v>
      </c>
      <c r="X46" s="272">
        <f t="shared" si="20"/>
        <v>0</v>
      </c>
      <c r="Y46" s="275"/>
      <c r="Z46" s="274">
        <f t="shared" si="21"/>
        <v>24</v>
      </c>
      <c r="AA46" s="293">
        <f t="shared" si="23"/>
        <v>7.7404373347094102E-2</v>
      </c>
    </row>
    <row r="47" spans="1:27" s="260" customFormat="1" x14ac:dyDescent="0.25">
      <c r="A47" s="261" t="s">
        <v>270</v>
      </c>
      <c r="B47" s="262">
        <v>3</v>
      </c>
      <c r="C47" s="263">
        <f t="shared" si="22"/>
        <v>0.10344827586206896</v>
      </c>
      <c r="D47" s="279"/>
      <c r="E47" s="280">
        <v>0</v>
      </c>
      <c r="F47" s="263">
        <f t="shared" si="14"/>
        <v>0</v>
      </c>
      <c r="G47" s="281"/>
      <c r="H47" s="280">
        <v>26</v>
      </c>
      <c r="I47" s="263">
        <f t="shared" si="15"/>
        <v>0.89655172413793105</v>
      </c>
      <c r="J47" s="281"/>
      <c r="K47" s="280">
        <v>0</v>
      </c>
      <c r="L47" s="263">
        <f t="shared" si="16"/>
        <v>0</v>
      </c>
      <c r="M47" s="281"/>
      <c r="N47" s="280">
        <v>0</v>
      </c>
      <c r="O47" s="263">
        <f t="shared" si="17"/>
        <v>0</v>
      </c>
      <c r="P47" s="281"/>
      <c r="Q47" s="280">
        <v>0</v>
      </c>
      <c r="R47" s="263">
        <f t="shared" si="18"/>
        <v>0</v>
      </c>
      <c r="S47" s="281"/>
      <c r="T47" s="280">
        <v>0</v>
      </c>
      <c r="U47" s="263">
        <f t="shared" si="19"/>
        <v>0</v>
      </c>
      <c r="V47" s="281"/>
      <c r="W47" s="280">
        <v>0</v>
      </c>
      <c r="X47" s="263">
        <f t="shared" si="20"/>
        <v>0</v>
      </c>
      <c r="Y47" s="281"/>
      <c r="Z47" s="280">
        <f t="shared" si="21"/>
        <v>29</v>
      </c>
      <c r="AA47" s="295">
        <f t="shared" si="23"/>
        <v>9.3530284461072047E-2</v>
      </c>
    </row>
    <row r="48" spans="1:27" x14ac:dyDescent="0.25">
      <c r="B48" s="264"/>
      <c r="C48" s="307"/>
      <c r="D48" s="264"/>
      <c r="E48" s="264"/>
      <c r="F48" s="303"/>
      <c r="G48" s="278"/>
      <c r="H48" s="278"/>
      <c r="I48" s="303"/>
      <c r="J48" s="278"/>
      <c r="K48" s="278"/>
      <c r="L48" s="303"/>
      <c r="M48" s="278"/>
      <c r="N48" s="278"/>
      <c r="O48" s="303"/>
      <c r="P48" s="278"/>
      <c r="Q48" s="278"/>
      <c r="R48" s="303"/>
      <c r="S48" s="278"/>
      <c r="T48" s="278"/>
      <c r="U48" s="303"/>
      <c r="V48" s="278"/>
      <c r="W48" s="278"/>
      <c r="X48" s="303"/>
      <c r="Y48" s="278"/>
      <c r="Z48" s="278"/>
      <c r="AA48" s="288"/>
    </row>
    <row r="49" spans="1:1" ht="16.5" x14ac:dyDescent="0.3">
      <c r="A49" s="266" t="s">
        <v>271</v>
      </c>
    </row>
    <row r="50" spans="1:1" ht="16.5" x14ac:dyDescent="0.3">
      <c r="A50" s="266" t="s">
        <v>272</v>
      </c>
    </row>
  </sheetData>
  <mergeCells count="12">
    <mergeCell ref="W13:X13"/>
    <mergeCell ref="Z13:AA13"/>
    <mergeCell ref="A6:AA7"/>
    <mergeCell ref="A12:A14"/>
    <mergeCell ref="B12:AA12"/>
    <mergeCell ref="B13:C13"/>
    <mergeCell ref="E13:F13"/>
    <mergeCell ref="H13:I13"/>
    <mergeCell ref="K13:L13"/>
    <mergeCell ref="N13:O13"/>
    <mergeCell ref="Q13:R13"/>
    <mergeCell ref="T13:U13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60D2A-ECF7-4EB1-8890-DFB9552E9113}">
  <sheetPr codeName="Hoja37">
    <tabColor theme="1"/>
  </sheetPr>
  <dimension ref="A2:R56"/>
  <sheetViews>
    <sheetView showGridLines="0" showRowColHeaders="0" zoomScale="80" zoomScaleNormal="80" workbookViewId="0">
      <selection activeCell="A9" sqref="A9"/>
    </sheetView>
  </sheetViews>
  <sheetFormatPr baseColWidth="10" defaultColWidth="11.42578125" defaultRowHeight="15" x14ac:dyDescent="0.25"/>
  <cols>
    <col min="1" max="1" width="40.7109375" style="241" customWidth="1"/>
    <col min="2" max="2" width="10.140625" style="241" customWidth="1"/>
    <col min="3" max="3" width="9.5703125" style="297" customWidth="1"/>
    <col min="4" max="4" width="6.28515625" style="241" customWidth="1"/>
    <col min="5" max="5" width="10.140625" style="241" customWidth="1"/>
    <col min="6" max="6" width="9.5703125" style="297" customWidth="1"/>
    <col min="7" max="7" width="6.28515625" style="241" customWidth="1"/>
    <col min="8" max="8" width="11.42578125" style="241"/>
    <col min="9" max="9" width="14" style="297" customWidth="1"/>
    <col min="10" max="10" width="6.28515625" style="241" customWidth="1"/>
    <col min="11" max="11" width="11.42578125" style="241"/>
    <col min="12" max="12" width="11.42578125" style="297"/>
    <col min="13" max="13" width="6.28515625" style="241" customWidth="1"/>
    <col min="14" max="14" width="14.28515625" style="241" customWidth="1"/>
    <col min="15" max="15" width="11.42578125" style="297"/>
    <col min="16" max="16" width="6.28515625" style="241" customWidth="1"/>
    <col min="17" max="17" width="11.42578125" style="241"/>
    <col min="18" max="18" width="11.42578125" style="297"/>
    <col min="19" max="16384" width="11.42578125" style="241"/>
  </cols>
  <sheetData>
    <row r="2" spans="1:18" x14ac:dyDescent="0.25">
      <c r="A2"/>
    </row>
    <row r="5" spans="1:18" ht="3.75" customHeight="1" x14ac:dyDescent="0.25"/>
    <row r="6" spans="1:18" ht="15" customHeight="1" x14ac:dyDescent="0.25">
      <c r="A6" s="749" t="s">
        <v>2</v>
      </c>
      <c r="B6" s="749"/>
      <c r="C6" s="749"/>
      <c r="D6" s="749"/>
      <c r="E6" s="749"/>
      <c r="F6" s="749"/>
      <c r="G6" s="749"/>
      <c r="H6" s="749"/>
      <c r="I6" s="749"/>
      <c r="J6" s="749"/>
      <c r="K6" s="749"/>
      <c r="L6" s="749"/>
      <c r="M6" s="749"/>
      <c r="N6" s="749"/>
      <c r="O6" s="749"/>
      <c r="P6" s="749"/>
      <c r="Q6" s="749"/>
      <c r="R6" s="760"/>
    </row>
    <row r="7" spans="1:18" ht="19.5" customHeight="1" x14ac:dyDescent="0.25">
      <c r="A7" s="749"/>
      <c r="B7" s="749"/>
      <c r="C7" s="749"/>
      <c r="D7" s="749"/>
      <c r="E7" s="749"/>
      <c r="F7" s="749"/>
      <c r="G7" s="749"/>
      <c r="H7" s="749"/>
      <c r="I7" s="749"/>
      <c r="J7" s="749"/>
      <c r="K7" s="749"/>
      <c r="L7" s="749"/>
      <c r="M7" s="749"/>
      <c r="N7" s="749"/>
      <c r="O7" s="749"/>
      <c r="P7" s="749"/>
      <c r="Q7" s="749"/>
      <c r="R7" s="760"/>
    </row>
    <row r="8" spans="1:18" ht="14.25" customHeight="1" x14ac:dyDescent="0.25">
      <c r="A8" s="242" t="s">
        <v>211</v>
      </c>
      <c r="B8" s="243"/>
      <c r="C8" s="298"/>
      <c r="D8" s="243"/>
      <c r="E8" s="243"/>
      <c r="F8" s="298"/>
      <c r="G8" s="243"/>
      <c r="H8" s="243"/>
      <c r="I8" s="298"/>
      <c r="J8" s="243"/>
      <c r="K8" s="243"/>
      <c r="L8" s="298"/>
      <c r="M8" s="243"/>
      <c r="N8" s="243"/>
      <c r="O8" s="298"/>
      <c r="P8" s="243"/>
      <c r="Q8" s="243"/>
      <c r="R8" s="298"/>
    </row>
    <row r="9" spans="1:18" ht="14.25" customHeight="1" x14ac:dyDescent="0.25">
      <c r="A9" s="289" t="s">
        <v>338</v>
      </c>
      <c r="B9" s="290"/>
      <c r="C9" s="299"/>
      <c r="D9" s="290"/>
      <c r="E9" s="290"/>
      <c r="F9" s="299"/>
      <c r="G9" s="290"/>
      <c r="H9" s="290"/>
      <c r="I9" s="299"/>
      <c r="J9" s="290"/>
      <c r="K9" s="290"/>
      <c r="L9" s="299"/>
      <c r="M9" s="290"/>
      <c r="N9" s="290"/>
      <c r="O9" s="299"/>
      <c r="P9" s="290"/>
      <c r="Q9" s="290"/>
      <c r="R9" s="299"/>
    </row>
    <row r="10" spans="1:18" x14ac:dyDescent="0.25">
      <c r="A10" s="244" t="s">
        <v>234</v>
      </c>
      <c r="B10" s="245"/>
      <c r="C10" s="305"/>
      <c r="D10" s="282"/>
      <c r="E10" s="282"/>
      <c r="F10" s="300"/>
      <c r="G10" s="282"/>
      <c r="H10" s="282"/>
      <c r="I10" s="301"/>
      <c r="J10" s="282"/>
      <c r="K10" s="282"/>
      <c r="L10" s="301"/>
      <c r="M10" s="282"/>
      <c r="N10" s="282"/>
      <c r="O10" s="301"/>
      <c r="P10" s="282"/>
      <c r="Q10" s="282"/>
      <c r="R10" s="301"/>
    </row>
    <row r="11" spans="1:18" ht="15.75" x14ac:dyDescent="0.3">
      <c r="A11" s="247" t="s">
        <v>235</v>
      </c>
      <c r="B11" s="248"/>
      <c r="C11" s="306"/>
      <c r="D11" s="283"/>
      <c r="E11" s="283"/>
      <c r="F11" s="302"/>
    </row>
    <row r="12" spans="1:18" x14ac:dyDescent="0.25">
      <c r="A12" s="750" t="s">
        <v>236</v>
      </c>
      <c r="B12" s="759" t="s">
        <v>211</v>
      </c>
      <c r="C12" s="759"/>
      <c r="D12" s="759"/>
      <c r="E12" s="759"/>
      <c r="F12" s="759"/>
      <c r="G12" s="759"/>
      <c r="H12" s="759"/>
      <c r="I12" s="759"/>
      <c r="J12" s="759"/>
      <c r="K12" s="759"/>
      <c r="L12" s="759"/>
      <c r="M12" s="759"/>
      <c r="N12" s="759"/>
      <c r="O12" s="759"/>
      <c r="P12" s="759"/>
      <c r="Q12" s="759"/>
      <c r="R12" s="761"/>
    </row>
    <row r="13" spans="1:18" ht="40.5" customHeight="1" x14ac:dyDescent="0.25">
      <c r="A13" s="756"/>
      <c r="B13" s="752" t="s">
        <v>339</v>
      </c>
      <c r="C13" s="752"/>
      <c r="D13" s="267"/>
      <c r="E13" s="758" t="s">
        <v>340</v>
      </c>
      <c r="F13" s="758"/>
      <c r="G13" s="268"/>
      <c r="H13" s="758" t="s">
        <v>341</v>
      </c>
      <c r="I13" s="758"/>
      <c r="J13" s="268"/>
      <c r="K13" s="752" t="s">
        <v>342</v>
      </c>
      <c r="L13" s="752"/>
      <c r="M13" s="268"/>
      <c r="N13" s="758" t="s">
        <v>343</v>
      </c>
      <c r="O13" s="758"/>
      <c r="P13" s="268"/>
      <c r="Q13" s="758" t="s">
        <v>344</v>
      </c>
      <c r="R13" s="762"/>
    </row>
    <row r="14" spans="1:18" x14ac:dyDescent="0.25">
      <c r="A14" s="756"/>
      <c r="B14" s="250" t="s">
        <v>34</v>
      </c>
      <c r="C14" s="292" t="s">
        <v>35</v>
      </c>
      <c r="D14" s="261"/>
      <c r="E14" s="250" t="s">
        <v>34</v>
      </c>
      <c r="F14" s="292" t="s">
        <v>35</v>
      </c>
      <c r="G14" s="269"/>
      <c r="H14" s="250" t="s">
        <v>34</v>
      </c>
      <c r="I14" s="292" t="s">
        <v>35</v>
      </c>
      <c r="J14" s="269"/>
      <c r="K14" s="250" t="s">
        <v>34</v>
      </c>
      <c r="L14" s="292" t="s">
        <v>35</v>
      </c>
      <c r="M14" s="269"/>
      <c r="N14" s="250" t="s">
        <v>34</v>
      </c>
      <c r="O14" s="292" t="s">
        <v>35</v>
      </c>
      <c r="P14" s="269"/>
      <c r="Q14" s="250" t="s">
        <v>34</v>
      </c>
      <c r="R14" s="292" t="s">
        <v>35</v>
      </c>
    </row>
    <row r="15" spans="1:18" x14ac:dyDescent="0.25">
      <c r="A15" s="284" t="s">
        <v>238</v>
      </c>
      <c r="B15" s="252">
        <f>SUM(B16:B47)</f>
        <v>18070</v>
      </c>
      <c r="C15" s="270">
        <f>B15/32187</f>
        <v>0.56140677913443315</v>
      </c>
      <c r="D15" s="271"/>
      <c r="E15" s="252">
        <f t="shared" ref="E15" si="0">SUM(E16:E47)</f>
        <v>5422</v>
      </c>
      <c r="F15" s="270">
        <f t="shared" ref="F15" si="1">E15/32187</f>
        <v>0.16845310218411161</v>
      </c>
      <c r="G15" s="271"/>
      <c r="H15" s="252">
        <f t="shared" ref="H15" si="2">SUM(H16:H47)</f>
        <v>5000</v>
      </c>
      <c r="I15" s="270">
        <f t="shared" ref="I15" si="3">H15/32187</f>
        <v>0.15534221890825489</v>
      </c>
      <c r="J15" s="271"/>
      <c r="K15" s="252">
        <f t="shared" ref="K15" si="4">SUM(K16:K47)</f>
        <v>13651</v>
      </c>
      <c r="L15" s="270">
        <f t="shared" ref="L15" si="5">K15/32187</f>
        <v>0.42411532606331748</v>
      </c>
      <c r="M15" s="271"/>
      <c r="N15" s="252">
        <f t="shared" ref="N15" si="6">SUM(N16:N47)</f>
        <v>2596</v>
      </c>
      <c r="O15" s="270">
        <f t="shared" ref="O15" si="7">N15/32187</f>
        <v>8.065368005716593E-2</v>
      </c>
      <c r="P15" s="271"/>
      <c r="Q15" s="252">
        <f t="shared" ref="Q15" si="8">SUM(Q16:Q47)</f>
        <v>294</v>
      </c>
      <c r="R15" s="270">
        <f t="shared" ref="R15" si="9">Q15/32187</f>
        <v>9.1341224718053879E-3</v>
      </c>
    </row>
    <row r="16" spans="1:18" x14ac:dyDescent="0.25">
      <c r="A16" s="254" t="s">
        <v>239</v>
      </c>
      <c r="B16" s="255">
        <v>770</v>
      </c>
      <c r="C16" s="272">
        <v>0.9506172839506174</v>
      </c>
      <c r="D16" s="273"/>
      <c r="E16" s="274">
        <v>53</v>
      </c>
      <c r="F16" s="272">
        <v>6.5432098765432101E-2</v>
      </c>
      <c r="G16" s="275"/>
      <c r="H16" s="274">
        <v>19</v>
      </c>
      <c r="I16" s="272">
        <v>2.3456790123456792E-2</v>
      </c>
      <c r="J16" s="275"/>
      <c r="K16" s="274">
        <v>24</v>
      </c>
      <c r="L16" s="272">
        <v>2.9629629629629631E-2</v>
      </c>
      <c r="M16" s="275"/>
      <c r="N16" s="274">
        <v>9</v>
      </c>
      <c r="O16" s="272">
        <v>1.1111111111111112E-2</v>
      </c>
      <c r="P16" s="275"/>
      <c r="Q16" s="274">
        <v>0</v>
      </c>
      <c r="R16" s="272">
        <v>0</v>
      </c>
    </row>
    <row r="17" spans="1:18" x14ac:dyDescent="0.25">
      <c r="A17" s="257" t="s">
        <v>240</v>
      </c>
      <c r="B17" s="258">
        <v>828</v>
      </c>
      <c r="C17" s="259">
        <v>0.55607790463398254</v>
      </c>
      <c r="D17" s="276"/>
      <c r="E17" s="277">
        <v>220</v>
      </c>
      <c r="F17" s="259">
        <v>0.14775016789791806</v>
      </c>
      <c r="G17" s="278"/>
      <c r="H17" s="277">
        <v>429</v>
      </c>
      <c r="I17" s="259">
        <v>0.28811282740094024</v>
      </c>
      <c r="J17" s="278"/>
      <c r="K17" s="277">
        <v>665</v>
      </c>
      <c r="L17" s="259">
        <v>0.44660846205507054</v>
      </c>
      <c r="M17" s="278"/>
      <c r="N17" s="277">
        <v>175</v>
      </c>
      <c r="O17" s="259">
        <v>0.11752854264607118</v>
      </c>
      <c r="P17" s="278"/>
      <c r="Q17" s="277">
        <v>11</v>
      </c>
      <c r="R17" s="259">
        <v>7.3875083948959034E-3</v>
      </c>
    </row>
    <row r="18" spans="1:18" x14ac:dyDescent="0.25">
      <c r="A18" s="254" t="s">
        <v>241</v>
      </c>
      <c r="B18" s="255">
        <v>0</v>
      </c>
      <c r="C18" s="272">
        <v>0</v>
      </c>
      <c r="D18" s="273"/>
      <c r="E18" s="274">
        <v>0</v>
      </c>
      <c r="F18" s="272">
        <v>0</v>
      </c>
      <c r="G18" s="275"/>
      <c r="H18" s="274">
        <v>0</v>
      </c>
      <c r="I18" s="272">
        <v>0</v>
      </c>
      <c r="J18" s="275"/>
      <c r="K18" s="274">
        <v>0</v>
      </c>
      <c r="L18" s="272">
        <v>0</v>
      </c>
      <c r="M18" s="275"/>
      <c r="N18" s="274">
        <v>0</v>
      </c>
      <c r="O18" s="272">
        <v>0</v>
      </c>
      <c r="P18" s="275"/>
      <c r="Q18" s="274">
        <v>0</v>
      </c>
      <c r="R18" s="272">
        <v>0</v>
      </c>
    </row>
    <row r="19" spans="1:18" x14ac:dyDescent="0.25">
      <c r="A19" s="257" t="s">
        <v>242</v>
      </c>
      <c r="B19" s="258">
        <v>1320</v>
      </c>
      <c r="C19" s="259">
        <v>0.66801619433198378</v>
      </c>
      <c r="D19" s="276"/>
      <c r="E19" s="277">
        <v>161</v>
      </c>
      <c r="F19" s="259">
        <v>8.1477732793522273E-2</v>
      </c>
      <c r="G19" s="278"/>
      <c r="H19" s="277">
        <v>368</v>
      </c>
      <c r="I19" s="259">
        <v>0.18623481781376519</v>
      </c>
      <c r="J19" s="278"/>
      <c r="K19" s="277">
        <v>816</v>
      </c>
      <c r="L19" s="259">
        <v>0.41295546558704449</v>
      </c>
      <c r="M19" s="278"/>
      <c r="N19" s="277">
        <v>236</v>
      </c>
      <c r="O19" s="259">
        <v>0.1194331983805668</v>
      </c>
      <c r="P19" s="278"/>
      <c r="Q19" s="277">
        <v>17</v>
      </c>
      <c r="R19" s="259">
        <v>8.6032388663967608E-3</v>
      </c>
    </row>
    <row r="20" spans="1:18" x14ac:dyDescent="0.25">
      <c r="A20" s="254" t="s">
        <v>243</v>
      </c>
      <c r="B20" s="255">
        <v>1043</v>
      </c>
      <c r="C20" s="272">
        <v>0.43116990491938817</v>
      </c>
      <c r="D20" s="273"/>
      <c r="E20" s="274">
        <v>646</v>
      </c>
      <c r="F20" s="272">
        <v>0.26705250103348493</v>
      </c>
      <c r="G20" s="275"/>
      <c r="H20" s="274">
        <v>752</v>
      </c>
      <c r="I20" s="272">
        <v>0.31087226126498552</v>
      </c>
      <c r="J20" s="275"/>
      <c r="K20" s="274">
        <v>1113</v>
      </c>
      <c r="L20" s="272">
        <v>0.46010748243075655</v>
      </c>
      <c r="M20" s="275"/>
      <c r="N20" s="274">
        <v>445</v>
      </c>
      <c r="O20" s="272">
        <v>0.18396031417941297</v>
      </c>
      <c r="P20" s="275"/>
      <c r="Q20" s="274">
        <v>58</v>
      </c>
      <c r="R20" s="272">
        <v>2.3976849937990905E-2</v>
      </c>
    </row>
    <row r="21" spans="1:18" x14ac:dyDescent="0.25">
      <c r="A21" s="257" t="s">
        <v>244</v>
      </c>
      <c r="B21" s="258">
        <v>1377</v>
      </c>
      <c r="C21" s="259">
        <v>0.686783042394015</v>
      </c>
      <c r="D21" s="276"/>
      <c r="E21" s="277">
        <v>142</v>
      </c>
      <c r="F21" s="259">
        <v>7.082294264339152E-2</v>
      </c>
      <c r="G21" s="278"/>
      <c r="H21" s="277">
        <v>302</v>
      </c>
      <c r="I21" s="259">
        <v>0.15062344139650874</v>
      </c>
      <c r="J21" s="278"/>
      <c r="K21" s="277">
        <v>741</v>
      </c>
      <c r="L21" s="259">
        <v>0.36957605985037406</v>
      </c>
      <c r="M21" s="278"/>
      <c r="N21" s="277">
        <v>61</v>
      </c>
      <c r="O21" s="259">
        <v>3.0423940149625937E-2</v>
      </c>
      <c r="P21" s="278"/>
      <c r="Q21" s="277">
        <v>4</v>
      </c>
      <c r="R21" s="259">
        <v>1.99501246882793E-3</v>
      </c>
    </row>
    <row r="22" spans="1:18" x14ac:dyDescent="0.25">
      <c r="A22" s="254" t="s">
        <v>245</v>
      </c>
      <c r="B22" s="255">
        <v>1161</v>
      </c>
      <c r="C22" s="272">
        <v>0.55154394299287413</v>
      </c>
      <c r="D22" s="273"/>
      <c r="E22" s="274">
        <v>766</v>
      </c>
      <c r="F22" s="272">
        <v>0.36389548693586699</v>
      </c>
      <c r="G22" s="275"/>
      <c r="H22" s="274">
        <v>420</v>
      </c>
      <c r="I22" s="272">
        <v>0.1995249406175772</v>
      </c>
      <c r="J22" s="275"/>
      <c r="K22" s="274">
        <v>579</v>
      </c>
      <c r="L22" s="272">
        <v>0.27505938242280287</v>
      </c>
      <c r="M22" s="275"/>
      <c r="N22" s="274">
        <v>129</v>
      </c>
      <c r="O22" s="272">
        <v>6.1282660332541566E-2</v>
      </c>
      <c r="P22" s="275"/>
      <c r="Q22" s="274">
        <v>16</v>
      </c>
      <c r="R22" s="272">
        <v>7.6009501187648456E-3</v>
      </c>
    </row>
    <row r="23" spans="1:18" x14ac:dyDescent="0.25">
      <c r="A23" s="257" t="s">
        <v>246</v>
      </c>
      <c r="B23" s="258">
        <v>806</v>
      </c>
      <c r="C23" s="259">
        <v>0.55509641873278237</v>
      </c>
      <c r="D23" s="276"/>
      <c r="E23" s="277">
        <v>198</v>
      </c>
      <c r="F23" s="259">
        <v>0.13636363636363635</v>
      </c>
      <c r="G23" s="278"/>
      <c r="H23" s="277">
        <v>245</v>
      </c>
      <c r="I23" s="259">
        <v>0.16873278236914602</v>
      </c>
      <c r="J23" s="278"/>
      <c r="K23" s="277">
        <v>610</v>
      </c>
      <c r="L23" s="259">
        <v>0.42011019283746553</v>
      </c>
      <c r="M23" s="278"/>
      <c r="N23" s="277">
        <v>180</v>
      </c>
      <c r="O23" s="259">
        <v>0.12396694214876033</v>
      </c>
      <c r="P23" s="278"/>
      <c r="Q23" s="277">
        <v>17</v>
      </c>
      <c r="R23" s="259">
        <v>1.1707988980716254E-2</v>
      </c>
    </row>
    <row r="24" spans="1:18" x14ac:dyDescent="0.25">
      <c r="A24" s="254" t="s">
        <v>247</v>
      </c>
      <c r="B24" s="255">
        <v>111</v>
      </c>
      <c r="C24" s="272">
        <v>0.5</v>
      </c>
      <c r="D24" s="273"/>
      <c r="E24" s="274">
        <v>2</v>
      </c>
      <c r="F24" s="272">
        <v>9.0090090090090089E-3</v>
      </c>
      <c r="G24" s="275"/>
      <c r="H24" s="274">
        <v>21</v>
      </c>
      <c r="I24" s="272">
        <v>9.45945945945946E-2</v>
      </c>
      <c r="J24" s="275"/>
      <c r="K24" s="274">
        <v>162</v>
      </c>
      <c r="L24" s="272">
        <v>0.72972972972972971</v>
      </c>
      <c r="M24" s="275"/>
      <c r="N24" s="274">
        <v>17</v>
      </c>
      <c r="O24" s="272">
        <v>7.6576576576576572E-2</v>
      </c>
      <c r="P24" s="275"/>
      <c r="Q24" s="274">
        <v>0</v>
      </c>
      <c r="R24" s="272">
        <v>0</v>
      </c>
    </row>
    <row r="25" spans="1:18" x14ac:dyDescent="0.25">
      <c r="A25" s="257" t="s">
        <v>248</v>
      </c>
      <c r="B25" s="258">
        <v>2</v>
      </c>
      <c r="C25" s="259">
        <v>1</v>
      </c>
      <c r="D25" s="276"/>
      <c r="E25" s="277">
        <v>0</v>
      </c>
      <c r="F25" s="259">
        <v>0</v>
      </c>
      <c r="G25" s="278"/>
      <c r="H25" s="277">
        <v>0</v>
      </c>
      <c r="I25" s="259">
        <v>0</v>
      </c>
      <c r="J25" s="278"/>
      <c r="K25" s="277">
        <v>1</v>
      </c>
      <c r="L25" s="259">
        <v>0.5</v>
      </c>
      <c r="M25" s="278"/>
      <c r="N25" s="277">
        <v>0</v>
      </c>
      <c r="O25" s="259">
        <v>0</v>
      </c>
      <c r="P25" s="278"/>
      <c r="Q25" s="277">
        <v>0</v>
      </c>
      <c r="R25" s="259">
        <v>0</v>
      </c>
    </row>
    <row r="26" spans="1:18" x14ac:dyDescent="0.25">
      <c r="A26" s="254" t="s">
        <v>249</v>
      </c>
      <c r="B26" s="255">
        <v>767</v>
      </c>
      <c r="C26" s="272">
        <v>0.55863073561544063</v>
      </c>
      <c r="D26" s="273"/>
      <c r="E26" s="274">
        <v>657</v>
      </c>
      <c r="F26" s="272">
        <v>0.47851420247632925</v>
      </c>
      <c r="G26" s="275"/>
      <c r="H26" s="274">
        <v>147</v>
      </c>
      <c r="I26" s="272">
        <v>0.10706482155863073</v>
      </c>
      <c r="J26" s="275"/>
      <c r="K26" s="274">
        <v>646</v>
      </c>
      <c r="L26" s="272">
        <v>0.47050254916241807</v>
      </c>
      <c r="M26" s="275"/>
      <c r="N26" s="274">
        <v>58</v>
      </c>
      <c r="O26" s="272">
        <v>4.2243262927895125E-2</v>
      </c>
      <c r="P26" s="275"/>
      <c r="Q26" s="274">
        <v>7</v>
      </c>
      <c r="R26" s="272">
        <v>5.0983248361252727E-3</v>
      </c>
    </row>
    <row r="27" spans="1:18" x14ac:dyDescent="0.25">
      <c r="A27" s="257" t="s">
        <v>250</v>
      </c>
      <c r="B27" s="258">
        <v>255</v>
      </c>
      <c r="C27" s="259">
        <v>0.77272727272727271</v>
      </c>
      <c r="D27" s="276"/>
      <c r="E27" s="277">
        <v>167</v>
      </c>
      <c r="F27" s="259">
        <v>0.5060606060606061</v>
      </c>
      <c r="G27" s="278"/>
      <c r="H27" s="277">
        <v>15</v>
      </c>
      <c r="I27" s="259">
        <v>4.5454545454545456E-2</v>
      </c>
      <c r="J27" s="278"/>
      <c r="K27" s="277">
        <v>8</v>
      </c>
      <c r="L27" s="259">
        <v>2.4242424242424242E-2</v>
      </c>
      <c r="M27" s="278"/>
      <c r="N27" s="277">
        <v>0</v>
      </c>
      <c r="O27" s="259">
        <v>0</v>
      </c>
      <c r="P27" s="278"/>
      <c r="Q27" s="277">
        <v>1</v>
      </c>
      <c r="R27" s="259">
        <v>3.0303030303030303E-3</v>
      </c>
    </row>
    <row r="28" spans="1:18" x14ac:dyDescent="0.25">
      <c r="A28" s="254" t="s">
        <v>251</v>
      </c>
      <c r="B28" s="255">
        <v>805</v>
      </c>
      <c r="C28" s="272">
        <v>0.51306564690885914</v>
      </c>
      <c r="D28" s="273"/>
      <c r="E28" s="274">
        <v>12</v>
      </c>
      <c r="F28" s="272">
        <v>7.6481835564053535E-3</v>
      </c>
      <c r="G28" s="275"/>
      <c r="H28" s="274">
        <v>53</v>
      </c>
      <c r="I28" s="272">
        <v>3.3779477374123644E-2</v>
      </c>
      <c r="J28" s="275"/>
      <c r="K28" s="274">
        <v>763</v>
      </c>
      <c r="L28" s="272">
        <v>0.48629700446144042</v>
      </c>
      <c r="M28" s="275"/>
      <c r="N28" s="274">
        <v>14</v>
      </c>
      <c r="O28" s="272">
        <v>8.9228808158062466E-3</v>
      </c>
      <c r="P28" s="275"/>
      <c r="Q28" s="274">
        <v>3</v>
      </c>
      <c r="R28" s="272">
        <v>1.9120458891013384E-3</v>
      </c>
    </row>
    <row r="29" spans="1:18" x14ac:dyDescent="0.25">
      <c r="A29" s="257" t="s">
        <v>252</v>
      </c>
      <c r="B29" s="258">
        <v>1005</v>
      </c>
      <c r="C29" s="259">
        <v>0.78638497652582162</v>
      </c>
      <c r="D29" s="276"/>
      <c r="E29" s="277">
        <v>72</v>
      </c>
      <c r="F29" s="259">
        <v>5.6338028169014093E-2</v>
      </c>
      <c r="G29" s="278"/>
      <c r="H29" s="277">
        <v>99</v>
      </c>
      <c r="I29" s="259">
        <v>7.746478873239436E-2</v>
      </c>
      <c r="J29" s="278"/>
      <c r="K29" s="277">
        <v>280</v>
      </c>
      <c r="L29" s="259">
        <v>0.2190923317683881</v>
      </c>
      <c r="M29" s="278"/>
      <c r="N29" s="277">
        <v>19</v>
      </c>
      <c r="O29" s="259">
        <v>1.486697965571205E-2</v>
      </c>
      <c r="P29" s="278"/>
      <c r="Q29" s="277">
        <v>2</v>
      </c>
      <c r="R29" s="259">
        <v>1.5649452269170579E-3</v>
      </c>
    </row>
    <row r="30" spans="1:18" x14ac:dyDescent="0.25">
      <c r="A30" s="254" t="s">
        <v>253</v>
      </c>
      <c r="B30" s="255">
        <v>670</v>
      </c>
      <c r="C30" s="272">
        <v>0.48480463096960924</v>
      </c>
      <c r="D30" s="273"/>
      <c r="E30" s="274">
        <v>500</v>
      </c>
      <c r="F30" s="272">
        <v>0.36179450072358899</v>
      </c>
      <c r="G30" s="275"/>
      <c r="H30" s="274">
        <v>212</v>
      </c>
      <c r="I30" s="272">
        <v>0.15340086830680175</v>
      </c>
      <c r="J30" s="275"/>
      <c r="K30" s="274">
        <v>593</v>
      </c>
      <c r="L30" s="272">
        <v>0.42908827785817655</v>
      </c>
      <c r="M30" s="275"/>
      <c r="N30" s="274">
        <v>234</v>
      </c>
      <c r="O30" s="272">
        <v>0.16931982633863962</v>
      </c>
      <c r="P30" s="275"/>
      <c r="Q30" s="274">
        <v>38</v>
      </c>
      <c r="R30" s="272">
        <v>2.7496382054992764E-2</v>
      </c>
    </row>
    <row r="31" spans="1:18" x14ac:dyDescent="0.25">
      <c r="A31" s="257" t="s">
        <v>254</v>
      </c>
      <c r="B31" s="258">
        <v>12</v>
      </c>
      <c r="C31" s="259">
        <v>0.6</v>
      </c>
      <c r="D31" s="276"/>
      <c r="E31" s="277">
        <v>1</v>
      </c>
      <c r="F31" s="259">
        <v>0.05</v>
      </c>
      <c r="G31" s="278"/>
      <c r="H31" s="277">
        <v>17</v>
      </c>
      <c r="I31" s="259">
        <v>0.85</v>
      </c>
      <c r="J31" s="278"/>
      <c r="K31" s="277">
        <v>1</v>
      </c>
      <c r="L31" s="259">
        <v>0.05</v>
      </c>
      <c r="M31" s="278"/>
      <c r="N31" s="277">
        <v>0</v>
      </c>
      <c r="O31" s="259">
        <v>0</v>
      </c>
      <c r="P31" s="278"/>
      <c r="Q31" s="277">
        <v>0</v>
      </c>
      <c r="R31" s="259">
        <v>0</v>
      </c>
    </row>
    <row r="32" spans="1:18" x14ac:dyDescent="0.25">
      <c r="A32" s="254" t="s">
        <v>255</v>
      </c>
      <c r="B32" s="255">
        <v>29</v>
      </c>
      <c r="C32" s="272">
        <v>0.96666666666666667</v>
      </c>
      <c r="D32" s="273"/>
      <c r="E32" s="274">
        <v>0</v>
      </c>
      <c r="F32" s="272">
        <v>0</v>
      </c>
      <c r="G32" s="275"/>
      <c r="H32" s="274">
        <v>0</v>
      </c>
      <c r="I32" s="272">
        <v>0</v>
      </c>
      <c r="J32" s="275"/>
      <c r="K32" s="274">
        <v>0</v>
      </c>
      <c r="L32" s="272">
        <v>0</v>
      </c>
      <c r="M32" s="275"/>
      <c r="N32" s="274">
        <v>0</v>
      </c>
      <c r="O32" s="272">
        <v>0</v>
      </c>
      <c r="P32" s="275"/>
      <c r="Q32" s="274">
        <v>0</v>
      </c>
      <c r="R32" s="272">
        <v>0</v>
      </c>
    </row>
    <row r="33" spans="1:18" x14ac:dyDescent="0.25">
      <c r="A33" s="257" t="s">
        <v>256</v>
      </c>
      <c r="B33" s="258">
        <v>827</v>
      </c>
      <c r="C33" s="259">
        <v>0.63226299694189603</v>
      </c>
      <c r="D33" s="276"/>
      <c r="E33" s="277">
        <v>157</v>
      </c>
      <c r="F33" s="259">
        <v>0.12003058103975535</v>
      </c>
      <c r="G33" s="278"/>
      <c r="H33" s="277">
        <v>292</v>
      </c>
      <c r="I33" s="259">
        <v>0.22324159021406728</v>
      </c>
      <c r="J33" s="278"/>
      <c r="K33" s="277">
        <v>388</v>
      </c>
      <c r="L33" s="259">
        <v>0.29663608562691129</v>
      </c>
      <c r="M33" s="278"/>
      <c r="N33" s="277">
        <v>57</v>
      </c>
      <c r="O33" s="259">
        <v>4.3577981651376142E-2</v>
      </c>
      <c r="P33" s="278"/>
      <c r="Q33" s="277">
        <v>15</v>
      </c>
      <c r="R33" s="259">
        <v>1.1467889908256881E-2</v>
      </c>
    </row>
    <row r="34" spans="1:18" x14ac:dyDescent="0.25">
      <c r="A34" s="254" t="s">
        <v>257</v>
      </c>
      <c r="B34" s="255">
        <v>146</v>
      </c>
      <c r="C34" s="272">
        <v>0.10260014054813774</v>
      </c>
      <c r="D34" s="273"/>
      <c r="E34" s="274">
        <v>8</v>
      </c>
      <c r="F34" s="272">
        <v>5.6219255094869993E-3</v>
      </c>
      <c r="G34" s="275"/>
      <c r="H34" s="274">
        <v>20</v>
      </c>
      <c r="I34" s="272">
        <v>1.4054813773717499E-2</v>
      </c>
      <c r="J34" s="275"/>
      <c r="K34" s="274">
        <v>1264</v>
      </c>
      <c r="L34" s="272">
        <v>0.88826423049894587</v>
      </c>
      <c r="M34" s="275"/>
      <c r="N34" s="274">
        <v>12</v>
      </c>
      <c r="O34" s="272">
        <v>8.4328882642304981E-3</v>
      </c>
      <c r="P34" s="275"/>
      <c r="Q34" s="274">
        <v>3</v>
      </c>
      <c r="R34" s="272">
        <v>2.1082220660576245E-3</v>
      </c>
    </row>
    <row r="35" spans="1:18" x14ac:dyDescent="0.25">
      <c r="A35" s="257" t="s">
        <v>258</v>
      </c>
      <c r="B35" s="258">
        <v>224</v>
      </c>
      <c r="C35" s="259">
        <v>0.64367816091954022</v>
      </c>
      <c r="D35" s="276"/>
      <c r="E35" s="277">
        <v>35</v>
      </c>
      <c r="F35" s="259">
        <v>0.10057471264367816</v>
      </c>
      <c r="G35" s="278"/>
      <c r="H35" s="277">
        <v>50</v>
      </c>
      <c r="I35" s="259">
        <v>0.14367816091954022</v>
      </c>
      <c r="J35" s="278"/>
      <c r="K35" s="277">
        <v>145</v>
      </c>
      <c r="L35" s="259">
        <v>0.41666666666666674</v>
      </c>
      <c r="M35" s="278"/>
      <c r="N35" s="277">
        <v>9</v>
      </c>
      <c r="O35" s="259">
        <v>2.5862068965517241E-2</v>
      </c>
      <c r="P35" s="278"/>
      <c r="Q35" s="277">
        <v>0</v>
      </c>
      <c r="R35" s="259">
        <v>0</v>
      </c>
    </row>
    <row r="36" spans="1:18" x14ac:dyDescent="0.25">
      <c r="A36" s="254" t="s">
        <v>259</v>
      </c>
      <c r="B36" s="255">
        <v>129</v>
      </c>
      <c r="C36" s="272">
        <v>0.80124223602484468</v>
      </c>
      <c r="D36" s="273"/>
      <c r="E36" s="274">
        <v>32</v>
      </c>
      <c r="F36" s="272">
        <v>0.19875776397515527</v>
      </c>
      <c r="G36" s="275"/>
      <c r="H36" s="274">
        <v>39</v>
      </c>
      <c r="I36" s="272">
        <v>0.24223602484472051</v>
      </c>
      <c r="J36" s="275"/>
      <c r="K36" s="274">
        <v>63</v>
      </c>
      <c r="L36" s="272">
        <v>0.39130434782608697</v>
      </c>
      <c r="M36" s="275"/>
      <c r="N36" s="274">
        <v>8</v>
      </c>
      <c r="O36" s="272">
        <v>4.9689440993788817E-2</v>
      </c>
      <c r="P36" s="275"/>
      <c r="Q36" s="274">
        <v>0</v>
      </c>
      <c r="R36" s="272">
        <v>0</v>
      </c>
    </row>
    <row r="37" spans="1:18" s="260" customFormat="1" x14ac:dyDescent="0.25">
      <c r="A37" s="257" t="s">
        <v>260</v>
      </c>
      <c r="B37" s="258">
        <v>1224</v>
      </c>
      <c r="C37" s="259">
        <v>0.64251968503937007</v>
      </c>
      <c r="D37" s="276"/>
      <c r="E37" s="277">
        <v>462</v>
      </c>
      <c r="F37" s="259">
        <v>0.24251968503937008</v>
      </c>
      <c r="G37" s="278"/>
      <c r="H37" s="277">
        <v>227</v>
      </c>
      <c r="I37" s="259">
        <v>0.11916010498687664</v>
      </c>
      <c r="J37" s="278"/>
      <c r="K37" s="277">
        <v>507</v>
      </c>
      <c r="L37" s="259">
        <v>0.26614173228346455</v>
      </c>
      <c r="M37" s="278"/>
      <c r="N37" s="277">
        <v>81</v>
      </c>
      <c r="O37" s="259">
        <v>4.2519685039370071E-2</v>
      </c>
      <c r="P37" s="278"/>
      <c r="Q37" s="277">
        <v>16</v>
      </c>
      <c r="R37" s="259">
        <v>8.3989501312335957E-3</v>
      </c>
    </row>
    <row r="38" spans="1:18" x14ac:dyDescent="0.25">
      <c r="A38" s="254" t="s">
        <v>261</v>
      </c>
      <c r="B38" s="255">
        <v>265</v>
      </c>
      <c r="C38" s="272">
        <v>0.41277258566978192</v>
      </c>
      <c r="D38" s="273"/>
      <c r="E38" s="274">
        <v>65</v>
      </c>
      <c r="F38" s="272">
        <v>0.10124610591900311</v>
      </c>
      <c r="G38" s="275"/>
      <c r="H38" s="274">
        <v>94</v>
      </c>
      <c r="I38" s="272">
        <v>0.14641744548286603</v>
      </c>
      <c r="J38" s="275"/>
      <c r="K38" s="274">
        <v>336</v>
      </c>
      <c r="L38" s="272">
        <v>0.52336448598130836</v>
      </c>
      <c r="M38" s="275"/>
      <c r="N38" s="274">
        <v>114</v>
      </c>
      <c r="O38" s="272">
        <v>0.17757009345794392</v>
      </c>
      <c r="P38" s="275"/>
      <c r="Q38" s="274">
        <v>8</v>
      </c>
      <c r="R38" s="272">
        <v>1.2461059190031152E-2</v>
      </c>
    </row>
    <row r="39" spans="1:18" s="260" customFormat="1" x14ac:dyDescent="0.25">
      <c r="A39" s="257" t="s">
        <v>262</v>
      </c>
      <c r="B39" s="258">
        <v>531</v>
      </c>
      <c r="C39" s="259">
        <v>0.35781671159029649</v>
      </c>
      <c r="D39" s="276"/>
      <c r="E39" s="277">
        <v>140</v>
      </c>
      <c r="F39" s="259">
        <v>9.4339622641509441E-2</v>
      </c>
      <c r="G39" s="278"/>
      <c r="H39" s="277">
        <v>77</v>
      </c>
      <c r="I39" s="259">
        <v>5.1886792452830191E-2</v>
      </c>
      <c r="J39" s="278"/>
      <c r="K39" s="277">
        <v>1080</v>
      </c>
      <c r="L39" s="259">
        <v>0.72776280323450138</v>
      </c>
      <c r="M39" s="278"/>
      <c r="N39" s="277">
        <v>118</v>
      </c>
      <c r="O39" s="259">
        <v>7.9514824797843664E-2</v>
      </c>
      <c r="P39" s="278"/>
      <c r="Q39" s="277">
        <v>17</v>
      </c>
      <c r="R39" s="259">
        <v>1.1455525606469003E-2</v>
      </c>
    </row>
    <row r="40" spans="1:18" x14ac:dyDescent="0.25">
      <c r="A40" s="254" t="s">
        <v>263</v>
      </c>
      <c r="B40" s="255">
        <v>465</v>
      </c>
      <c r="C40" s="272">
        <v>0.53325688073394495</v>
      </c>
      <c r="D40" s="273"/>
      <c r="E40" s="274">
        <v>118</v>
      </c>
      <c r="F40" s="272">
        <v>0.13532110091743119</v>
      </c>
      <c r="G40" s="275"/>
      <c r="H40" s="274">
        <v>152</v>
      </c>
      <c r="I40" s="272">
        <v>0.17431192660550457</v>
      </c>
      <c r="J40" s="275"/>
      <c r="K40" s="274">
        <v>314</v>
      </c>
      <c r="L40" s="272">
        <v>0.36009174311926606</v>
      </c>
      <c r="M40" s="275"/>
      <c r="N40" s="274">
        <v>65</v>
      </c>
      <c r="O40" s="272">
        <v>7.4541284403669722E-2</v>
      </c>
      <c r="P40" s="275"/>
      <c r="Q40" s="274">
        <v>19</v>
      </c>
      <c r="R40" s="272">
        <v>2.1788990825688071E-2</v>
      </c>
    </row>
    <row r="41" spans="1:18" s="260" customFormat="1" x14ac:dyDescent="0.25">
      <c r="A41" s="257" t="s">
        <v>264</v>
      </c>
      <c r="B41" s="258">
        <v>495</v>
      </c>
      <c r="C41" s="259">
        <v>0.37218045112781956</v>
      </c>
      <c r="D41" s="276"/>
      <c r="E41" s="277">
        <v>207</v>
      </c>
      <c r="F41" s="259">
        <v>0.15563909774436091</v>
      </c>
      <c r="G41" s="278"/>
      <c r="H41" s="277">
        <v>224</v>
      </c>
      <c r="I41" s="259">
        <v>0.16842105263157894</v>
      </c>
      <c r="J41" s="278"/>
      <c r="K41" s="277">
        <v>912</v>
      </c>
      <c r="L41" s="259">
        <v>0.68571428571428572</v>
      </c>
      <c r="M41" s="278"/>
      <c r="N41" s="277">
        <v>81</v>
      </c>
      <c r="O41" s="259">
        <v>6.0902255639097742E-2</v>
      </c>
      <c r="P41" s="278"/>
      <c r="Q41" s="277">
        <v>3</v>
      </c>
      <c r="R41" s="259">
        <v>2.255639097744361E-3</v>
      </c>
    </row>
    <row r="42" spans="1:18" x14ac:dyDescent="0.25">
      <c r="A42" s="254" t="s">
        <v>265</v>
      </c>
      <c r="B42" s="255">
        <v>828</v>
      </c>
      <c r="C42" s="272">
        <v>0.80154888673765745</v>
      </c>
      <c r="D42" s="273"/>
      <c r="E42" s="274">
        <v>159</v>
      </c>
      <c r="F42" s="272">
        <v>0.15392061955469508</v>
      </c>
      <c r="G42" s="275"/>
      <c r="H42" s="274">
        <v>139</v>
      </c>
      <c r="I42" s="272">
        <v>0.13455953533397871</v>
      </c>
      <c r="J42" s="275"/>
      <c r="K42" s="274">
        <v>339</v>
      </c>
      <c r="L42" s="272">
        <v>0.32817037754114231</v>
      </c>
      <c r="M42" s="275"/>
      <c r="N42" s="274">
        <v>101</v>
      </c>
      <c r="O42" s="272">
        <v>9.7773475314617622E-2</v>
      </c>
      <c r="P42" s="275"/>
      <c r="Q42" s="274">
        <v>4</v>
      </c>
      <c r="R42" s="272">
        <v>3.8722168441432721E-3</v>
      </c>
    </row>
    <row r="43" spans="1:18" s="260" customFormat="1" x14ac:dyDescent="0.25">
      <c r="A43" s="257" t="s">
        <v>266</v>
      </c>
      <c r="B43" s="258">
        <v>335</v>
      </c>
      <c r="C43" s="259">
        <v>0.86118251928020551</v>
      </c>
      <c r="D43" s="276"/>
      <c r="E43" s="277">
        <v>26</v>
      </c>
      <c r="F43" s="259">
        <v>6.6838046272493568E-2</v>
      </c>
      <c r="G43" s="278"/>
      <c r="H43" s="277">
        <v>37</v>
      </c>
      <c r="I43" s="259">
        <v>9.5115681233933158E-2</v>
      </c>
      <c r="J43" s="278"/>
      <c r="K43" s="277">
        <v>97</v>
      </c>
      <c r="L43" s="259">
        <v>0.24935732647814909</v>
      </c>
      <c r="M43" s="278"/>
      <c r="N43" s="277">
        <v>2</v>
      </c>
      <c r="O43" s="259">
        <v>5.1413881748071976E-3</v>
      </c>
      <c r="P43" s="278"/>
      <c r="Q43" s="277">
        <v>1</v>
      </c>
      <c r="R43" s="259">
        <v>2.5706940874035988E-3</v>
      </c>
    </row>
    <row r="44" spans="1:18" x14ac:dyDescent="0.25">
      <c r="A44" s="254" t="s">
        <v>267</v>
      </c>
      <c r="B44" s="255">
        <v>978</v>
      </c>
      <c r="C44" s="272">
        <v>0.61742424242424243</v>
      </c>
      <c r="D44" s="273"/>
      <c r="E44" s="274">
        <v>158</v>
      </c>
      <c r="F44" s="272">
        <v>9.9747474747474751E-2</v>
      </c>
      <c r="G44" s="275"/>
      <c r="H44" s="274">
        <v>376</v>
      </c>
      <c r="I44" s="272">
        <v>0.23737373737373738</v>
      </c>
      <c r="J44" s="275"/>
      <c r="K44" s="274">
        <v>513</v>
      </c>
      <c r="L44" s="272">
        <v>0.32386363636363635</v>
      </c>
      <c r="M44" s="275"/>
      <c r="N44" s="274">
        <v>247</v>
      </c>
      <c r="O44" s="272">
        <v>0.15593434343434343</v>
      </c>
      <c r="P44" s="275"/>
      <c r="Q44" s="274">
        <v>10</v>
      </c>
      <c r="R44" s="272">
        <v>6.313131313131313E-3</v>
      </c>
    </row>
    <row r="45" spans="1:18" s="260" customFormat="1" x14ac:dyDescent="0.25">
      <c r="A45" s="257" t="s">
        <v>268</v>
      </c>
      <c r="B45" s="258">
        <v>612</v>
      </c>
      <c r="C45" s="259">
        <v>0.51342281879194629</v>
      </c>
      <c r="D45" s="276"/>
      <c r="E45" s="277">
        <v>256</v>
      </c>
      <c r="F45" s="259">
        <v>0.21476510067114096</v>
      </c>
      <c r="G45" s="278"/>
      <c r="H45" s="277">
        <v>170</v>
      </c>
      <c r="I45" s="259">
        <v>0.14261744966442952</v>
      </c>
      <c r="J45" s="278"/>
      <c r="K45" s="277">
        <v>689</v>
      </c>
      <c r="L45" s="259">
        <v>0.57802013422818788</v>
      </c>
      <c r="M45" s="278"/>
      <c r="N45" s="277">
        <v>124</v>
      </c>
      <c r="O45" s="259">
        <v>0.1040268456375839</v>
      </c>
      <c r="P45" s="278"/>
      <c r="Q45" s="277">
        <v>24</v>
      </c>
      <c r="R45" s="259">
        <v>2.0134228187919462E-2</v>
      </c>
    </row>
    <row r="46" spans="1:18" x14ac:dyDescent="0.25">
      <c r="A46" s="254" t="s">
        <v>269</v>
      </c>
      <c r="B46" s="255">
        <v>22</v>
      </c>
      <c r="C46" s="272">
        <v>0.91666666666666652</v>
      </c>
      <c r="D46" s="273"/>
      <c r="E46" s="274">
        <v>1</v>
      </c>
      <c r="F46" s="272">
        <v>4.1666666666666657E-2</v>
      </c>
      <c r="G46" s="275"/>
      <c r="H46" s="274">
        <v>3</v>
      </c>
      <c r="I46" s="272">
        <v>0.125</v>
      </c>
      <c r="J46" s="275"/>
      <c r="K46" s="274">
        <v>1</v>
      </c>
      <c r="L46" s="272">
        <v>4.1666666666666657E-2</v>
      </c>
      <c r="M46" s="275"/>
      <c r="N46" s="274">
        <v>0</v>
      </c>
      <c r="O46" s="272">
        <v>0</v>
      </c>
      <c r="P46" s="275"/>
      <c r="Q46" s="274">
        <v>0</v>
      </c>
      <c r="R46" s="272">
        <v>0</v>
      </c>
    </row>
    <row r="47" spans="1:18" s="260" customFormat="1" x14ac:dyDescent="0.25">
      <c r="A47" s="261" t="s">
        <v>270</v>
      </c>
      <c r="B47" s="262">
        <v>28</v>
      </c>
      <c r="C47" s="263">
        <v>0.96551724137931028</v>
      </c>
      <c r="D47" s="279"/>
      <c r="E47" s="280">
        <v>1</v>
      </c>
      <c r="F47" s="263">
        <v>3.4482758620689655E-2</v>
      </c>
      <c r="G47" s="281"/>
      <c r="H47" s="280">
        <v>1</v>
      </c>
      <c r="I47" s="263">
        <v>3.4482758620689655E-2</v>
      </c>
      <c r="J47" s="281"/>
      <c r="K47" s="280">
        <v>1</v>
      </c>
      <c r="L47" s="263">
        <v>3.4482758620689655E-2</v>
      </c>
      <c r="M47" s="281"/>
      <c r="N47" s="280">
        <v>0</v>
      </c>
      <c r="O47" s="263">
        <v>0</v>
      </c>
      <c r="P47" s="281"/>
      <c r="Q47" s="280">
        <v>0</v>
      </c>
      <c r="R47" s="263">
        <v>0</v>
      </c>
    </row>
    <row r="48" spans="1:18" x14ac:dyDescent="0.25">
      <c r="B48" s="264"/>
      <c r="C48" s="307"/>
      <c r="D48" s="264"/>
      <c r="E48" s="264"/>
      <c r="F48" s="303"/>
      <c r="G48" s="278"/>
      <c r="H48" s="278"/>
      <c r="I48" s="303"/>
      <c r="J48" s="278"/>
      <c r="K48" s="278"/>
      <c r="L48" s="303"/>
      <c r="M48" s="278"/>
      <c r="N48" s="278"/>
      <c r="O48" s="303"/>
      <c r="P48" s="278"/>
      <c r="Q48" s="278"/>
      <c r="R48" s="303"/>
    </row>
    <row r="49" spans="1:17" ht="16.5" x14ac:dyDescent="0.3">
      <c r="A49" s="266" t="s">
        <v>271</v>
      </c>
    </row>
    <row r="50" spans="1:17" ht="16.5" x14ac:dyDescent="0.3">
      <c r="A50" s="266" t="s">
        <v>272</v>
      </c>
    </row>
    <row r="52" spans="1:17" x14ac:dyDescent="0.25">
      <c r="B52" s="308"/>
      <c r="E52" s="308"/>
      <c r="H52" s="308"/>
      <c r="K52" s="308"/>
      <c r="N52" s="308"/>
      <c r="Q52" s="308"/>
    </row>
    <row r="53" spans="1:17" x14ac:dyDescent="0.25">
      <c r="B53" s="308"/>
      <c r="E53" s="308"/>
      <c r="H53" s="308"/>
      <c r="K53" s="308"/>
      <c r="N53" s="308"/>
      <c r="Q53" s="308"/>
    </row>
    <row r="54" spans="1:17" x14ac:dyDescent="0.25">
      <c r="B54" s="308"/>
      <c r="E54" s="308"/>
      <c r="H54" s="308"/>
      <c r="K54" s="308"/>
      <c r="N54" s="308"/>
      <c r="Q54" s="308"/>
    </row>
    <row r="55" spans="1:17" x14ac:dyDescent="0.25">
      <c r="B55" s="308"/>
      <c r="E55" s="308"/>
      <c r="H55" s="308"/>
      <c r="K55" s="308"/>
      <c r="N55" s="308"/>
      <c r="Q55" s="308"/>
    </row>
    <row r="56" spans="1:17" x14ac:dyDescent="0.25">
      <c r="B56" s="308"/>
      <c r="E56" s="308"/>
      <c r="H56" s="308"/>
      <c r="K56" s="308"/>
      <c r="N56" s="308"/>
      <c r="Q56" s="308"/>
    </row>
  </sheetData>
  <mergeCells count="9">
    <mergeCell ref="A6:R7"/>
    <mergeCell ref="A12:A14"/>
    <mergeCell ref="B12:R12"/>
    <mergeCell ref="B13:C13"/>
    <mergeCell ref="E13:F13"/>
    <mergeCell ref="H13:I13"/>
    <mergeCell ref="K13:L13"/>
    <mergeCell ref="N13:O13"/>
    <mergeCell ref="Q13:R13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3C0B22-DB2B-4C07-AD4C-BDFE98227A3F}">
  <sheetPr codeName="Hoja38">
    <tabColor theme="1"/>
  </sheetPr>
  <dimension ref="A2:L50"/>
  <sheetViews>
    <sheetView showGridLines="0" showRowColHeaders="0" zoomScale="80" zoomScaleNormal="80" workbookViewId="0">
      <selection activeCell="A9" sqref="A9"/>
    </sheetView>
  </sheetViews>
  <sheetFormatPr baseColWidth="10" defaultColWidth="11.42578125" defaultRowHeight="15" x14ac:dyDescent="0.25"/>
  <cols>
    <col min="1" max="1" width="40.7109375" style="241" customWidth="1"/>
    <col min="2" max="2" width="10.140625" style="241" customWidth="1"/>
    <col min="3" max="3" width="9.5703125" style="297" customWidth="1"/>
    <col min="4" max="4" width="6.28515625" style="241" customWidth="1"/>
    <col min="5" max="5" width="10.140625" style="241" customWidth="1"/>
    <col min="6" max="6" width="9.5703125" style="297" customWidth="1"/>
    <col min="7" max="7" width="6.28515625" style="241" customWidth="1"/>
    <col min="8" max="8" width="11.42578125" style="241"/>
    <col min="9" max="9" width="14" style="297" customWidth="1"/>
    <col min="10" max="10" width="6.28515625" style="241" customWidth="1"/>
    <col min="11" max="11" width="11.42578125" style="241"/>
    <col min="12" max="12" width="11.42578125" style="297"/>
    <col min="13" max="16384" width="11.42578125" style="241"/>
  </cols>
  <sheetData>
    <row r="2" spans="1:12" x14ac:dyDescent="0.25">
      <c r="A2"/>
    </row>
    <row r="5" spans="1:12" ht="3.75" customHeight="1" x14ac:dyDescent="0.25"/>
    <row r="6" spans="1:12" ht="15" customHeight="1" x14ac:dyDescent="0.25">
      <c r="A6" s="749" t="s">
        <v>2</v>
      </c>
      <c r="B6" s="749"/>
      <c r="C6" s="749"/>
      <c r="D6" s="749"/>
      <c r="E6" s="749"/>
      <c r="F6" s="749"/>
      <c r="G6" s="749"/>
      <c r="H6" s="749"/>
      <c r="I6" s="749"/>
      <c r="J6" s="749"/>
      <c r="K6" s="749"/>
      <c r="L6" s="749"/>
    </row>
    <row r="7" spans="1:12" ht="19.5" customHeight="1" x14ac:dyDescent="0.25">
      <c r="A7" s="749"/>
      <c r="B7" s="749"/>
      <c r="C7" s="749"/>
      <c r="D7" s="749"/>
      <c r="E7" s="749"/>
      <c r="F7" s="749"/>
      <c r="G7" s="749"/>
      <c r="H7" s="749"/>
      <c r="I7" s="749"/>
      <c r="J7" s="749"/>
      <c r="K7" s="749"/>
      <c r="L7" s="749"/>
    </row>
    <row r="8" spans="1:12" ht="14.25" customHeight="1" x14ac:dyDescent="0.25">
      <c r="A8" s="242" t="s">
        <v>212</v>
      </c>
      <c r="B8" s="243"/>
      <c r="C8" s="298"/>
      <c r="D8" s="243"/>
      <c r="E8" s="243"/>
      <c r="F8" s="298"/>
      <c r="G8" s="243"/>
      <c r="H8" s="243"/>
      <c r="I8" s="298"/>
      <c r="J8" s="243"/>
      <c r="K8" s="243"/>
      <c r="L8" s="298"/>
    </row>
    <row r="9" spans="1:12" ht="14.25" customHeight="1" x14ac:dyDescent="0.25">
      <c r="A9" s="289" t="s">
        <v>345</v>
      </c>
      <c r="B9" s="290"/>
      <c r="C9" s="299"/>
      <c r="D9" s="290"/>
      <c r="E9" s="290"/>
      <c r="F9" s="299"/>
      <c r="G9" s="290"/>
      <c r="H9" s="290"/>
      <c r="I9" s="299"/>
      <c r="J9" s="290"/>
      <c r="K9" s="290"/>
      <c r="L9" s="299"/>
    </row>
    <row r="10" spans="1:12" x14ac:dyDescent="0.25">
      <c r="A10" s="244" t="s">
        <v>234</v>
      </c>
      <c r="B10" s="245"/>
      <c r="C10" s="305"/>
      <c r="D10" s="282"/>
      <c r="E10" s="282"/>
      <c r="F10" s="300"/>
      <c r="G10" s="282"/>
      <c r="H10" s="282"/>
      <c r="I10" s="301"/>
      <c r="J10" s="282"/>
      <c r="K10" s="282"/>
      <c r="L10" s="301"/>
    </row>
    <row r="11" spans="1:12" ht="15.75" x14ac:dyDescent="0.3">
      <c r="A11" s="247" t="s">
        <v>235</v>
      </c>
      <c r="B11" s="248"/>
      <c r="C11" s="306"/>
      <c r="D11" s="283"/>
      <c r="E11" s="283"/>
      <c r="F11" s="302"/>
    </row>
    <row r="12" spans="1:12" x14ac:dyDescent="0.25">
      <c r="A12" s="750" t="s">
        <v>236</v>
      </c>
      <c r="B12" s="759" t="s">
        <v>212</v>
      </c>
      <c r="C12" s="759"/>
      <c r="D12" s="759"/>
      <c r="E12" s="759"/>
      <c r="F12" s="759"/>
      <c r="G12" s="759"/>
      <c r="H12" s="759"/>
      <c r="I12" s="759"/>
      <c r="J12" s="759"/>
      <c r="K12" s="759"/>
      <c r="L12" s="759"/>
    </row>
    <row r="13" spans="1:12" ht="31.5" customHeight="1" x14ac:dyDescent="0.25">
      <c r="A13" s="756"/>
      <c r="B13" s="752" t="s">
        <v>346</v>
      </c>
      <c r="C13" s="752"/>
      <c r="D13" s="267"/>
      <c r="E13" s="758" t="s">
        <v>347</v>
      </c>
      <c r="F13" s="758"/>
      <c r="G13" s="268"/>
      <c r="H13" s="758" t="s">
        <v>348</v>
      </c>
      <c r="I13" s="758"/>
      <c r="J13" s="268"/>
      <c r="K13" s="752" t="s">
        <v>349</v>
      </c>
      <c r="L13" s="752"/>
    </row>
    <row r="14" spans="1:12" x14ac:dyDescent="0.25">
      <c r="A14" s="756"/>
      <c r="B14" s="250" t="s">
        <v>34</v>
      </c>
      <c r="C14" s="292" t="s">
        <v>35</v>
      </c>
      <c r="D14" s="261"/>
      <c r="E14" s="250" t="s">
        <v>34</v>
      </c>
      <c r="F14" s="292" t="s">
        <v>35</v>
      </c>
      <c r="G14" s="269"/>
      <c r="H14" s="250" t="s">
        <v>34</v>
      </c>
      <c r="I14" s="292" t="s">
        <v>35</v>
      </c>
      <c r="J14" s="269"/>
      <c r="K14" s="250" t="s">
        <v>34</v>
      </c>
      <c r="L14" s="292" t="s">
        <v>35</v>
      </c>
    </row>
    <row r="15" spans="1:12" x14ac:dyDescent="0.25">
      <c r="A15" s="284" t="s">
        <v>238</v>
      </c>
      <c r="B15" s="252">
        <f t="shared" ref="B15" si="0">SUM(B16:B47)</f>
        <v>20918</v>
      </c>
      <c r="C15" s="270">
        <f>B15/32187</f>
        <v>0.64988970702457516</v>
      </c>
      <c r="D15" s="271"/>
      <c r="E15" s="252">
        <f t="shared" ref="E15" si="1">SUM(E16:E47)</f>
        <v>23549</v>
      </c>
      <c r="F15" s="270">
        <f t="shared" ref="F15" si="2">E15/32187</f>
        <v>0.73163078261409886</v>
      </c>
      <c r="G15" s="271"/>
      <c r="H15" s="252">
        <f t="shared" ref="H15" si="3">SUM(H16:H47)</f>
        <v>7223</v>
      </c>
      <c r="I15" s="270">
        <f t="shared" ref="I15" si="4">H15/32187</f>
        <v>0.224407369434865</v>
      </c>
      <c r="J15" s="271"/>
      <c r="K15" s="252">
        <f t="shared" ref="K15" si="5">SUM(K16:K47)</f>
        <v>6296</v>
      </c>
      <c r="L15" s="270">
        <f t="shared" ref="L15" si="6">K15/32187</f>
        <v>0.19560692204927455</v>
      </c>
    </row>
    <row r="16" spans="1:12" x14ac:dyDescent="0.25">
      <c r="A16" s="254" t="s">
        <v>239</v>
      </c>
      <c r="B16" s="255">
        <v>515</v>
      </c>
      <c r="C16" s="272">
        <v>0.63580246913580252</v>
      </c>
      <c r="D16" s="273"/>
      <c r="E16" s="274">
        <v>672</v>
      </c>
      <c r="F16" s="272">
        <v>0.82962962962962961</v>
      </c>
      <c r="G16" s="275"/>
      <c r="H16" s="274">
        <v>90</v>
      </c>
      <c r="I16" s="272">
        <v>0.1111111111111111</v>
      </c>
      <c r="J16" s="275"/>
      <c r="K16" s="274">
        <v>73</v>
      </c>
      <c r="L16" s="272">
        <v>9.0123456790123443E-2</v>
      </c>
    </row>
    <row r="17" spans="1:12" x14ac:dyDescent="0.25">
      <c r="A17" s="257" t="s">
        <v>240</v>
      </c>
      <c r="B17" s="258">
        <v>869</v>
      </c>
      <c r="C17" s="259">
        <v>0.58361316319677636</v>
      </c>
      <c r="D17" s="276"/>
      <c r="E17" s="277">
        <v>1063</v>
      </c>
      <c r="F17" s="259">
        <v>0.71390194761584946</v>
      </c>
      <c r="G17" s="278"/>
      <c r="H17" s="277">
        <v>342</v>
      </c>
      <c r="I17" s="259">
        <v>0.22968435191403627</v>
      </c>
      <c r="J17" s="278"/>
      <c r="K17" s="277">
        <v>449</v>
      </c>
      <c r="L17" s="259">
        <v>0.30154466084620551</v>
      </c>
    </row>
    <row r="18" spans="1:12" x14ac:dyDescent="0.25">
      <c r="A18" s="254" t="s">
        <v>241</v>
      </c>
      <c r="B18" s="255">
        <v>0</v>
      </c>
      <c r="C18" s="272">
        <v>0</v>
      </c>
      <c r="D18" s="273"/>
      <c r="E18" s="274">
        <v>0</v>
      </c>
      <c r="F18" s="272">
        <v>0</v>
      </c>
      <c r="G18" s="275"/>
      <c r="H18" s="274">
        <v>0</v>
      </c>
      <c r="I18" s="272">
        <v>0</v>
      </c>
      <c r="J18" s="275"/>
      <c r="K18" s="274">
        <v>0</v>
      </c>
      <c r="L18" s="272">
        <v>0</v>
      </c>
    </row>
    <row r="19" spans="1:12" x14ac:dyDescent="0.25">
      <c r="A19" s="257" t="s">
        <v>242</v>
      </c>
      <c r="B19" s="258">
        <v>1306</v>
      </c>
      <c r="C19" s="259">
        <v>0.66093117408906887</v>
      </c>
      <c r="D19" s="276"/>
      <c r="E19" s="277">
        <v>1482</v>
      </c>
      <c r="F19" s="259">
        <v>0.75</v>
      </c>
      <c r="G19" s="278"/>
      <c r="H19" s="277">
        <v>321</v>
      </c>
      <c r="I19" s="259">
        <v>0.1624493927125506</v>
      </c>
      <c r="J19" s="278"/>
      <c r="K19" s="277">
        <v>409</v>
      </c>
      <c r="L19" s="259">
        <v>0.20698380566801616</v>
      </c>
    </row>
    <row r="20" spans="1:12" x14ac:dyDescent="0.25">
      <c r="A20" s="254" t="s">
        <v>243</v>
      </c>
      <c r="B20" s="255">
        <v>1491</v>
      </c>
      <c r="C20" s="272">
        <v>0.61637040099214546</v>
      </c>
      <c r="D20" s="273"/>
      <c r="E20" s="274">
        <v>1711</v>
      </c>
      <c r="F20" s="272">
        <v>0.70731707317073178</v>
      </c>
      <c r="G20" s="275"/>
      <c r="H20" s="274">
        <v>743</v>
      </c>
      <c r="I20" s="272">
        <v>0.30715171558495247</v>
      </c>
      <c r="J20" s="275"/>
      <c r="K20" s="274">
        <v>849</v>
      </c>
      <c r="L20" s="272">
        <v>0.3509714758164531</v>
      </c>
    </row>
    <row r="21" spans="1:12" x14ac:dyDescent="0.25">
      <c r="A21" s="257" t="s">
        <v>244</v>
      </c>
      <c r="B21" s="258">
        <v>1086</v>
      </c>
      <c r="C21" s="259">
        <v>0.54164588528678304</v>
      </c>
      <c r="D21" s="276"/>
      <c r="E21" s="277">
        <v>1381</v>
      </c>
      <c r="F21" s="259">
        <v>0.68877805486284283</v>
      </c>
      <c r="G21" s="278"/>
      <c r="H21" s="277">
        <v>639</v>
      </c>
      <c r="I21" s="259">
        <v>0.31870324189526184</v>
      </c>
      <c r="J21" s="278"/>
      <c r="K21" s="277">
        <v>368</v>
      </c>
      <c r="L21" s="259">
        <v>0.1835411471321696</v>
      </c>
    </row>
    <row r="22" spans="1:12" x14ac:dyDescent="0.25">
      <c r="A22" s="254" t="s">
        <v>245</v>
      </c>
      <c r="B22" s="255">
        <v>1364</v>
      </c>
      <c r="C22" s="272">
        <v>0.64798099762470296</v>
      </c>
      <c r="D22" s="273"/>
      <c r="E22" s="274">
        <v>1529</v>
      </c>
      <c r="F22" s="272">
        <v>0.72636579572446569</v>
      </c>
      <c r="G22" s="275"/>
      <c r="H22" s="274">
        <v>456</v>
      </c>
      <c r="I22" s="272">
        <v>0.21662707838479811</v>
      </c>
      <c r="J22" s="275"/>
      <c r="K22" s="274">
        <v>373</v>
      </c>
      <c r="L22" s="272">
        <v>0.17719714964370545</v>
      </c>
    </row>
    <row r="23" spans="1:12" x14ac:dyDescent="0.25">
      <c r="A23" s="257" t="s">
        <v>246</v>
      </c>
      <c r="B23" s="258">
        <v>1039</v>
      </c>
      <c r="C23" s="259">
        <v>0.71556473829201106</v>
      </c>
      <c r="D23" s="276"/>
      <c r="E23" s="277">
        <v>1199</v>
      </c>
      <c r="F23" s="259">
        <v>0.8257575757575758</v>
      </c>
      <c r="G23" s="278"/>
      <c r="H23" s="277">
        <v>370</v>
      </c>
      <c r="I23" s="259">
        <v>0.25482093663911848</v>
      </c>
      <c r="J23" s="278"/>
      <c r="K23" s="277">
        <v>374</v>
      </c>
      <c r="L23" s="259">
        <v>0.25757575757575757</v>
      </c>
    </row>
    <row r="24" spans="1:12" x14ac:dyDescent="0.25">
      <c r="A24" s="254" t="s">
        <v>247</v>
      </c>
      <c r="B24" s="255">
        <v>199</v>
      </c>
      <c r="C24" s="272">
        <v>0.89639639639639634</v>
      </c>
      <c r="D24" s="273"/>
      <c r="E24" s="274">
        <v>185</v>
      </c>
      <c r="F24" s="272">
        <v>0.83333333333333348</v>
      </c>
      <c r="G24" s="275"/>
      <c r="H24" s="274">
        <v>13</v>
      </c>
      <c r="I24" s="272">
        <v>5.8558558558558557E-2</v>
      </c>
      <c r="J24" s="275"/>
      <c r="K24" s="274">
        <v>57</v>
      </c>
      <c r="L24" s="272">
        <v>0.25675675675675674</v>
      </c>
    </row>
    <row r="25" spans="1:12" x14ac:dyDescent="0.25">
      <c r="A25" s="257" t="s">
        <v>248</v>
      </c>
      <c r="B25" s="258">
        <v>1</v>
      </c>
      <c r="C25" s="259">
        <v>0.5</v>
      </c>
      <c r="D25" s="276"/>
      <c r="E25" s="277">
        <v>0</v>
      </c>
      <c r="F25" s="259">
        <v>0</v>
      </c>
      <c r="G25" s="278"/>
      <c r="H25" s="277">
        <v>0</v>
      </c>
      <c r="I25" s="259">
        <v>0</v>
      </c>
      <c r="J25" s="278"/>
      <c r="K25" s="277">
        <v>1</v>
      </c>
      <c r="L25" s="259">
        <v>0.5</v>
      </c>
    </row>
    <row r="26" spans="1:12" x14ac:dyDescent="0.25">
      <c r="A26" s="254" t="s">
        <v>249</v>
      </c>
      <c r="B26" s="255">
        <v>901</v>
      </c>
      <c r="C26" s="272">
        <v>0.65622723962126728</v>
      </c>
      <c r="D26" s="273"/>
      <c r="E26" s="274">
        <v>1205</v>
      </c>
      <c r="F26" s="272">
        <v>0.87764020393299347</v>
      </c>
      <c r="G26" s="275"/>
      <c r="H26" s="274">
        <v>369</v>
      </c>
      <c r="I26" s="272">
        <v>0.26875455207574656</v>
      </c>
      <c r="J26" s="275"/>
      <c r="K26" s="274">
        <v>186</v>
      </c>
      <c r="L26" s="272">
        <v>0.13546977421704298</v>
      </c>
    </row>
    <row r="27" spans="1:12" x14ac:dyDescent="0.25">
      <c r="A27" s="257" t="s">
        <v>250</v>
      </c>
      <c r="B27" s="258">
        <v>319</v>
      </c>
      <c r="C27" s="259">
        <v>0.96666666666666667</v>
      </c>
      <c r="D27" s="276"/>
      <c r="E27" s="277">
        <v>319</v>
      </c>
      <c r="F27" s="259">
        <v>0.96666666666666667</v>
      </c>
      <c r="G27" s="278"/>
      <c r="H27" s="277">
        <v>152</v>
      </c>
      <c r="I27" s="259">
        <v>0.46060606060606063</v>
      </c>
      <c r="J27" s="278"/>
      <c r="K27" s="277">
        <v>8</v>
      </c>
      <c r="L27" s="259">
        <v>2.4242424242424242E-2</v>
      </c>
    </row>
    <row r="28" spans="1:12" x14ac:dyDescent="0.25">
      <c r="A28" s="254" t="s">
        <v>251</v>
      </c>
      <c r="B28" s="255">
        <v>1073</v>
      </c>
      <c r="C28" s="272">
        <v>0.68387507966857863</v>
      </c>
      <c r="D28" s="273"/>
      <c r="E28" s="274">
        <v>690</v>
      </c>
      <c r="F28" s="272">
        <v>0.43977055449330782</v>
      </c>
      <c r="G28" s="275"/>
      <c r="H28" s="274">
        <v>49</v>
      </c>
      <c r="I28" s="272">
        <v>3.1230082855321858E-2</v>
      </c>
      <c r="J28" s="275"/>
      <c r="K28" s="274">
        <v>70</v>
      </c>
      <c r="L28" s="272">
        <v>4.4614404079031236E-2</v>
      </c>
    </row>
    <row r="29" spans="1:12" x14ac:dyDescent="0.25">
      <c r="A29" s="257" t="s">
        <v>252</v>
      </c>
      <c r="B29" s="258">
        <v>660</v>
      </c>
      <c r="C29" s="259">
        <v>0.51643192488262912</v>
      </c>
      <c r="D29" s="276"/>
      <c r="E29" s="277">
        <v>1007</v>
      </c>
      <c r="F29" s="259">
        <v>0.78794992175273881</v>
      </c>
      <c r="G29" s="278"/>
      <c r="H29" s="277">
        <v>240</v>
      </c>
      <c r="I29" s="259">
        <v>0.18779342723004691</v>
      </c>
      <c r="J29" s="278"/>
      <c r="K29" s="277">
        <v>173</v>
      </c>
      <c r="L29" s="259">
        <v>0.13536776212832552</v>
      </c>
    </row>
    <row r="30" spans="1:12" x14ac:dyDescent="0.25">
      <c r="A30" s="254" t="s">
        <v>253</v>
      </c>
      <c r="B30" s="255">
        <v>743</v>
      </c>
      <c r="C30" s="272">
        <v>0.5376266280752533</v>
      </c>
      <c r="D30" s="273"/>
      <c r="E30" s="274">
        <v>858</v>
      </c>
      <c r="F30" s="272">
        <v>0.62083936324167877</v>
      </c>
      <c r="G30" s="275"/>
      <c r="H30" s="274">
        <v>297</v>
      </c>
      <c r="I30" s="272">
        <v>0.2149059334298119</v>
      </c>
      <c r="J30" s="275"/>
      <c r="K30" s="274">
        <v>313</v>
      </c>
      <c r="L30" s="272">
        <v>0.22648335745296669</v>
      </c>
    </row>
    <row r="31" spans="1:12" x14ac:dyDescent="0.25">
      <c r="A31" s="257" t="s">
        <v>254</v>
      </c>
      <c r="B31" s="258">
        <v>19</v>
      </c>
      <c r="C31" s="259">
        <v>0.95</v>
      </c>
      <c r="D31" s="276"/>
      <c r="E31" s="277">
        <v>19</v>
      </c>
      <c r="F31" s="259">
        <v>0.95</v>
      </c>
      <c r="G31" s="278"/>
      <c r="H31" s="277">
        <v>14</v>
      </c>
      <c r="I31" s="259">
        <v>0.7</v>
      </c>
      <c r="J31" s="278"/>
      <c r="K31" s="277">
        <v>3</v>
      </c>
      <c r="L31" s="259">
        <v>0.15</v>
      </c>
    </row>
    <row r="32" spans="1:12" x14ac:dyDescent="0.25">
      <c r="A32" s="254" t="s">
        <v>255</v>
      </c>
      <c r="B32" s="255">
        <v>29</v>
      </c>
      <c r="C32" s="272">
        <v>0.96666666666666667</v>
      </c>
      <c r="D32" s="273"/>
      <c r="E32" s="274">
        <v>29</v>
      </c>
      <c r="F32" s="272">
        <v>0.96666666666666667</v>
      </c>
      <c r="G32" s="275"/>
      <c r="H32" s="274">
        <v>0</v>
      </c>
      <c r="I32" s="272">
        <v>0</v>
      </c>
      <c r="J32" s="275"/>
      <c r="K32" s="274">
        <v>0</v>
      </c>
      <c r="L32" s="272">
        <v>0</v>
      </c>
    </row>
    <row r="33" spans="1:12" x14ac:dyDescent="0.25">
      <c r="A33" s="257" t="s">
        <v>256</v>
      </c>
      <c r="B33" s="258">
        <v>1025</v>
      </c>
      <c r="C33" s="259">
        <v>0.78363914373088694</v>
      </c>
      <c r="D33" s="276"/>
      <c r="E33" s="277">
        <v>872</v>
      </c>
      <c r="F33" s="259">
        <v>0.66666666666666652</v>
      </c>
      <c r="G33" s="278"/>
      <c r="H33" s="277">
        <v>267</v>
      </c>
      <c r="I33" s="259">
        <v>0.20412844036697247</v>
      </c>
      <c r="J33" s="278"/>
      <c r="K33" s="277">
        <v>263</v>
      </c>
      <c r="L33" s="259">
        <v>0.20107033639143734</v>
      </c>
    </row>
    <row r="34" spans="1:12" x14ac:dyDescent="0.25">
      <c r="A34" s="254" t="s">
        <v>257</v>
      </c>
      <c r="B34" s="255">
        <v>1062</v>
      </c>
      <c r="C34" s="272">
        <v>0.74631061138439914</v>
      </c>
      <c r="D34" s="273"/>
      <c r="E34" s="274">
        <v>1177</v>
      </c>
      <c r="F34" s="272">
        <v>0.82712579058327473</v>
      </c>
      <c r="G34" s="275"/>
      <c r="H34" s="274">
        <v>378</v>
      </c>
      <c r="I34" s="272">
        <v>0.26563598032326069</v>
      </c>
      <c r="J34" s="275"/>
      <c r="K34" s="274">
        <v>23</v>
      </c>
      <c r="L34" s="272">
        <v>1.6163035839775124E-2</v>
      </c>
    </row>
    <row r="35" spans="1:12" x14ac:dyDescent="0.25">
      <c r="A35" s="257" t="s">
        <v>258</v>
      </c>
      <c r="B35" s="258">
        <v>339</v>
      </c>
      <c r="C35" s="259">
        <v>0.97413793103448265</v>
      </c>
      <c r="D35" s="276"/>
      <c r="E35" s="277">
        <v>285</v>
      </c>
      <c r="F35" s="259">
        <v>0.81896551724137934</v>
      </c>
      <c r="G35" s="278"/>
      <c r="H35" s="277">
        <v>78</v>
      </c>
      <c r="I35" s="259">
        <v>0.22413793103448276</v>
      </c>
      <c r="J35" s="278"/>
      <c r="K35" s="277">
        <v>68</v>
      </c>
      <c r="L35" s="259">
        <v>0.1954022988505747</v>
      </c>
    </row>
    <row r="36" spans="1:12" x14ac:dyDescent="0.25">
      <c r="A36" s="254" t="s">
        <v>259</v>
      </c>
      <c r="B36" s="255">
        <v>155</v>
      </c>
      <c r="C36" s="272">
        <v>0.96273291925465843</v>
      </c>
      <c r="D36" s="273"/>
      <c r="E36" s="274">
        <v>141</v>
      </c>
      <c r="F36" s="272">
        <v>0.87577639751552794</v>
      </c>
      <c r="G36" s="275"/>
      <c r="H36" s="274">
        <v>20</v>
      </c>
      <c r="I36" s="272">
        <v>0.12422360248447205</v>
      </c>
      <c r="J36" s="275"/>
      <c r="K36" s="274">
        <v>22</v>
      </c>
      <c r="L36" s="272">
        <v>0.13664596273291926</v>
      </c>
    </row>
    <row r="37" spans="1:12" s="260" customFormat="1" x14ac:dyDescent="0.25">
      <c r="A37" s="257" t="s">
        <v>260</v>
      </c>
      <c r="B37" s="258">
        <v>1453</v>
      </c>
      <c r="C37" s="259">
        <v>0.76272965879265087</v>
      </c>
      <c r="D37" s="276"/>
      <c r="E37" s="277">
        <v>1306</v>
      </c>
      <c r="F37" s="259">
        <v>0.68556430446194228</v>
      </c>
      <c r="G37" s="278"/>
      <c r="H37" s="277">
        <v>596</v>
      </c>
      <c r="I37" s="259">
        <v>0.31286089238845144</v>
      </c>
      <c r="J37" s="278"/>
      <c r="K37" s="277">
        <v>435</v>
      </c>
      <c r="L37" s="259">
        <v>0.2283464566929134</v>
      </c>
    </row>
    <row r="38" spans="1:12" x14ac:dyDescent="0.25">
      <c r="A38" s="254" t="s">
        <v>261</v>
      </c>
      <c r="B38" s="255">
        <v>421</v>
      </c>
      <c r="C38" s="272">
        <v>0.65576323987538943</v>
      </c>
      <c r="D38" s="273"/>
      <c r="E38" s="274">
        <v>492</v>
      </c>
      <c r="F38" s="272">
        <v>0.76635514018691575</v>
      </c>
      <c r="G38" s="275"/>
      <c r="H38" s="274">
        <v>123</v>
      </c>
      <c r="I38" s="272">
        <v>0.19158878504672894</v>
      </c>
      <c r="J38" s="275"/>
      <c r="K38" s="274">
        <v>182</v>
      </c>
      <c r="L38" s="272">
        <v>0.2834890965732087</v>
      </c>
    </row>
    <row r="39" spans="1:12" s="260" customFormat="1" x14ac:dyDescent="0.25">
      <c r="A39" s="257" t="s">
        <v>262</v>
      </c>
      <c r="B39" s="258">
        <v>849</v>
      </c>
      <c r="C39" s="259">
        <v>0.57210242587601079</v>
      </c>
      <c r="D39" s="276"/>
      <c r="E39" s="277">
        <v>1193</v>
      </c>
      <c r="F39" s="259">
        <v>0.8039083557951483</v>
      </c>
      <c r="G39" s="278"/>
      <c r="H39" s="277">
        <v>274</v>
      </c>
      <c r="I39" s="259">
        <v>0.18463611859838275</v>
      </c>
      <c r="J39" s="278"/>
      <c r="K39" s="277">
        <v>207</v>
      </c>
      <c r="L39" s="259">
        <v>0.13948787061994608</v>
      </c>
    </row>
    <row r="40" spans="1:12" x14ac:dyDescent="0.25">
      <c r="A40" s="254" t="s">
        <v>263</v>
      </c>
      <c r="B40" s="255">
        <v>514</v>
      </c>
      <c r="C40" s="272">
        <v>0.58944954128440363</v>
      </c>
      <c r="D40" s="273"/>
      <c r="E40" s="274">
        <v>439</v>
      </c>
      <c r="F40" s="272">
        <v>0.50344036697247707</v>
      </c>
      <c r="G40" s="275"/>
      <c r="H40" s="274">
        <v>194</v>
      </c>
      <c r="I40" s="272">
        <v>0.22247706422018351</v>
      </c>
      <c r="J40" s="275"/>
      <c r="K40" s="274">
        <v>232</v>
      </c>
      <c r="L40" s="272">
        <v>0.26605504587155965</v>
      </c>
    </row>
    <row r="41" spans="1:12" s="260" customFormat="1" x14ac:dyDescent="0.25">
      <c r="A41" s="257" t="s">
        <v>264</v>
      </c>
      <c r="B41" s="258">
        <v>767</v>
      </c>
      <c r="C41" s="259">
        <v>0.57669172932330826</v>
      </c>
      <c r="D41" s="276"/>
      <c r="E41" s="277">
        <v>927</v>
      </c>
      <c r="F41" s="259">
        <v>0.6969924812030075</v>
      </c>
      <c r="G41" s="278"/>
      <c r="H41" s="277">
        <v>284</v>
      </c>
      <c r="I41" s="259">
        <v>0.21353383458646616</v>
      </c>
      <c r="J41" s="278"/>
      <c r="K41" s="277">
        <v>199</v>
      </c>
      <c r="L41" s="259">
        <v>0.14962406015037594</v>
      </c>
    </row>
    <row r="42" spans="1:12" x14ac:dyDescent="0.25">
      <c r="A42" s="254" t="s">
        <v>265</v>
      </c>
      <c r="B42" s="255">
        <v>715</v>
      </c>
      <c r="C42" s="272">
        <v>0.69215876089060979</v>
      </c>
      <c r="D42" s="273"/>
      <c r="E42" s="274">
        <v>827</v>
      </c>
      <c r="F42" s="272">
        <v>0.80058083252662149</v>
      </c>
      <c r="G42" s="275"/>
      <c r="H42" s="274">
        <v>269</v>
      </c>
      <c r="I42" s="272">
        <v>0.26040658276863504</v>
      </c>
      <c r="J42" s="275"/>
      <c r="K42" s="274">
        <v>211</v>
      </c>
      <c r="L42" s="272">
        <v>0.2042594385285576</v>
      </c>
    </row>
    <row r="43" spans="1:12" s="260" customFormat="1" x14ac:dyDescent="0.25">
      <c r="A43" s="257" t="s">
        <v>266</v>
      </c>
      <c r="B43" s="258">
        <v>348</v>
      </c>
      <c r="C43" s="259">
        <v>0.8946015424164524</v>
      </c>
      <c r="D43" s="276"/>
      <c r="E43" s="277">
        <v>322</v>
      </c>
      <c r="F43" s="259">
        <v>0.82776349614395883</v>
      </c>
      <c r="G43" s="278"/>
      <c r="H43" s="277">
        <v>74</v>
      </c>
      <c r="I43" s="259">
        <v>0.19023136246786632</v>
      </c>
      <c r="J43" s="278"/>
      <c r="K43" s="277">
        <v>106</v>
      </c>
      <c r="L43" s="259">
        <v>0.27249357326478146</v>
      </c>
    </row>
    <row r="44" spans="1:12" x14ac:dyDescent="0.25">
      <c r="A44" s="254" t="s">
        <v>267</v>
      </c>
      <c r="B44" s="255">
        <v>1073</v>
      </c>
      <c r="C44" s="272">
        <v>0.67739898989898994</v>
      </c>
      <c r="D44" s="273"/>
      <c r="E44" s="274">
        <v>1227</v>
      </c>
      <c r="F44" s="272">
        <v>0.77462121212121215</v>
      </c>
      <c r="G44" s="275"/>
      <c r="H44" s="274">
        <v>329</v>
      </c>
      <c r="I44" s="272">
        <v>0.20770202020202022</v>
      </c>
      <c r="J44" s="275"/>
      <c r="K44" s="274">
        <v>391</v>
      </c>
      <c r="L44" s="272">
        <v>0.24684343434343434</v>
      </c>
    </row>
    <row r="45" spans="1:12" s="260" customFormat="1" x14ac:dyDescent="0.25">
      <c r="A45" s="257" t="s">
        <v>268</v>
      </c>
      <c r="B45" s="258">
        <v>541</v>
      </c>
      <c r="C45" s="259">
        <v>0.45385906040268459</v>
      </c>
      <c r="D45" s="276"/>
      <c r="E45" s="277">
        <v>951</v>
      </c>
      <c r="F45" s="259">
        <v>0.79781879194630856</v>
      </c>
      <c r="G45" s="278"/>
      <c r="H45" s="277">
        <v>236</v>
      </c>
      <c r="I45" s="259">
        <v>0.19798657718120805</v>
      </c>
      <c r="J45" s="278"/>
      <c r="K45" s="277">
        <v>244</v>
      </c>
      <c r="L45" s="259">
        <v>0.20469798657718122</v>
      </c>
    </row>
    <row r="46" spans="1:12" x14ac:dyDescent="0.25">
      <c r="A46" s="254" t="s">
        <v>269</v>
      </c>
      <c r="B46" s="255">
        <v>15</v>
      </c>
      <c r="C46" s="272">
        <v>0.625</v>
      </c>
      <c r="D46" s="273"/>
      <c r="E46" s="274">
        <v>14</v>
      </c>
      <c r="F46" s="272">
        <v>0.58333333333333337</v>
      </c>
      <c r="G46" s="275"/>
      <c r="H46" s="274">
        <v>4</v>
      </c>
      <c r="I46" s="272">
        <v>0.16666666666666663</v>
      </c>
      <c r="J46" s="275"/>
      <c r="K46" s="274">
        <v>6</v>
      </c>
      <c r="L46" s="272">
        <v>0.25</v>
      </c>
    </row>
    <row r="47" spans="1:12" s="260" customFormat="1" x14ac:dyDescent="0.25">
      <c r="A47" s="261" t="s">
        <v>270</v>
      </c>
      <c r="B47" s="262">
        <v>27</v>
      </c>
      <c r="C47" s="263">
        <v>0.93103448275862066</v>
      </c>
      <c r="D47" s="279"/>
      <c r="E47" s="280">
        <v>27</v>
      </c>
      <c r="F47" s="263">
        <v>0.93103448275862066</v>
      </c>
      <c r="G47" s="281"/>
      <c r="H47" s="280">
        <v>2</v>
      </c>
      <c r="I47" s="263">
        <v>6.8965517241379309E-2</v>
      </c>
      <c r="J47" s="281"/>
      <c r="K47" s="280">
        <v>1</v>
      </c>
      <c r="L47" s="263">
        <v>3.4482758620689655E-2</v>
      </c>
    </row>
    <row r="48" spans="1:12" x14ac:dyDescent="0.25">
      <c r="B48" s="264"/>
      <c r="C48" s="307"/>
      <c r="D48" s="264"/>
      <c r="E48" s="264"/>
      <c r="F48" s="303"/>
      <c r="G48" s="278"/>
      <c r="H48" s="278"/>
      <c r="I48" s="303"/>
      <c r="J48" s="278"/>
      <c r="K48" s="278"/>
      <c r="L48" s="303"/>
    </row>
    <row r="49" spans="1:1" ht="16.5" x14ac:dyDescent="0.3">
      <c r="A49" s="266" t="s">
        <v>271</v>
      </c>
    </row>
    <row r="50" spans="1:1" ht="16.5" x14ac:dyDescent="0.3">
      <c r="A50" s="266" t="s">
        <v>272</v>
      </c>
    </row>
  </sheetData>
  <mergeCells count="7">
    <mergeCell ref="A6:L7"/>
    <mergeCell ref="A12:A14"/>
    <mergeCell ref="B12:L12"/>
    <mergeCell ref="B13:C13"/>
    <mergeCell ref="E13:F13"/>
    <mergeCell ref="H13:I13"/>
    <mergeCell ref="K13:L13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071A0B-CE90-43B6-BBA1-8D632CE0CDC7}">
  <sheetPr codeName="Hoja39">
    <tabColor theme="1"/>
  </sheetPr>
  <dimension ref="A2:AM55"/>
  <sheetViews>
    <sheetView showGridLines="0" showRowColHeaders="0" zoomScale="80" zoomScaleNormal="80" workbookViewId="0">
      <selection activeCell="A9" sqref="A9"/>
    </sheetView>
  </sheetViews>
  <sheetFormatPr baseColWidth="10" defaultColWidth="11.42578125" defaultRowHeight="15" x14ac:dyDescent="0.25"/>
  <cols>
    <col min="1" max="1" width="40.7109375" style="241" customWidth="1"/>
    <col min="2" max="2" width="10.140625" style="241" customWidth="1"/>
    <col min="3" max="3" width="9.5703125" style="297" customWidth="1"/>
    <col min="4" max="4" width="6.28515625" style="241" customWidth="1"/>
    <col min="5" max="5" width="10.140625" style="241" customWidth="1"/>
    <col min="6" max="6" width="9.5703125" style="297" customWidth="1"/>
    <col min="7" max="7" width="6.28515625" style="241" customWidth="1"/>
    <col min="8" max="8" width="11.42578125" style="241" customWidth="1"/>
    <col min="9" max="9" width="14" style="297" customWidth="1"/>
    <col min="10" max="10" width="6.28515625" style="241" customWidth="1"/>
    <col min="11" max="11" width="11.42578125" style="241" customWidth="1"/>
    <col min="12" max="12" width="11.42578125" style="297" customWidth="1"/>
    <col min="13" max="13" width="6.28515625" style="241" customWidth="1"/>
    <col min="14" max="14" width="14.28515625" style="241" customWidth="1"/>
    <col min="15" max="15" width="11.42578125" style="297" customWidth="1"/>
    <col min="16" max="16" width="6.28515625" style="241" customWidth="1"/>
    <col min="17" max="17" width="11.42578125" style="241" customWidth="1"/>
    <col min="18" max="18" width="11.42578125" style="297" customWidth="1"/>
    <col min="19" max="19" width="6.28515625" style="241" customWidth="1"/>
    <col min="20" max="20" width="11.42578125" style="241" customWidth="1"/>
    <col min="21" max="21" width="11.42578125" style="297" customWidth="1"/>
    <col min="22" max="22" width="6.28515625" style="241" customWidth="1"/>
    <col min="23" max="23" width="11.42578125" style="241" customWidth="1"/>
    <col min="24" max="24" width="11.42578125" style="297" customWidth="1"/>
    <col min="25" max="25" width="6.28515625" style="241" customWidth="1"/>
    <col min="26" max="26" width="11.42578125" style="241" customWidth="1"/>
    <col min="27" max="27" width="11.42578125" style="297" customWidth="1"/>
    <col min="28" max="28" width="6.28515625" style="241" customWidth="1"/>
    <col min="29" max="29" width="14.28515625" style="241" customWidth="1"/>
    <col min="30" max="30" width="11.42578125" style="297" customWidth="1"/>
    <col min="31" max="31" width="6.28515625" style="241" customWidth="1"/>
    <col min="32" max="32" width="11.42578125" style="241" customWidth="1"/>
    <col min="33" max="33" width="11.42578125" style="297" customWidth="1"/>
    <col min="34" max="34" width="6.28515625" style="241" customWidth="1"/>
    <col min="35" max="35" width="11.42578125" style="241" customWidth="1"/>
    <col min="36" max="36" width="11.42578125" style="297" customWidth="1"/>
    <col min="37" max="37" width="6.28515625" style="241" customWidth="1"/>
    <col min="38" max="38" width="11.42578125" style="241" customWidth="1"/>
    <col min="39" max="39" width="11.42578125" style="297" customWidth="1"/>
    <col min="40" max="16384" width="11.42578125" style="241"/>
  </cols>
  <sheetData>
    <row r="2" spans="1:39" x14ac:dyDescent="0.25">
      <c r="A2"/>
    </row>
    <row r="5" spans="1:39" ht="3.75" customHeight="1" x14ac:dyDescent="0.25"/>
    <row r="6" spans="1:39" ht="15" customHeight="1" x14ac:dyDescent="0.25">
      <c r="A6" s="749" t="s">
        <v>2</v>
      </c>
      <c r="B6" s="749"/>
      <c r="C6" s="749"/>
      <c r="D6" s="749"/>
      <c r="E6" s="749"/>
      <c r="F6" s="749"/>
      <c r="G6" s="749"/>
      <c r="H6" s="749"/>
      <c r="I6" s="749"/>
      <c r="J6" s="749"/>
      <c r="K6" s="749"/>
      <c r="L6" s="749"/>
      <c r="M6" s="749"/>
      <c r="N6" s="749"/>
      <c r="O6" s="749"/>
      <c r="P6" s="749"/>
      <c r="Q6" s="749"/>
      <c r="R6" s="749"/>
      <c r="S6" s="749"/>
      <c r="T6" s="749"/>
      <c r="U6" s="749"/>
      <c r="V6" s="749"/>
      <c r="W6" s="749"/>
      <c r="X6" s="749"/>
      <c r="Y6" s="749"/>
      <c r="Z6" s="749"/>
      <c r="AA6" s="749"/>
      <c r="AB6" s="749"/>
      <c r="AC6" s="749"/>
      <c r="AD6" s="749"/>
      <c r="AE6" s="749"/>
      <c r="AF6" s="749"/>
      <c r="AG6" s="749"/>
      <c r="AH6" s="749"/>
      <c r="AI6" s="749"/>
      <c r="AJ6" s="749"/>
      <c r="AK6" s="749"/>
      <c r="AL6" s="749"/>
      <c r="AM6" s="749"/>
    </row>
    <row r="7" spans="1:39" ht="19.5" customHeight="1" x14ac:dyDescent="0.25">
      <c r="A7" s="749"/>
      <c r="B7" s="749"/>
      <c r="C7" s="749"/>
      <c r="D7" s="749"/>
      <c r="E7" s="749"/>
      <c r="F7" s="749"/>
      <c r="G7" s="749"/>
      <c r="H7" s="749"/>
      <c r="I7" s="749"/>
      <c r="J7" s="749"/>
      <c r="K7" s="749"/>
      <c r="L7" s="749"/>
      <c r="M7" s="749"/>
      <c r="N7" s="749"/>
      <c r="O7" s="749"/>
      <c r="P7" s="749"/>
      <c r="Q7" s="749"/>
      <c r="R7" s="749"/>
      <c r="S7" s="749"/>
      <c r="T7" s="749"/>
      <c r="U7" s="749"/>
      <c r="V7" s="749"/>
      <c r="W7" s="749"/>
      <c r="X7" s="749"/>
      <c r="Y7" s="749"/>
      <c r="Z7" s="749"/>
      <c r="AA7" s="749"/>
      <c r="AB7" s="749"/>
      <c r="AC7" s="749"/>
      <c r="AD7" s="749"/>
      <c r="AE7" s="749"/>
      <c r="AF7" s="749"/>
      <c r="AG7" s="749"/>
      <c r="AH7" s="749"/>
      <c r="AI7" s="749"/>
      <c r="AJ7" s="749"/>
      <c r="AK7" s="749"/>
      <c r="AL7" s="749"/>
      <c r="AM7" s="749"/>
    </row>
    <row r="8" spans="1:39" ht="14.25" customHeight="1" x14ac:dyDescent="0.25">
      <c r="A8" s="242" t="s">
        <v>213</v>
      </c>
      <c r="B8" s="243"/>
      <c r="C8" s="298"/>
      <c r="D8" s="243"/>
      <c r="E8" s="243"/>
      <c r="F8" s="298"/>
      <c r="G8" s="243"/>
      <c r="H8" s="243"/>
      <c r="I8" s="298"/>
      <c r="J8" s="243"/>
      <c r="K8" s="243"/>
      <c r="L8" s="298"/>
      <c r="M8" s="243"/>
      <c r="N8" s="243"/>
      <c r="O8" s="298"/>
      <c r="P8" s="243"/>
      <c r="Q8" s="243"/>
      <c r="R8" s="298"/>
      <c r="S8" s="243"/>
      <c r="T8" s="243"/>
      <c r="U8" s="298"/>
      <c r="V8" s="243"/>
      <c r="W8" s="243"/>
      <c r="X8" s="298"/>
      <c r="Y8" s="243"/>
      <c r="Z8" s="243"/>
      <c r="AA8" s="298"/>
      <c r="AB8" s="243"/>
      <c r="AC8" s="243"/>
      <c r="AD8" s="298"/>
      <c r="AE8" s="243"/>
      <c r="AF8" s="243"/>
      <c r="AG8" s="298"/>
      <c r="AH8" s="243"/>
      <c r="AI8" s="243"/>
      <c r="AJ8" s="298"/>
      <c r="AK8" s="243"/>
      <c r="AL8" s="243"/>
      <c r="AM8" s="298"/>
    </row>
    <row r="9" spans="1:39" ht="14.25" customHeight="1" x14ac:dyDescent="0.25">
      <c r="A9" s="289" t="s">
        <v>350</v>
      </c>
      <c r="B9" s="290"/>
      <c r="C9" s="299"/>
      <c r="D9" s="290"/>
      <c r="E9" s="290"/>
      <c r="F9" s="299"/>
      <c r="G9" s="290"/>
      <c r="H9" s="290"/>
      <c r="I9" s="299"/>
      <c r="J9" s="290"/>
      <c r="K9" s="290"/>
      <c r="L9" s="299"/>
      <c r="M9" s="290"/>
      <c r="N9" s="290"/>
      <c r="O9" s="299"/>
      <c r="P9" s="290"/>
      <c r="Q9" s="290"/>
      <c r="R9" s="299"/>
      <c r="S9" s="290"/>
      <c r="T9" s="290"/>
      <c r="U9" s="299"/>
      <c r="V9" s="290"/>
      <c r="W9" s="290"/>
      <c r="X9" s="299"/>
      <c r="Y9" s="290"/>
      <c r="Z9" s="290"/>
      <c r="AA9" s="299"/>
      <c r="AB9" s="290"/>
      <c r="AC9" s="290"/>
      <c r="AD9" s="299"/>
      <c r="AE9" s="290"/>
      <c r="AF9" s="290"/>
      <c r="AG9" s="299"/>
      <c r="AH9" s="290"/>
      <c r="AI9" s="290"/>
      <c r="AJ9" s="299"/>
      <c r="AK9" s="290"/>
      <c r="AL9" s="290"/>
      <c r="AM9" s="299"/>
    </row>
    <row r="10" spans="1:39" x14ac:dyDescent="0.25">
      <c r="A10" s="244" t="s">
        <v>234</v>
      </c>
      <c r="B10" s="245"/>
      <c r="C10" s="305"/>
      <c r="D10" s="282"/>
      <c r="E10" s="282"/>
      <c r="F10" s="300"/>
      <c r="G10" s="282"/>
      <c r="H10" s="282"/>
      <c r="I10" s="301"/>
      <c r="J10" s="282"/>
      <c r="K10" s="282"/>
      <c r="L10" s="301"/>
      <c r="M10" s="282"/>
      <c r="N10" s="282"/>
      <c r="O10" s="301"/>
      <c r="P10" s="282"/>
      <c r="Q10" s="282"/>
      <c r="R10" s="301"/>
      <c r="S10" s="282"/>
      <c r="T10" s="282"/>
      <c r="U10" s="301"/>
      <c r="V10" s="282"/>
      <c r="W10" s="282"/>
      <c r="X10" s="301"/>
      <c r="Y10" s="282"/>
      <c r="Z10" s="282"/>
      <c r="AA10" s="301"/>
      <c r="AB10" s="282"/>
      <c r="AC10" s="282"/>
      <c r="AD10" s="301"/>
      <c r="AE10" s="282"/>
      <c r="AF10" s="282"/>
      <c r="AG10" s="301"/>
      <c r="AH10" s="282"/>
      <c r="AI10" s="282"/>
      <c r="AJ10" s="301"/>
      <c r="AK10" s="282"/>
      <c r="AL10" s="282"/>
      <c r="AM10" s="301"/>
    </row>
    <row r="11" spans="1:39" ht="15.75" x14ac:dyDescent="0.3">
      <c r="A11" s="247" t="s">
        <v>235</v>
      </c>
      <c r="B11" s="248"/>
      <c r="C11" s="306"/>
      <c r="D11" s="283"/>
      <c r="E11" s="283"/>
      <c r="F11" s="302"/>
    </row>
    <row r="12" spans="1:39" x14ac:dyDescent="0.25">
      <c r="A12" s="750" t="s">
        <v>236</v>
      </c>
      <c r="B12" s="759" t="s">
        <v>330</v>
      </c>
      <c r="C12" s="759"/>
      <c r="D12" s="759"/>
      <c r="E12" s="759"/>
      <c r="F12" s="759"/>
      <c r="G12" s="759"/>
      <c r="H12" s="759"/>
      <c r="I12" s="759"/>
      <c r="J12" s="759"/>
      <c r="K12" s="759"/>
      <c r="L12" s="759"/>
      <c r="M12" s="759"/>
      <c r="N12" s="759"/>
      <c r="O12" s="759"/>
      <c r="P12" s="759"/>
      <c r="Q12" s="759"/>
      <c r="R12" s="759"/>
      <c r="S12" s="759"/>
      <c r="T12" s="759"/>
      <c r="U12" s="759"/>
      <c r="V12" s="759"/>
      <c r="W12" s="759"/>
      <c r="X12" s="759"/>
      <c r="Y12" s="759"/>
      <c r="Z12" s="759"/>
      <c r="AA12" s="759"/>
      <c r="AB12" s="759"/>
      <c r="AC12" s="759"/>
      <c r="AD12" s="759"/>
      <c r="AE12" s="759"/>
      <c r="AF12" s="759"/>
      <c r="AG12" s="759"/>
      <c r="AH12" s="759"/>
      <c r="AI12" s="759"/>
      <c r="AJ12" s="759"/>
      <c r="AK12" s="759"/>
      <c r="AL12" s="759"/>
      <c r="AM12" s="759"/>
    </row>
    <row r="13" spans="1:39" ht="40.5" customHeight="1" x14ac:dyDescent="0.25">
      <c r="A13" s="756"/>
      <c r="B13" s="752" t="s">
        <v>351</v>
      </c>
      <c r="C13" s="752"/>
      <c r="D13" s="267"/>
      <c r="E13" s="758" t="s">
        <v>352</v>
      </c>
      <c r="F13" s="758"/>
      <c r="G13" s="268"/>
      <c r="H13" s="758" t="s">
        <v>353</v>
      </c>
      <c r="I13" s="758"/>
      <c r="J13" s="268"/>
      <c r="K13" s="752" t="s">
        <v>354</v>
      </c>
      <c r="L13" s="752"/>
      <c r="M13" s="268"/>
      <c r="N13" s="758" t="s">
        <v>355</v>
      </c>
      <c r="O13" s="758"/>
      <c r="P13" s="268"/>
      <c r="Q13" s="758" t="s">
        <v>356</v>
      </c>
      <c r="R13" s="758"/>
      <c r="S13" s="268"/>
      <c r="T13" s="752" t="s">
        <v>357</v>
      </c>
      <c r="U13" s="752"/>
      <c r="V13" s="268"/>
      <c r="W13" s="758" t="s">
        <v>358</v>
      </c>
      <c r="X13" s="758"/>
      <c r="Y13" s="268"/>
      <c r="Z13" s="752" t="s">
        <v>359</v>
      </c>
      <c r="AA13" s="752"/>
      <c r="AB13" s="268"/>
      <c r="AC13" s="758" t="s">
        <v>360</v>
      </c>
      <c r="AD13" s="758"/>
      <c r="AE13" s="268"/>
      <c r="AF13" s="758" t="s">
        <v>361</v>
      </c>
      <c r="AG13" s="758"/>
      <c r="AH13" s="268"/>
      <c r="AI13" s="752" t="s">
        <v>362</v>
      </c>
      <c r="AJ13" s="752"/>
      <c r="AK13" s="268"/>
      <c r="AL13" s="758" t="s">
        <v>344</v>
      </c>
      <c r="AM13" s="758"/>
    </row>
    <row r="14" spans="1:39" x14ac:dyDescent="0.25">
      <c r="A14" s="756"/>
      <c r="B14" s="250" t="s">
        <v>34</v>
      </c>
      <c r="C14" s="292" t="s">
        <v>35</v>
      </c>
      <c r="D14" s="261"/>
      <c r="E14" s="250" t="s">
        <v>34</v>
      </c>
      <c r="F14" s="292" t="s">
        <v>35</v>
      </c>
      <c r="G14" s="269"/>
      <c r="H14" s="250" t="s">
        <v>34</v>
      </c>
      <c r="I14" s="292" t="s">
        <v>35</v>
      </c>
      <c r="J14" s="269"/>
      <c r="K14" s="250" t="s">
        <v>34</v>
      </c>
      <c r="L14" s="292" t="s">
        <v>35</v>
      </c>
      <c r="M14" s="269"/>
      <c r="N14" s="250" t="s">
        <v>34</v>
      </c>
      <c r="O14" s="292" t="s">
        <v>35</v>
      </c>
      <c r="P14" s="269"/>
      <c r="Q14" s="250" t="s">
        <v>34</v>
      </c>
      <c r="R14" s="292" t="s">
        <v>35</v>
      </c>
      <c r="S14" s="269"/>
      <c r="T14" s="250" t="s">
        <v>34</v>
      </c>
      <c r="U14" s="292" t="s">
        <v>35</v>
      </c>
      <c r="V14" s="269"/>
      <c r="W14" s="250" t="s">
        <v>34</v>
      </c>
      <c r="X14" s="292" t="s">
        <v>35</v>
      </c>
      <c r="Y14" s="269"/>
      <c r="Z14" s="250" t="s">
        <v>34</v>
      </c>
      <c r="AA14" s="292" t="s">
        <v>35</v>
      </c>
      <c r="AB14" s="269"/>
      <c r="AC14" s="250" t="s">
        <v>34</v>
      </c>
      <c r="AD14" s="292" t="s">
        <v>35</v>
      </c>
      <c r="AE14" s="269"/>
      <c r="AF14" s="250" t="s">
        <v>34</v>
      </c>
      <c r="AG14" s="292" t="s">
        <v>35</v>
      </c>
      <c r="AH14" s="269"/>
      <c r="AI14" s="250" t="s">
        <v>34</v>
      </c>
      <c r="AJ14" s="292" t="s">
        <v>35</v>
      </c>
      <c r="AK14" s="269"/>
      <c r="AL14" s="250" t="s">
        <v>34</v>
      </c>
      <c r="AM14" s="292" t="s">
        <v>35</v>
      </c>
    </row>
    <row r="15" spans="1:39" x14ac:dyDescent="0.25">
      <c r="A15" s="284" t="s">
        <v>238</v>
      </c>
      <c r="B15" s="252">
        <f t="shared" ref="B15" si="0">SUM(B16:B47)</f>
        <v>1707</v>
      </c>
      <c r="C15" s="270">
        <f>B15/32187</f>
        <v>5.303383353527822E-2</v>
      </c>
      <c r="D15" s="271"/>
      <c r="E15" s="252">
        <f t="shared" ref="E15" si="1">SUM(E16:E47)</f>
        <v>5772</v>
      </c>
      <c r="F15" s="270">
        <f t="shared" ref="F15" si="2">E15/32187</f>
        <v>0.17932705750768943</v>
      </c>
      <c r="G15" s="271"/>
      <c r="H15" s="252">
        <f t="shared" ref="H15" si="3">SUM(H16:H47)</f>
        <v>9687</v>
      </c>
      <c r="I15" s="270">
        <f t="shared" ref="I15" si="4">H15/32187</f>
        <v>0.30096001491285301</v>
      </c>
      <c r="J15" s="271"/>
      <c r="K15" s="252">
        <f t="shared" ref="K15" si="5">SUM(K16:K47)</f>
        <v>10446</v>
      </c>
      <c r="L15" s="270">
        <f t="shared" ref="L15" si="6">K15/32187</f>
        <v>0.32454096374312613</v>
      </c>
      <c r="M15" s="271"/>
      <c r="N15" s="252">
        <f t="shared" ref="N15" si="7">SUM(N16:N47)</f>
        <v>4620</v>
      </c>
      <c r="O15" s="270">
        <f t="shared" ref="O15" si="8">N15/32187</f>
        <v>0.14353621027122751</v>
      </c>
      <c r="P15" s="271"/>
      <c r="Q15" s="252">
        <f t="shared" ref="Q15" si="9">SUM(Q16:Q47)</f>
        <v>668</v>
      </c>
      <c r="R15" s="270">
        <f t="shared" ref="R15" si="10">Q15/32187</f>
        <v>2.0753720446142852E-2</v>
      </c>
      <c r="S15" s="271"/>
      <c r="T15" s="252">
        <f t="shared" ref="T15" si="11">SUM(T16:T47)</f>
        <v>13823</v>
      </c>
      <c r="U15" s="270">
        <f t="shared" ref="U15" si="12">T15/32187</f>
        <v>0.42945909839376145</v>
      </c>
      <c r="V15" s="271"/>
      <c r="W15" s="252">
        <f t="shared" ref="W15" si="13">SUM(W16:W47)</f>
        <v>1027</v>
      </c>
      <c r="X15" s="270">
        <f t="shared" ref="X15" si="14">W15/32187</f>
        <v>3.1907291763755556E-2</v>
      </c>
      <c r="Y15" s="271"/>
      <c r="Z15" s="252">
        <f t="shared" ref="Z15" si="15">SUM(Z16:Z47)</f>
        <v>2578</v>
      </c>
      <c r="AA15" s="270">
        <f t="shared" ref="AA15" si="16">Z15/32187</f>
        <v>8.0094448069096214E-2</v>
      </c>
      <c r="AB15" s="271"/>
      <c r="AC15" s="252">
        <f t="shared" ref="AC15" si="17">SUM(AC16:AC47)</f>
        <v>1400</v>
      </c>
      <c r="AD15" s="270">
        <f t="shared" ref="AD15" si="18">AC15/32187</f>
        <v>4.3495821294311371E-2</v>
      </c>
      <c r="AE15" s="271"/>
      <c r="AF15" s="252">
        <f t="shared" ref="AF15" si="19">SUM(AF16:AF47)</f>
        <v>855</v>
      </c>
      <c r="AG15" s="270">
        <f t="shared" ref="AG15" si="20">AF15/32187</f>
        <v>2.6563519433311585E-2</v>
      </c>
      <c r="AH15" s="271"/>
      <c r="AI15" s="252">
        <f t="shared" ref="AI15" si="21">SUM(AI16:AI47)</f>
        <v>150</v>
      </c>
      <c r="AJ15" s="270">
        <f t="shared" ref="AJ15" si="22">AI15/32187</f>
        <v>4.6602665672476461E-3</v>
      </c>
      <c r="AK15" s="271"/>
      <c r="AL15" s="252">
        <f t="shared" ref="AL15" si="23">SUM(AL16:AL47)</f>
        <v>833</v>
      </c>
      <c r="AM15" s="270">
        <f t="shared" ref="AM15" si="24">AL15/32187</f>
        <v>2.5880013670115262E-2</v>
      </c>
    </row>
    <row r="16" spans="1:39" x14ac:dyDescent="0.25">
      <c r="A16" s="254" t="s">
        <v>239</v>
      </c>
      <c r="B16" s="255">
        <v>16</v>
      </c>
      <c r="C16" s="272">
        <v>1.9753086419753086E-2</v>
      </c>
      <c r="D16" s="273"/>
      <c r="E16" s="274">
        <v>19</v>
      </c>
      <c r="F16" s="272">
        <v>2.3456790123456792E-2</v>
      </c>
      <c r="G16" s="275"/>
      <c r="H16" s="274">
        <v>322</v>
      </c>
      <c r="I16" s="272">
        <v>0.39753086419753086</v>
      </c>
      <c r="J16" s="275"/>
      <c r="K16" s="274">
        <v>454</v>
      </c>
      <c r="L16" s="272">
        <v>0.56049382716049378</v>
      </c>
      <c r="M16" s="275"/>
      <c r="N16" s="274">
        <v>142</v>
      </c>
      <c r="O16" s="272">
        <v>0.17530864197530863</v>
      </c>
      <c r="P16" s="275"/>
      <c r="Q16" s="274">
        <v>41</v>
      </c>
      <c r="R16" s="272">
        <v>5.0617283950617285E-2</v>
      </c>
      <c r="S16" s="275"/>
      <c r="T16" s="274">
        <v>320</v>
      </c>
      <c r="U16" s="272">
        <v>0.39506172839506171</v>
      </c>
      <c r="V16" s="275"/>
      <c r="W16" s="274">
        <v>32</v>
      </c>
      <c r="X16" s="272">
        <v>3.9506172839506172E-2</v>
      </c>
      <c r="Y16" s="275"/>
      <c r="Z16" s="274">
        <v>84</v>
      </c>
      <c r="AA16" s="272">
        <v>0.1037037037037037</v>
      </c>
      <c r="AB16" s="275"/>
      <c r="AC16" s="274">
        <v>5</v>
      </c>
      <c r="AD16" s="272">
        <v>6.1728395061728392E-3</v>
      </c>
      <c r="AE16" s="275"/>
      <c r="AF16" s="274">
        <v>1</v>
      </c>
      <c r="AG16" s="272">
        <v>1.2345679012345679E-3</v>
      </c>
      <c r="AH16" s="275"/>
      <c r="AI16" s="274">
        <v>4</v>
      </c>
      <c r="AJ16" s="272">
        <v>4.9382716049382715E-3</v>
      </c>
      <c r="AK16" s="275"/>
      <c r="AL16" s="274">
        <v>19</v>
      </c>
      <c r="AM16" s="272">
        <v>2.3456790123456792E-2</v>
      </c>
    </row>
    <row r="17" spans="1:39" x14ac:dyDescent="0.25">
      <c r="A17" s="257" t="s">
        <v>240</v>
      </c>
      <c r="B17" s="258">
        <v>106</v>
      </c>
      <c r="C17" s="259">
        <v>7.118871725990597E-2</v>
      </c>
      <c r="D17" s="276"/>
      <c r="E17" s="277">
        <v>338</v>
      </c>
      <c r="F17" s="259">
        <v>0.22699798522498318</v>
      </c>
      <c r="G17" s="278"/>
      <c r="H17" s="277">
        <v>334</v>
      </c>
      <c r="I17" s="259">
        <v>0.22431161853593015</v>
      </c>
      <c r="J17" s="278"/>
      <c r="K17" s="277">
        <v>411</v>
      </c>
      <c r="L17" s="259">
        <v>0.27602417730020146</v>
      </c>
      <c r="M17" s="278"/>
      <c r="N17" s="277">
        <v>343</v>
      </c>
      <c r="O17" s="259">
        <v>0.23035594358629952</v>
      </c>
      <c r="P17" s="278"/>
      <c r="Q17" s="277">
        <v>35</v>
      </c>
      <c r="R17" s="259">
        <v>2.3505708529214239E-2</v>
      </c>
      <c r="S17" s="278"/>
      <c r="T17" s="277">
        <v>511</v>
      </c>
      <c r="U17" s="259">
        <v>0.34318334452652782</v>
      </c>
      <c r="V17" s="278"/>
      <c r="W17" s="277">
        <v>87</v>
      </c>
      <c r="X17" s="259">
        <v>5.8428475486903962E-2</v>
      </c>
      <c r="Y17" s="278"/>
      <c r="Z17" s="277">
        <v>151</v>
      </c>
      <c r="AA17" s="259">
        <v>0.10141034251175285</v>
      </c>
      <c r="AB17" s="278"/>
      <c r="AC17" s="277">
        <v>151</v>
      </c>
      <c r="AD17" s="259">
        <v>0.10141034251175285</v>
      </c>
      <c r="AE17" s="278"/>
      <c r="AF17" s="277">
        <v>66</v>
      </c>
      <c r="AG17" s="259">
        <v>4.4325050369375417E-2</v>
      </c>
      <c r="AH17" s="278"/>
      <c r="AI17" s="277">
        <v>7</v>
      </c>
      <c r="AJ17" s="259">
        <v>4.7011417058428475E-3</v>
      </c>
      <c r="AK17" s="278"/>
      <c r="AL17" s="277">
        <v>37</v>
      </c>
      <c r="AM17" s="259">
        <v>2.4848891873740765E-2</v>
      </c>
    </row>
    <row r="18" spans="1:39" x14ac:dyDescent="0.25">
      <c r="A18" s="254" t="s">
        <v>241</v>
      </c>
      <c r="B18" s="255">
        <v>0</v>
      </c>
      <c r="C18" s="272">
        <v>0</v>
      </c>
      <c r="D18" s="273"/>
      <c r="E18" s="274">
        <v>0</v>
      </c>
      <c r="F18" s="272">
        <v>0</v>
      </c>
      <c r="G18" s="275"/>
      <c r="H18" s="274">
        <v>0</v>
      </c>
      <c r="I18" s="272">
        <v>0</v>
      </c>
      <c r="J18" s="275"/>
      <c r="K18" s="274">
        <v>0</v>
      </c>
      <c r="L18" s="272">
        <v>0</v>
      </c>
      <c r="M18" s="275"/>
      <c r="N18" s="274">
        <v>0</v>
      </c>
      <c r="O18" s="272">
        <v>0</v>
      </c>
      <c r="P18" s="275"/>
      <c r="Q18" s="274">
        <v>0</v>
      </c>
      <c r="R18" s="272">
        <v>0</v>
      </c>
      <c r="S18" s="275"/>
      <c r="T18" s="274">
        <v>0</v>
      </c>
      <c r="U18" s="272">
        <v>0</v>
      </c>
      <c r="V18" s="275"/>
      <c r="W18" s="274">
        <v>0</v>
      </c>
      <c r="X18" s="272">
        <v>0</v>
      </c>
      <c r="Y18" s="275"/>
      <c r="Z18" s="274">
        <v>0</v>
      </c>
      <c r="AA18" s="272">
        <v>0</v>
      </c>
      <c r="AB18" s="275"/>
      <c r="AC18" s="274">
        <v>0</v>
      </c>
      <c r="AD18" s="272">
        <v>0</v>
      </c>
      <c r="AE18" s="275"/>
      <c r="AF18" s="274">
        <v>0</v>
      </c>
      <c r="AG18" s="272">
        <v>0</v>
      </c>
      <c r="AH18" s="275"/>
      <c r="AI18" s="274">
        <v>0</v>
      </c>
      <c r="AJ18" s="272">
        <v>0</v>
      </c>
      <c r="AK18" s="275"/>
      <c r="AL18" s="274">
        <v>0</v>
      </c>
      <c r="AM18" s="272">
        <v>0</v>
      </c>
    </row>
    <row r="19" spans="1:39" x14ac:dyDescent="0.25">
      <c r="A19" s="257" t="s">
        <v>242</v>
      </c>
      <c r="B19" s="258">
        <v>121</v>
      </c>
      <c r="C19" s="259">
        <v>6.1234817813765184E-2</v>
      </c>
      <c r="D19" s="276"/>
      <c r="E19" s="277">
        <v>307</v>
      </c>
      <c r="F19" s="259">
        <v>0.15536437246963564</v>
      </c>
      <c r="G19" s="278"/>
      <c r="H19" s="277">
        <v>722</v>
      </c>
      <c r="I19" s="259">
        <v>0.36538461538461531</v>
      </c>
      <c r="J19" s="278"/>
      <c r="K19" s="277">
        <v>900</v>
      </c>
      <c r="L19" s="259">
        <v>0.45546558704453444</v>
      </c>
      <c r="M19" s="278"/>
      <c r="N19" s="277">
        <v>302</v>
      </c>
      <c r="O19" s="259">
        <v>0.15283400809716599</v>
      </c>
      <c r="P19" s="278"/>
      <c r="Q19" s="277">
        <v>46</v>
      </c>
      <c r="R19" s="259">
        <v>2.3279352226720649E-2</v>
      </c>
      <c r="S19" s="278"/>
      <c r="T19" s="277">
        <v>644</v>
      </c>
      <c r="U19" s="259">
        <v>0.32591093117408909</v>
      </c>
      <c r="V19" s="278"/>
      <c r="W19" s="277">
        <v>73</v>
      </c>
      <c r="X19" s="259">
        <v>3.6943319838056682E-2</v>
      </c>
      <c r="Y19" s="278"/>
      <c r="Z19" s="277">
        <v>252</v>
      </c>
      <c r="AA19" s="259">
        <v>0.12753036437246965</v>
      </c>
      <c r="AB19" s="278"/>
      <c r="AC19" s="277">
        <v>38</v>
      </c>
      <c r="AD19" s="259">
        <v>1.9230769230769232E-2</v>
      </c>
      <c r="AE19" s="278"/>
      <c r="AF19" s="277">
        <v>85</v>
      </c>
      <c r="AG19" s="259">
        <v>4.3016194331983802E-2</v>
      </c>
      <c r="AH19" s="278"/>
      <c r="AI19" s="277">
        <v>4</v>
      </c>
      <c r="AJ19" s="259">
        <v>2.0242914979757085E-3</v>
      </c>
      <c r="AK19" s="278"/>
      <c r="AL19" s="277">
        <v>87</v>
      </c>
      <c r="AM19" s="259">
        <v>4.4028340080971659E-2</v>
      </c>
    </row>
    <row r="20" spans="1:39" x14ac:dyDescent="0.25">
      <c r="A20" s="254" t="s">
        <v>243</v>
      </c>
      <c r="B20" s="255">
        <v>129</v>
      </c>
      <c r="C20" s="272">
        <v>5.3327821413807361E-2</v>
      </c>
      <c r="D20" s="273"/>
      <c r="E20" s="274">
        <v>516</v>
      </c>
      <c r="F20" s="272">
        <v>0.21331128565522944</v>
      </c>
      <c r="G20" s="275"/>
      <c r="H20" s="274">
        <v>577</v>
      </c>
      <c r="I20" s="272">
        <v>0.23852831748656469</v>
      </c>
      <c r="J20" s="275"/>
      <c r="K20" s="274">
        <v>810</v>
      </c>
      <c r="L20" s="272">
        <v>0.33484911120297645</v>
      </c>
      <c r="M20" s="275"/>
      <c r="N20" s="274">
        <v>481</v>
      </c>
      <c r="O20" s="272">
        <v>0.19884249689954531</v>
      </c>
      <c r="P20" s="275"/>
      <c r="Q20" s="274">
        <v>107</v>
      </c>
      <c r="R20" s="272">
        <v>4.423315419594874E-2</v>
      </c>
      <c r="S20" s="275"/>
      <c r="T20" s="274">
        <v>760</v>
      </c>
      <c r="U20" s="272">
        <v>0.3141794129805705</v>
      </c>
      <c r="V20" s="275"/>
      <c r="W20" s="274">
        <v>92</v>
      </c>
      <c r="X20" s="272">
        <v>3.8032244729226956E-2</v>
      </c>
      <c r="Y20" s="275"/>
      <c r="Z20" s="274">
        <v>179</v>
      </c>
      <c r="AA20" s="272">
        <v>7.3997519636213316E-2</v>
      </c>
      <c r="AB20" s="275"/>
      <c r="AC20" s="274">
        <v>442</v>
      </c>
      <c r="AD20" s="272">
        <v>0.18272013228606862</v>
      </c>
      <c r="AE20" s="275"/>
      <c r="AF20" s="274">
        <v>100</v>
      </c>
      <c r="AG20" s="272">
        <v>4.1339396444811903E-2</v>
      </c>
      <c r="AH20" s="275"/>
      <c r="AI20" s="274">
        <v>3</v>
      </c>
      <c r="AJ20" s="272">
        <v>1.2401818933443572E-3</v>
      </c>
      <c r="AK20" s="275"/>
      <c r="AL20" s="274">
        <v>147</v>
      </c>
      <c r="AM20" s="272">
        <v>6.0768912773873501E-2</v>
      </c>
    </row>
    <row r="21" spans="1:39" x14ac:dyDescent="0.25">
      <c r="A21" s="257" t="s">
        <v>244</v>
      </c>
      <c r="B21" s="258">
        <v>217</v>
      </c>
      <c r="C21" s="259">
        <v>0.10822942643391521</v>
      </c>
      <c r="D21" s="276"/>
      <c r="E21" s="277">
        <v>276</v>
      </c>
      <c r="F21" s="259">
        <v>0.13765586034912719</v>
      </c>
      <c r="G21" s="278"/>
      <c r="H21" s="277">
        <v>606</v>
      </c>
      <c r="I21" s="259">
        <v>0.30224438902743145</v>
      </c>
      <c r="J21" s="278"/>
      <c r="K21" s="277">
        <v>382</v>
      </c>
      <c r="L21" s="259">
        <v>0.19052369077306733</v>
      </c>
      <c r="M21" s="278"/>
      <c r="N21" s="277">
        <v>117</v>
      </c>
      <c r="O21" s="259">
        <v>5.8354114713216963E-2</v>
      </c>
      <c r="P21" s="278"/>
      <c r="Q21" s="277">
        <v>17</v>
      </c>
      <c r="R21" s="259">
        <v>8.4788029925187032E-3</v>
      </c>
      <c r="S21" s="278"/>
      <c r="T21" s="277">
        <v>944</v>
      </c>
      <c r="U21" s="259">
        <v>0.47082294264339153</v>
      </c>
      <c r="V21" s="278"/>
      <c r="W21" s="277">
        <v>37</v>
      </c>
      <c r="X21" s="259">
        <v>1.8453865336658354E-2</v>
      </c>
      <c r="Y21" s="278"/>
      <c r="Z21" s="277">
        <v>81</v>
      </c>
      <c r="AA21" s="259">
        <v>4.0399002493765587E-2</v>
      </c>
      <c r="AB21" s="278"/>
      <c r="AC21" s="277">
        <v>97</v>
      </c>
      <c r="AD21" s="259">
        <v>4.8379052369077309E-2</v>
      </c>
      <c r="AE21" s="278"/>
      <c r="AF21" s="277">
        <v>40</v>
      </c>
      <c r="AG21" s="259">
        <v>1.9950124688279301E-2</v>
      </c>
      <c r="AH21" s="278"/>
      <c r="AI21" s="277">
        <v>51</v>
      </c>
      <c r="AJ21" s="259">
        <v>2.543640897755611E-2</v>
      </c>
      <c r="AK21" s="278"/>
      <c r="AL21" s="277">
        <v>21</v>
      </c>
      <c r="AM21" s="259">
        <v>1.0473815461346634E-2</v>
      </c>
    </row>
    <row r="22" spans="1:39" x14ac:dyDescent="0.25">
      <c r="A22" s="254" t="s">
        <v>245</v>
      </c>
      <c r="B22" s="255">
        <v>110</v>
      </c>
      <c r="C22" s="272">
        <v>5.2256532066508307E-2</v>
      </c>
      <c r="D22" s="273"/>
      <c r="E22" s="274">
        <v>720</v>
      </c>
      <c r="F22" s="272">
        <v>0.34204275534441808</v>
      </c>
      <c r="G22" s="275"/>
      <c r="H22" s="274">
        <v>903</v>
      </c>
      <c r="I22" s="272">
        <v>0.42897862232779099</v>
      </c>
      <c r="J22" s="275"/>
      <c r="K22" s="274">
        <v>961</v>
      </c>
      <c r="L22" s="272">
        <v>0.45653206650831352</v>
      </c>
      <c r="M22" s="275"/>
      <c r="N22" s="274">
        <v>139</v>
      </c>
      <c r="O22" s="272">
        <v>6.6033254156769597E-2</v>
      </c>
      <c r="P22" s="275"/>
      <c r="Q22" s="274">
        <v>37</v>
      </c>
      <c r="R22" s="272">
        <v>1.7577197149643706E-2</v>
      </c>
      <c r="S22" s="275"/>
      <c r="T22" s="274">
        <v>520</v>
      </c>
      <c r="U22" s="272">
        <v>0.2470308788598575</v>
      </c>
      <c r="V22" s="275"/>
      <c r="W22" s="274">
        <v>66</v>
      </c>
      <c r="X22" s="272">
        <v>3.1353919239904986E-2</v>
      </c>
      <c r="Y22" s="275"/>
      <c r="Z22" s="274">
        <v>134</v>
      </c>
      <c r="AA22" s="272">
        <v>6.3657957244655589E-2</v>
      </c>
      <c r="AB22" s="275"/>
      <c r="AC22" s="274">
        <v>59</v>
      </c>
      <c r="AD22" s="272">
        <v>2.8028503562945367E-2</v>
      </c>
      <c r="AE22" s="275"/>
      <c r="AF22" s="274">
        <v>58</v>
      </c>
      <c r="AG22" s="272">
        <v>2.7553444180522565E-2</v>
      </c>
      <c r="AH22" s="275"/>
      <c r="AI22" s="274">
        <v>3</v>
      </c>
      <c r="AJ22" s="272">
        <v>1.4251781472684087E-3</v>
      </c>
      <c r="AK22" s="275"/>
      <c r="AL22" s="274">
        <v>52</v>
      </c>
      <c r="AM22" s="272">
        <v>2.4703087885985752E-2</v>
      </c>
    </row>
    <row r="23" spans="1:39" x14ac:dyDescent="0.25">
      <c r="A23" s="257" t="s">
        <v>246</v>
      </c>
      <c r="B23" s="258">
        <v>99</v>
      </c>
      <c r="C23" s="259">
        <v>6.8181818181818177E-2</v>
      </c>
      <c r="D23" s="276"/>
      <c r="E23" s="277">
        <v>182</v>
      </c>
      <c r="F23" s="259">
        <v>0.12534435261707988</v>
      </c>
      <c r="G23" s="278"/>
      <c r="H23" s="277">
        <v>375</v>
      </c>
      <c r="I23" s="259">
        <v>0.25826446280991733</v>
      </c>
      <c r="J23" s="278"/>
      <c r="K23" s="277">
        <v>485</v>
      </c>
      <c r="L23" s="259">
        <v>0.33402203856749307</v>
      </c>
      <c r="M23" s="278"/>
      <c r="N23" s="277">
        <v>223</v>
      </c>
      <c r="O23" s="259">
        <v>0.15358126721763085</v>
      </c>
      <c r="P23" s="278"/>
      <c r="Q23" s="277">
        <v>33</v>
      </c>
      <c r="R23" s="259">
        <v>2.2727272727272728E-2</v>
      </c>
      <c r="S23" s="278"/>
      <c r="T23" s="277">
        <v>617</v>
      </c>
      <c r="U23" s="259">
        <v>0.42493112947658401</v>
      </c>
      <c r="V23" s="278"/>
      <c r="W23" s="277">
        <v>42</v>
      </c>
      <c r="X23" s="259">
        <v>2.8925619834710745E-2</v>
      </c>
      <c r="Y23" s="278"/>
      <c r="Z23" s="277">
        <v>60</v>
      </c>
      <c r="AA23" s="259">
        <v>4.1322314049586778E-2</v>
      </c>
      <c r="AB23" s="278"/>
      <c r="AC23" s="277">
        <v>89</v>
      </c>
      <c r="AD23" s="259">
        <v>6.1294765840220394E-2</v>
      </c>
      <c r="AE23" s="278"/>
      <c r="AF23" s="277">
        <v>39</v>
      </c>
      <c r="AG23" s="259">
        <v>2.6859504132231406E-2</v>
      </c>
      <c r="AH23" s="278"/>
      <c r="AI23" s="277">
        <v>0</v>
      </c>
      <c r="AJ23" s="259">
        <v>0</v>
      </c>
      <c r="AK23" s="278"/>
      <c r="AL23" s="277">
        <v>65</v>
      </c>
      <c r="AM23" s="259">
        <v>4.4765840220385676E-2</v>
      </c>
    </row>
    <row r="24" spans="1:39" x14ac:dyDescent="0.25">
      <c r="A24" s="254" t="s">
        <v>247</v>
      </c>
      <c r="B24" s="255">
        <v>5</v>
      </c>
      <c r="C24" s="272">
        <v>2.2522522522522525E-2</v>
      </c>
      <c r="D24" s="273"/>
      <c r="E24" s="274">
        <v>17</v>
      </c>
      <c r="F24" s="272">
        <v>7.6576576576576572E-2</v>
      </c>
      <c r="G24" s="275"/>
      <c r="H24" s="274">
        <v>63</v>
      </c>
      <c r="I24" s="272">
        <v>0.28378378378378377</v>
      </c>
      <c r="J24" s="275"/>
      <c r="K24" s="274">
        <v>67</v>
      </c>
      <c r="L24" s="272">
        <v>0.30180180180180183</v>
      </c>
      <c r="M24" s="275"/>
      <c r="N24" s="274">
        <v>90</v>
      </c>
      <c r="O24" s="272">
        <v>0.40540540540540543</v>
      </c>
      <c r="P24" s="275"/>
      <c r="Q24" s="274">
        <v>7</v>
      </c>
      <c r="R24" s="272">
        <v>3.1531531531531529E-2</v>
      </c>
      <c r="S24" s="275"/>
      <c r="T24" s="274">
        <v>103</v>
      </c>
      <c r="U24" s="272">
        <v>0.463963963963964</v>
      </c>
      <c r="V24" s="275"/>
      <c r="W24" s="274">
        <v>7</v>
      </c>
      <c r="X24" s="272">
        <v>3.1531531531531529E-2</v>
      </c>
      <c r="Y24" s="275"/>
      <c r="Z24" s="274">
        <v>14</v>
      </c>
      <c r="AA24" s="272">
        <v>6.3063063063063057E-2</v>
      </c>
      <c r="AB24" s="275"/>
      <c r="AC24" s="274">
        <v>8</v>
      </c>
      <c r="AD24" s="272">
        <v>3.6036036036036036E-2</v>
      </c>
      <c r="AE24" s="275"/>
      <c r="AF24" s="274">
        <v>3</v>
      </c>
      <c r="AG24" s="272">
        <v>1.3513513513513513E-2</v>
      </c>
      <c r="AH24" s="275"/>
      <c r="AI24" s="274">
        <v>4</v>
      </c>
      <c r="AJ24" s="272">
        <v>1.8018018018018018E-2</v>
      </c>
      <c r="AK24" s="275"/>
      <c r="AL24" s="274">
        <v>6</v>
      </c>
      <c r="AM24" s="272">
        <v>2.7027027027027025E-2</v>
      </c>
    </row>
    <row r="25" spans="1:39" x14ac:dyDescent="0.25">
      <c r="A25" s="257" t="s">
        <v>248</v>
      </c>
      <c r="B25" s="258">
        <v>0</v>
      </c>
      <c r="C25" s="259">
        <v>0</v>
      </c>
      <c r="D25" s="276"/>
      <c r="E25" s="277">
        <v>1</v>
      </c>
      <c r="F25" s="259">
        <v>0.5</v>
      </c>
      <c r="G25" s="278"/>
      <c r="H25" s="277">
        <v>0</v>
      </c>
      <c r="I25" s="259">
        <v>0</v>
      </c>
      <c r="J25" s="278"/>
      <c r="K25" s="277">
        <v>0</v>
      </c>
      <c r="L25" s="259">
        <v>0</v>
      </c>
      <c r="M25" s="278"/>
      <c r="N25" s="277">
        <v>0</v>
      </c>
      <c r="O25" s="259">
        <v>0</v>
      </c>
      <c r="P25" s="278"/>
      <c r="Q25" s="277">
        <v>0</v>
      </c>
      <c r="R25" s="259">
        <v>0</v>
      </c>
      <c r="S25" s="278"/>
      <c r="T25" s="277">
        <v>1</v>
      </c>
      <c r="U25" s="259">
        <v>0.5</v>
      </c>
      <c r="V25" s="278"/>
      <c r="W25" s="277">
        <v>0</v>
      </c>
      <c r="X25" s="259">
        <v>0</v>
      </c>
      <c r="Y25" s="278"/>
      <c r="Z25" s="277">
        <v>0</v>
      </c>
      <c r="AA25" s="259">
        <v>0</v>
      </c>
      <c r="AB25" s="278"/>
      <c r="AC25" s="277">
        <v>0</v>
      </c>
      <c r="AD25" s="259">
        <v>0</v>
      </c>
      <c r="AE25" s="278"/>
      <c r="AF25" s="277">
        <v>0</v>
      </c>
      <c r="AG25" s="259">
        <v>0</v>
      </c>
      <c r="AH25" s="278"/>
      <c r="AI25" s="277">
        <v>0</v>
      </c>
      <c r="AJ25" s="259">
        <v>0</v>
      </c>
      <c r="AK25" s="278"/>
      <c r="AL25" s="277">
        <v>0</v>
      </c>
      <c r="AM25" s="259">
        <v>0</v>
      </c>
    </row>
    <row r="26" spans="1:39" x14ac:dyDescent="0.25">
      <c r="A26" s="254" t="s">
        <v>249</v>
      </c>
      <c r="B26" s="255">
        <v>108</v>
      </c>
      <c r="C26" s="272">
        <v>7.8659868900218505E-2</v>
      </c>
      <c r="D26" s="273"/>
      <c r="E26" s="274">
        <v>457</v>
      </c>
      <c r="F26" s="272">
        <v>0.33284777858703568</v>
      </c>
      <c r="G26" s="275"/>
      <c r="H26" s="274">
        <v>337</v>
      </c>
      <c r="I26" s="272">
        <v>0.24544792425345957</v>
      </c>
      <c r="J26" s="275"/>
      <c r="K26" s="274">
        <v>354</v>
      </c>
      <c r="L26" s="272">
        <v>0.25782957028404951</v>
      </c>
      <c r="M26" s="275"/>
      <c r="N26" s="274">
        <v>58</v>
      </c>
      <c r="O26" s="272">
        <v>4.2243262927895125E-2</v>
      </c>
      <c r="P26" s="275"/>
      <c r="Q26" s="274">
        <v>20</v>
      </c>
      <c r="R26" s="272">
        <v>1.4566642388929352E-2</v>
      </c>
      <c r="S26" s="275"/>
      <c r="T26" s="274">
        <v>806</v>
      </c>
      <c r="U26" s="272">
        <v>0.58703568827385288</v>
      </c>
      <c r="V26" s="275"/>
      <c r="W26" s="274">
        <v>22</v>
      </c>
      <c r="X26" s="272">
        <v>1.6023306627822288E-2</v>
      </c>
      <c r="Y26" s="275"/>
      <c r="Z26" s="274">
        <v>54</v>
      </c>
      <c r="AA26" s="272">
        <v>3.9329934450109252E-2</v>
      </c>
      <c r="AB26" s="275"/>
      <c r="AC26" s="274">
        <v>25</v>
      </c>
      <c r="AD26" s="272">
        <v>1.820830298616169E-2</v>
      </c>
      <c r="AE26" s="275"/>
      <c r="AF26" s="274">
        <v>12</v>
      </c>
      <c r="AG26" s="272">
        <v>8.7399854333576107E-3</v>
      </c>
      <c r="AH26" s="275"/>
      <c r="AI26" s="274">
        <v>3</v>
      </c>
      <c r="AJ26" s="272">
        <v>2.1849963583394027E-3</v>
      </c>
      <c r="AK26" s="275"/>
      <c r="AL26" s="274">
        <v>23</v>
      </c>
      <c r="AM26" s="272">
        <v>1.6751638747268753E-2</v>
      </c>
    </row>
    <row r="27" spans="1:39" x14ac:dyDescent="0.25">
      <c r="A27" s="257" t="s">
        <v>250</v>
      </c>
      <c r="B27" s="258">
        <v>2</v>
      </c>
      <c r="C27" s="259">
        <v>6.0606060606060606E-3</v>
      </c>
      <c r="D27" s="276"/>
      <c r="E27" s="277">
        <v>1</v>
      </c>
      <c r="F27" s="259">
        <v>3.0303030303030303E-3</v>
      </c>
      <c r="G27" s="278"/>
      <c r="H27" s="277">
        <v>140</v>
      </c>
      <c r="I27" s="259">
        <v>0.4242424242424242</v>
      </c>
      <c r="J27" s="278"/>
      <c r="K27" s="277">
        <v>30</v>
      </c>
      <c r="L27" s="259">
        <v>9.0909090909090912E-2</v>
      </c>
      <c r="M27" s="278"/>
      <c r="N27" s="277">
        <v>2</v>
      </c>
      <c r="O27" s="259">
        <v>6.0606060606060606E-3</v>
      </c>
      <c r="P27" s="278"/>
      <c r="Q27" s="277">
        <v>2</v>
      </c>
      <c r="R27" s="259">
        <v>6.0606060606060606E-3</v>
      </c>
      <c r="S27" s="278"/>
      <c r="T27" s="277">
        <v>190</v>
      </c>
      <c r="U27" s="259">
        <v>0.5757575757575758</v>
      </c>
      <c r="V27" s="278"/>
      <c r="W27" s="277">
        <v>1</v>
      </c>
      <c r="X27" s="259">
        <v>3.0303030303030303E-3</v>
      </c>
      <c r="Y27" s="278"/>
      <c r="Z27" s="277">
        <v>0</v>
      </c>
      <c r="AA27" s="259">
        <v>0</v>
      </c>
      <c r="AB27" s="278"/>
      <c r="AC27" s="277">
        <v>2</v>
      </c>
      <c r="AD27" s="259">
        <v>6.0606060606060606E-3</v>
      </c>
      <c r="AE27" s="278"/>
      <c r="AF27" s="277">
        <v>0</v>
      </c>
      <c r="AG27" s="259">
        <v>0</v>
      </c>
      <c r="AH27" s="278"/>
      <c r="AI27" s="277">
        <v>1</v>
      </c>
      <c r="AJ27" s="259">
        <v>3.0303030303030303E-3</v>
      </c>
      <c r="AK27" s="278"/>
      <c r="AL27" s="277">
        <v>0</v>
      </c>
      <c r="AM27" s="259">
        <v>0</v>
      </c>
    </row>
    <row r="28" spans="1:39" x14ac:dyDescent="0.25">
      <c r="A28" s="254" t="s">
        <v>251</v>
      </c>
      <c r="B28" s="255">
        <v>31</v>
      </c>
      <c r="C28" s="272">
        <v>1.9757807520713832E-2</v>
      </c>
      <c r="D28" s="273"/>
      <c r="E28" s="274">
        <v>112</v>
      </c>
      <c r="F28" s="272">
        <v>7.1383046526449973E-2</v>
      </c>
      <c r="G28" s="275"/>
      <c r="H28" s="274">
        <v>540</v>
      </c>
      <c r="I28" s="272">
        <v>0.34416826003824091</v>
      </c>
      <c r="J28" s="275"/>
      <c r="K28" s="274">
        <v>386</v>
      </c>
      <c r="L28" s="272">
        <v>0.24601657106437222</v>
      </c>
      <c r="M28" s="275"/>
      <c r="N28" s="274">
        <v>559</v>
      </c>
      <c r="O28" s="272">
        <v>0.35627788400254945</v>
      </c>
      <c r="P28" s="275"/>
      <c r="Q28" s="274">
        <v>1</v>
      </c>
      <c r="R28" s="272">
        <v>6.3734862970044612E-4</v>
      </c>
      <c r="S28" s="275"/>
      <c r="T28" s="274">
        <v>492</v>
      </c>
      <c r="U28" s="272">
        <v>0.31357552581261949</v>
      </c>
      <c r="V28" s="275"/>
      <c r="W28" s="274">
        <v>40</v>
      </c>
      <c r="X28" s="272">
        <v>2.5493945188017845E-2</v>
      </c>
      <c r="Y28" s="275"/>
      <c r="Z28" s="274">
        <v>35</v>
      </c>
      <c r="AA28" s="272">
        <v>2.2307202039515618E-2</v>
      </c>
      <c r="AB28" s="275"/>
      <c r="AC28" s="274">
        <v>19</v>
      </c>
      <c r="AD28" s="272">
        <v>1.2109623964308475E-2</v>
      </c>
      <c r="AE28" s="275"/>
      <c r="AF28" s="274">
        <v>6</v>
      </c>
      <c r="AG28" s="272">
        <v>3.8240917782026767E-3</v>
      </c>
      <c r="AH28" s="275"/>
      <c r="AI28" s="274">
        <v>2</v>
      </c>
      <c r="AJ28" s="272">
        <v>1.2746972594008922E-3</v>
      </c>
      <c r="AK28" s="275"/>
      <c r="AL28" s="274">
        <v>2</v>
      </c>
      <c r="AM28" s="272">
        <v>1.2746972594008922E-3</v>
      </c>
    </row>
    <row r="29" spans="1:39" x14ac:dyDescent="0.25">
      <c r="A29" s="257" t="s">
        <v>252</v>
      </c>
      <c r="B29" s="258">
        <v>77</v>
      </c>
      <c r="C29" s="259">
        <v>6.0250391236306731E-2</v>
      </c>
      <c r="D29" s="276"/>
      <c r="E29" s="277">
        <v>56</v>
      </c>
      <c r="F29" s="259">
        <v>4.3818466353677622E-2</v>
      </c>
      <c r="G29" s="278"/>
      <c r="H29" s="277">
        <v>258</v>
      </c>
      <c r="I29" s="259">
        <v>0.20187793427230047</v>
      </c>
      <c r="J29" s="278"/>
      <c r="K29" s="277">
        <v>326</v>
      </c>
      <c r="L29" s="259">
        <v>0.25508607198748046</v>
      </c>
      <c r="M29" s="278"/>
      <c r="N29" s="277">
        <v>85</v>
      </c>
      <c r="O29" s="259">
        <v>6.6510172143974963E-2</v>
      </c>
      <c r="P29" s="278"/>
      <c r="Q29" s="277">
        <v>5</v>
      </c>
      <c r="R29" s="259">
        <v>3.9123630672926448E-3</v>
      </c>
      <c r="S29" s="278"/>
      <c r="T29" s="277">
        <v>770</v>
      </c>
      <c r="U29" s="259">
        <v>0.60250391236306733</v>
      </c>
      <c r="V29" s="278"/>
      <c r="W29" s="277">
        <v>59</v>
      </c>
      <c r="X29" s="259">
        <v>4.6165884194053215E-2</v>
      </c>
      <c r="Y29" s="278"/>
      <c r="Z29" s="277">
        <v>270</v>
      </c>
      <c r="AA29" s="259">
        <v>0.21126760563380281</v>
      </c>
      <c r="AB29" s="278"/>
      <c r="AC29" s="277">
        <v>12</v>
      </c>
      <c r="AD29" s="259">
        <v>9.3896713615023476E-3</v>
      </c>
      <c r="AE29" s="278"/>
      <c r="AF29" s="277">
        <v>47</v>
      </c>
      <c r="AG29" s="259">
        <v>3.6776212832550864E-2</v>
      </c>
      <c r="AH29" s="278"/>
      <c r="AI29" s="277">
        <v>1</v>
      </c>
      <c r="AJ29" s="259">
        <v>7.8247261345852897E-4</v>
      </c>
      <c r="AK29" s="278"/>
      <c r="AL29" s="277">
        <v>24</v>
      </c>
      <c r="AM29" s="259">
        <v>1.8779342723004695E-2</v>
      </c>
    </row>
    <row r="30" spans="1:39" x14ac:dyDescent="0.25">
      <c r="A30" s="254" t="s">
        <v>253</v>
      </c>
      <c r="B30" s="255">
        <v>69</v>
      </c>
      <c r="C30" s="272">
        <v>4.9927641099855286E-2</v>
      </c>
      <c r="D30" s="273"/>
      <c r="E30" s="274">
        <v>461</v>
      </c>
      <c r="F30" s="272">
        <v>0.33357452966714907</v>
      </c>
      <c r="G30" s="275"/>
      <c r="H30" s="274">
        <v>437</v>
      </c>
      <c r="I30" s="272">
        <v>0.31620839363241676</v>
      </c>
      <c r="J30" s="275"/>
      <c r="K30" s="274">
        <v>591</v>
      </c>
      <c r="L30" s="272">
        <v>0.4276410998552822</v>
      </c>
      <c r="M30" s="275"/>
      <c r="N30" s="274">
        <v>178</v>
      </c>
      <c r="O30" s="272">
        <v>0.12879884225759769</v>
      </c>
      <c r="P30" s="275"/>
      <c r="Q30" s="274">
        <v>68</v>
      </c>
      <c r="R30" s="272">
        <v>4.9204052098408099E-2</v>
      </c>
      <c r="S30" s="275"/>
      <c r="T30" s="274">
        <v>460</v>
      </c>
      <c r="U30" s="272">
        <v>0.33285094066570187</v>
      </c>
      <c r="V30" s="275"/>
      <c r="W30" s="274">
        <v>62</v>
      </c>
      <c r="X30" s="272">
        <v>4.4862518089725037E-2</v>
      </c>
      <c r="Y30" s="275"/>
      <c r="Z30" s="274">
        <v>147</v>
      </c>
      <c r="AA30" s="272">
        <v>0.10636758321273516</v>
      </c>
      <c r="AB30" s="275"/>
      <c r="AC30" s="274">
        <v>80</v>
      </c>
      <c r="AD30" s="272">
        <v>5.7887120115774238E-2</v>
      </c>
      <c r="AE30" s="275"/>
      <c r="AF30" s="274">
        <v>59</v>
      </c>
      <c r="AG30" s="272">
        <v>4.2691751085383499E-2</v>
      </c>
      <c r="AH30" s="275"/>
      <c r="AI30" s="274">
        <v>6</v>
      </c>
      <c r="AJ30" s="272">
        <v>4.3415340086830683E-3</v>
      </c>
      <c r="AK30" s="275"/>
      <c r="AL30" s="274">
        <v>60</v>
      </c>
      <c r="AM30" s="272">
        <v>4.3415340086830678E-2</v>
      </c>
    </row>
    <row r="31" spans="1:39" x14ac:dyDescent="0.25">
      <c r="A31" s="257" t="s">
        <v>254</v>
      </c>
      <c r="B31" s="258">
        <v>12</v>
      </c>
      <c r="C31" s="259">
        <v>0.6</v>
      </c>
      <c r="D31" s="276"/>
      <c r="E31" s="277">
        <v>0</v>
      </c>
      <c r="F31" s="259">
        <v>0</v>
      </c>
      <c r="G31" s="278"/>
      <c r="H31" s="277">
        <v>13</v>
      </c>
      <c r="I31" s="259">
        <v>0.65</v>
      </c>
      <c r="J31" s="278"/>
      <c r="K31" s="277">
        <v>19</v>
      </c>
      <c r="L31" s="259">
        <v>0.95</v>
      </c>
      <c r="M31" s="278"/>
      <c r="N31" s="277">
        <v>1</v>
      </c>
      <c r="O31" s="259">
        <v>0.05</v>
      </c>
      <c r="P31" s="278"/>
      <c r="Q31" s="277">
        <v>0</v>
      </c>
      <c r="R31" s="259">
        <v>0</v>
      </c>
      <c r="S31" s="278"/>
      <c r="T31" s="277">
        <v>2</v>
      </c>
      <c r="U31" s="259">
        <v>0.1</v>
      </c>
      <c r="V31" s="278"/>
      <c r="W31" s="277">
        <v>0</v>
      </c>
      <c r="X31" s="259">
        <v>0</v>
      </c>
      <c r="Y31" s="278"/>
      <c r="Z31" s="277">
        <v>16</v>
      </c>
      <c r="AA31" s="259">
        <v>0.8</v>
      </c>
      <c r="AB31" s="278"/>
      <c r="AC31" s="277">
        <v>0</v>
      </c>
      <c r="AD31" s="259">
        <v>0</v>
      </c>
      <c r="AE31" s="278"/>
      <c r="AF31" s="277">
        <v>0</v>
      </c>
      <c r="AG31" s="259">
        <v>0</v>
      </c>
      <c r="AH31" s="278"/>
      <c r="AI31" s="277">
        <v>0</v>
      </c>
      <c r="AJ31" s="259">
        <v>0</v>
      </c>
      <c r="AK31" s="278"/>
      <c r="AL31" s="277">
        <v>0</v>
      </c>
      <c r="AM31" s="259">
        <v>0</v>
      </c>
    </row>
    <row r="32" spans="1:39" x14ac:dyDescent="0.25">
      <c r="A32" s="254" t="s">
        <v>255</v>
      </c>
      <c r="B32" s="255">
        <v>0</v>
      </c>
      <c r="C32" s="272">
        <v>0</v>
      </c>
      <c r="D32" s="273"/>
      <c r="E32" s="274">
        <v>1</v>
      </c>
      <c r="F32" s="272">
        <v>3.3333333333333333E-2</v>
      </c>
      <c r="G32" s="275"/>
      <c r="H32" s="274">
        <v>23</v>
      </c>
      <c r="I32" s="272">
        <v>0.76666666666666672</v>
      </c>
      <c r="J32" s="275"/>
      <c r="K32" s="274">
        <v>10</v>
      </c>
      <c r="L32" s="272">
        <v>0.33333333333333326</v>
      </c>
      <c r="M32" s="275"/>
      <c r="N32" s="274">
        <v>0</v>
      </c>
      <c r="O32" s="272">
        <v>0</v>
      </c>
      <c r="P32" s="275"/>
      <c r="Q32" s="274">
        <v>0</v>
      </c>
      <c r="R32" s="272">
        <v>0</v>
      </c>
      <c r="S32" s="275"/>
      <c r="T32" s="274">
        <v>25</v>
      </c>
      <c r="U32" s="272">
        <v>0.83333333333333348</v>
      </c>
      <c r="V32" s="275"/>
      <c r="W32" s="274">
        <v>0</v>
      </c>
      <c r="X32" s="272">
        <v>0</v>
      </c>
      <c r="Y32" s="275"/>
      <c r="Z32" s="274">
        <v>28</v>
      </c>
      <c r="AA32" s="272">
        <v>0.93333333333333324</v>
      </c>
      <c r="AB32" s="275"/>
      <c r="AC32" s="274">
        <v>0</v>
      </c>
      <c r="AD32" s="272">
        <v>0</v>
      </c>
      <c r="AE32" s="275"/>
      <c r="AF32" s="274">
        <v>0</v>
      </c>
      <c r="AG32" s="272">
        <v>0</v>
      </c>
      <c r="AH32" s="275"/>
      <c r="AI32" s="274">
        <v>0</v>
      </c>
      <c r="AJ32" s="272">
        <v>0</v>
      </c>
      <c r="AK32" s="275"/>
      <c r="AL32" s="274">
        <v>0</v>
      </c>
      <c r="AM32" s="272">
        <v>0</v>
      </c>
    </row>
    <row r="33" spans="1:39" x14ac:dyDescent="0.25">
      <c r="A33" s="257" t="s">
        <v>256</v>
      </c>
      <c r="B33" s="258">
        <v>48</v>
      </c>
      <c r="C33" s="259">
        <v>3.669724770642202E-2</v>
      </c>
      <c r="D33" s="276"/>
      <c r="E33" s="277">
        <v>226</v>
      </c>
      <c r="F33" s="259">
        <v>0.172782874617737</v>
      </c>
      <c r="G33" s="278"/>
      <c r="H33" s="277">
        <v>318</v>
      </c>
      <c r="I33" s="259">
        <v>0.24311926605504589</v>
      </c>
      <c r="J33" s="278"/>
      <c r="K33" s="277">
        <v>495</v>
      </c>
      <c r="L33" s="259">
        <v>0.37844036697247707</v>
      </c>
      <c r="M33" s="278"/>
      <c r="N33" s="277">
        <v>94</v>
      </c>
      <c r="O33" s="259">
        <v>7.1865443425076447E-2</v>
      </c>
      <c r="P33" s="278"/>
      <c r="Q33" s="277">
        <v>40</v>
      </c>
      <c r="R33" s="259">
        <v>3.0581039755351681E-2</v>
      </c>
      <c r="S33" s="278"/>
      <c r="T33" s="277">
        <v>458</v>
      </c>
      <c r="U33" s="259">
        <v>0.35015290519877673</v>
      </c>
      <c r="V33" s="278"/>
      <c r="W33" s="277">
        <v>102</v>
      </c>
      <c r="X33" s="259">
        <v>7.7981651376146793E-2</v>
      </c>
      <c r="Y33" s="278"/>
      <c r="Z33" s="277">
        <v>137</v>
      </c>
      <c r="AA33" s="259">
        <v>0.10474006116207951</v>
      </c>
      <c r="AB33" s="278"/>
      <c r="AC33" s="277">
        <v>21</v>
      </c>
      <c r="AD33" s="259">
        <v>1.6055045871559634E-2</v>
      </c>
      <c r="AE33" s="278"/>
      <c r="AF33" s="277">
        <v>19</v>
      </c>
      <c r="AG33" s="259">
        <v>1.4525993883792049E-2</v>
      </c>
      <c r="AH33" s="278"/>
      <c r="AI33" s="277">
        <v>14</v>
      </c>
      <c r="AJ33" s="259">
        <v>1.0703363914373088E-2</v>
      </c>
      <c r="AK33" s="278"/>
      <c r="AL33" s="277">
        <v>53</v>
      </c>
      <c r="AM33" s="259">
        <v>4.0519877675840983E-2</v>
      </c>
    </row>
    <row r="34" spans="1:39" x14ac:dyDescent="0.25">
      <c r="A34" s="254" t="s">
        <v>257</v>
      </c>
      <c r="B34" s="255">
        <v>7</v>
      </c>
      <c r="C34" s="272">
        <v>4.9191848208011242E-3</v>
      </c>
      <c r="D34" s="273"/>
      <c r="E34" s="274">
        <v>155</v>
      </c>
      <c r="F34" s="272">
        <v>0.10892480674631061</v>
      </c>
      <c r="G34" s="275"/>
      <c r="H34" s="274">
        <v>488</v>
      </c>
      <c r="I34" s="272">
        <v>0.34293745607870696</v>
      </c>
      <c r="J34" s="275"/>
      <c r="K34" s="274">
        <v>76</v>
      </c>
      <c r="L34" s="272">
        <v>5.3408292340126493E-2</v>
      </c>
      <c r="M34" s="275"/>
      <c r="N34" s="274">
        <v>47</v>
      </c>
      <c r="O34" s="272">
        <v>3.302881236823612E-2</v>
      </c>
      <c r="P34" s="275"/>
      <c r="Q34" s="274">
        <v>6</v>
      </c>
      <c r="R34" s="272">
        <v>4.216444132115249E-3</v>
      </c>
      <c r="S34" s="275"/>
      <c r="T34" s="274">
        <v>1302</v>
      </c>
      <c r="U34" s="272">
        <v>0.91496837666900921</v>
      </c>
      <c r="V34" s="275"/>
      <c r="W34" s="274">
        <v>13</v>
      </c>
      <c r="X34" s="272">
        <v>9.1356289529163741E-3</v>
      </c>
      <c r="Y34" s="275"/>
      <c r="Z34" s="274">
        <v>34</v>
      </c>
      <c r="AA34" s="272">
        <v>2.3893183415319746E-2</v>
      </c>
      <c r="AB34" s="275"/>
      <c r="AC34" s="274">
        <v>2</v>
      </c>
      <c r="AD34" s="272">
        <v>1.4054813773717498E-3</v>
      </c>
      <c r="AE34" s="275"/>
      <c r="AF34" s="274">
        <v>28</v>
      </c>
      <c r="AG34" s="272">
        <v>1.9676739283204497E-2</v>
      </c>
      <c r="AH34" s="275"/>
      <c r="AI34" s="274">
        <v>1</v>
      </c>
      <c r="AJ34" s="272">
        <v>7.0274068868587491E-4</v>
      </c>
      <c r="AK34" s="275"/>
      <c r="AL34" s="274">
        <v>4</v>
      </c>
      <c r="AM34" s="272">
        <v>2.8109627547434997E-3</v>
      </c>
    </row>
    <row r="35" spans="1:39" x14ac:dyDescent="0.25">
      <c r="A35" s="257" t="s">
        <v>258</v>
      </c>
      <c r="B35" s="258">
        <v>6</v>
      </c>
      <c r="C35" s="259">
        <v>1.7241379310344827E-2</v>
      </c>
      <c r="D35" s="276"/>
      <c r="E35" s="277">
        <v>14</v>
      </c>
      <c r="F35" s="259">
        <v>4.0229885057471264E-2</v>
      </c>
      <c r="G35" s="278"/>
      <c r="H35" s="277">
        <v>140</v>
      </c>
      <c r="I35" s="259">
        <v>0.40229885057471265</v>
      </c>
      <c r="J35" s="278"/>
      <c r="K35" s="277">
        <v>103</v>
      </c>
      <c r="L35" s="259">
        <v>0.29597701149425287</v>
      </c>
      <c r="M35" s="278"/>
      <c r="N35" s="277">
        <v>11</v>
      </c>
      <c r="O35" s="259">
        <v>3.1609195402298854E-2</v>
      </c>
      <c r="P35" s="278"/>
      <c r="Q35" s="277">
        <v>2</v>
      </c>
      <c r="R35" s="259">
        <v>5.7471264367816091E-3</v>
      </c>
      <c r="S35" s="278"/>
      <c r="T35" s="277">
        <v>231</v>
      </c>
      <c r="U35" s="259">
        <v>0.66379310344827591</v>
      </c>
      <c r="V35" s="278"/>
      <c r="W35" s="277">
        <v>8</v>
      </c>
      <c r="X35" s="259">
        <v>2.2988505747126436E-2</v>
      </c>
      <c r="Y35" s="278"/>
      <c r="Z35" s="277">
        <v>3</v>
      </c>
      <c r="AA35" s="259">
        <v>8.6206896551724137E-3</v>
      </c>
      <c r="AB35" s="278"/>
      <c r="AC35" s="277">
        <v>1</v>
      </c>
      <c r="AD35" s="259">
        <v>2.8735632183908046E-3</v>
      </c>
      <c r="AE35" s="278"/>
      <c r="AF35" s="277">
        <v>1</v>
      </c>
      <c r="AG35" s="259">
        <v>2.8735632183908046E-3</v>
      </c>
      <c r="AH35" s="278"/>
      <c r="AI35" s="277">
        <v>9</v>
      </c>
      <c r="AJ35" s="259">
        <v>2.5862068965517241E-2</v>
      </c>
      <c r="AK35" s="278"/>
      <c r="AL35" s="277">
        <v>3</v>
      </c>
      <c r="AM35" s="259">
        <v>8.6206896551724137E-3</v>
      </c>
    </row>
    <row r="36" spans="1:39" x14ac:dyDescent="0.25">
      <c r="A36" s="254" t="s">
        <v>259</v>
      </c>
      <c r="B36" s="255">
        <v>16</v>
      </c>
      <c r="C36" s="272">
        <v>9.9378881987577633E-2</v>
      </c>
      <c r="D36" s="273"/>
      <c r="E36" s="274">
        <v>38</v>
      </c>
      <c r="F36" s="272">
        <v>0.2360248447204969</v>
      </c>
      <c r="G36" s="275"/>
      <c r="H36" s="274">
        <v>68</v>
      </c>
      <c r="I36" s="272">
        <v>0.42236024844720499</v>
      </c>
      <c r="J36" s="275"/>
      <c r="K36" s="274">
        <v>56</v>
      </c>
      <c r="L36" s="272">
        <v>0.34782608695652173</v>
      </c>
      <c r="M36" s="275"/>
      <c r="N36" s="274">
        <v>50</v>
      </c>
      <c r="O36" s="272">
        <v>0.3105590062111801</v>
      </c>
      <c r="P36" s="275"/>
      <c r="Q36" s="274">
        <v>6</v>
      </c>
      <c r="R36" s="272">
        <v>3.7267080745341616E-2</v>
      </c>
      <c r="S36" s="275"/>
      <c r="T36" s="274">
        <v>44</v>
      </c>
      <c r="U36" s="272">
        <v>0.27329192546583853</v>
      </c>
      <c r="V36" s="275"/>
      <c r="W36" s="274">
        <v>1</v>
      </c>
      <c r="X36" s="272">
        <v>6.2111801242236021E-3</v>
      </c>
      <c r="Y36" s="275"/>
      <c r="Z36" s="274">
        <v>1</v>
      </c>
      <c r="AA36" s="272">
        <v>6.2111801242236021E-3</v>
      </c>
      <c r="AB36" s="275"/>
      <c r="AC36" s="274">
        <v>1</v>
      </c>
      <c r="AD36" s="272">
        <v>6.2111801242236021E-3</v>
      </c>
      <c r="AE36" s="275"/>
      <c r="AF36" s="274">
        <v>7</v>
      </c>
      <c r="AG36" s="272">
        <v>4.3478260869565216E-2</v>
      </c>
      <c r="AH36" s="275"/>
      <c r="AI36" s="274">
        <v>1</v>
      </c>
      <c r="AJ36" s="272">
        <v>6.2111801242236021E-3</v>
      </c>
      <c r="AK36" s="275"/>
      <c r="AL36" s="274">
        <v>0</v>
      </c>
      <c r="AM36" s="272">
        <v>0</v>
      </c>
    </row>
    <row r="37" spans="1:39" s="260" customFormat="1" x14ac:dyDescent="0.25">
      <c r="A37" s="257" t="s">
        <v>260</v>
      </c>
      <c r="B37" s="258">
        <v>62</v>
      </c>
      <c r="C37" s="259">
        <v>3.2545931758530183E-2</v>
      </c>
      <c r="D37" s="276"/>
      <c r="E37" s="277">
        <v>326</v>
      </c>
      <c r="F37" s="259">
        <v>0.17112860892388451</v>
      </c>
      <c r="G37" s="278"/>
      <c r="H37" s="277">
        <v>564</v>
      </c>
      <c r="I37" s="259">
        <v>0.29606299212598425</v>
      </c>
      <c r="J37" s="278"/>
      <c r="K37" s="277">
        <v>503</v>
      </c>
      <c r="L37" s="259">
        <v>0.26404199475065615</v>
      </c>
      <c r="M37" s="278"/>
      <c r="N37" s="277">
        <v>130</v>
      </c>
      <c r="O37" s="259">
        <v>6.8241469816272965E-2</v>
      </c>
      <c r="P37" s="278"/>
      <c r="Q37" s="277">
        <v>27</v>
      </c>
      <c r="R37" s="259">
        <v>1.4173228346456693E-2</v>
      </c>
      <c r="S37" s="278"/>
      <c r="T37" s="277">
        <v>1090</v>
      </c>
      <c r="U37" s="259">
        <v>0.57217847769028873</v>
      </c>
      <c r="V37" s="278"/>
      <c r="W37" s="277">
        <v>47</v>
      </c>
      <c r="X37" s="259">
        <v>2.4671916010498687E-2</v>
      </c>
      <c r="Y37" s="278"/>
      <c r="Z37" s="277">
        <v>337</v>
      </c>
      <c r="AA37" s="259">
        <v>0.1769028871391076</v>
      </c>
      <c r="AB37" s="278"/>
      <c r="AC37" s="277">
        <v>74</v>
      </c>
      <c r="AD37" s="259">
        <v>3.884514435695538E-2</v>
      </c>
      <c r="AE37" s="278"/>
      <c r="AF37" s="277">
        <v>9</v>
      </c>
      <c r="AG37" s="259">
        <v>4.7244094488188976E-3</v>
      </c>
      <c r="AH37" s="278"/>
      <c r="AI37" s="277">
        <v>12</v>
      </c>
      <c r="AJ37" s="259">
        <v>6.2992125984251968E-3</v>
      </c>
      <c r="AK37" s="278"/>
      <c r="AL37" s="277">
        <v>28</v>
      </c>
      <c r="AM37" s="259">
        <v>1.4698162729658792E-2</v>
      </c>
    </row>
    <row r="38" spans="1:39" x14ac:dyDescent="0.25">
      <c r="A38" s="254" t="s">
        <v>261</v>
      </c>
      <c r="B38" s="255">
        <v>61</v>
      </c>
      <c r="C38" s="272">
        <v>9.5015576323987536E-2</v>
      </c>
      <c r="D38" s="273"/>
      <c r="E38" s="274">
        <v>89</v>
      </c>
      <c r="F38" s="272">
        <v>0.13862928348909656</v>
      </c>
      <c r="G38" s="275"/>
      <c r="H38" s="274">
        <v>192</v>
      </c>
      <c r="I38" s="272">
        <v>0.29906542056074764</v>
      </c>
      <c r="J38" s="275"/>
      <c r="K38" s="274">
        <v>334</v>
      </c>
      <c r="L38" s="272">
        <v>0.52024922118380057</v>
      </c>
      <c r="M38" s="275"/>
      <c r="N38" s="274">
        <v>90</v>
      </c>
      <c r="O38" s="272">
        <v>0.14018691588785046</v>
      </c>
      <c r="P38" s="275"/>
      <c r="Q38" s="274">
        <v>25</v>
      </c>
      <c r="R38" s="272">
        <v>3.8940809968847349E-2</v>
      </c>
      <c r="S38" s="275"/>
      <c r="T38" s="274">
        <v>166</v>
      </c>
      <c r="U38" s="272">
        <v>0.25856697819314639</v>
      </c>
      <c r="V38" s="275"/>
      <c r="W38" s="274">
        <v>29</v>
      </c>
      <c r="X38" s="272">
        <v>4.5171339563862919E-2</v>
      </c>
      <c r="Y38" s="275"/>
      <c r="Z38" s="274">
        <v>75</v>
      </c>
      <c r="AA38" s="272">
        <v>0.11682242990654207</v>
      </c>
      <c r="AB38" s="275"/>
      <c r="AC38" s="274">
        <v>16</v>
      </c>
      <c r="AD38" s="272">
        <v>2.4922118380062305E-2</v>
      </c>
      <c r="AE38" s="275"/>
      <c r="AF38" s="274">
        <v>7</v>
      </c>
      <c r="AG38" s="272">
        <v>1.0903426791277258E-2</v>
      </c>
      <c r="AH38" s="275"/>
      <c r="AI38" s="274">
        <v>2</v>
      </c>
      <c r="AJ38" s="272">
        <v>3.1152647975077881E-3</v>
      </c>
      <c r="AK38" s="275"/>
      <c r="AL38" s="274">
        <v>7</v>
      </c>
      <c r="AM38" s="272">
        <v>1.0903426791277258E-2</v>
      </c>
    </row>
    <row r="39" spans="1:39" s="260" customFormat="1" x14ac:dyDescent="0.25">
      <c r="A39" s="257" t="s">
        <v>262</v>
      </c>
      <c r="B39" s="258">
        <v>61</v>
      </c>
      <c r="C39" s="259">
        <v>4.1105121293800541E-2</v>
      </c>
      <c r="D39" s="276"/>
      <c r="E39" s="277">
        <v>410</v>
      </c>
      <c r="F39" s="259">
        <v>0.27628032345013476</v>
      </c>
      <c r="G39" s="278"/>
      <c r="H39" s="277">
        <v>264</v>
      </c>
      <c r="I39" s="259">
        <v>0.17789757412398921</v>
      </c>
      <c r="J39" s="278"/>
      <c r="K39" s="277">
        <v>449</v>
      </c>
      <c r="L39" s="259">
        <v>0.30256064690026951</v>
      </c>
      <c r="M39" s="278"/>
      <c r="N39" s="277">
        <v>354</v>
      </c>
      <c r="O39" s="259">
        <v>0.23854447439353099</v>
      </c>
      <c r="P39" s="278"/>
      <c r="Q39" s="277">
        <v>13</v>
      </c>
      <c r="R39" s="259">
        <v>8.7601078167115903E-3</v>
      </c>
      <c r="S39" s="278"/>
      <c r="T39" s="277">
        <v>670</v>
      </c>
      <c r="U39" s="259">
        <v>0.45148247978436656</v>
      </c>
      <c r="V39" s="278"/>
      <c r="W39" s="277">
        <v>38</v>
      </c>
      <c r="X39" s="259">
        <v>2.5606469002695417E-2</v>
      </c>
      <c r="Y39" s="278"/>
      <c r="Z39" s="277">
        <v>32</v>
      </c>
      <c r="AA39" s="259">
        <v>2.15633423180593E-2</v>
      </c>
      <c r="AB39" s="278"/>
      <c r="AC39" s="277">
        <v>25</v>
      </c>
      <c r="AD39" s="259">
        <v>1.6846361185983826E-2</v>
      </c>
      <c r="AE39" s="278"/>
      <c r="AF39" s="277">
        <v>6</v>
      </c>
      <c r="AG39" s="259">
        <v>4.0431266846361188E-3</v>
      </c>
      <c r="AH39" s="278"/>
      <c r="AI39" s="277">
        <v>2</v>
      </c>
      <c r="AJ39" s="259">
        <v>1.3477088948787063E-3</v>
      </c>
      <c r="AK39" s="278"/>
      <c r="AL39" s="277">
        <v>11</v>
      </c>
      <c r="AM39" s="259">
        <v>7.4123989218328849E-3</v>
      </c>
    </row>
    <row r="40" spans="1:39" x14ac:dyDescent="0.25">
      <c r="A40" s="254" t="s">
        <v>263</v>
      </c>
      <c r="B40" s="255">
        <v>64</v>
      </c>
      <c r="C40" s="272">
        <v>7.3394495412844041E-2</v>
      </c>
      <c r="D40" s="273"/>
      <c r="E40" s="274">
        <v>90</v>
      </c>
      <c r="F40" s="272">
        <v>0.10321100917431193</v>
      </c>
      <c r="G40" s="275"/>
      <c r="H40" s="274">
        <v>224</v>
      </c>
      <c r="I40" s="272">
        <v>0.25688073394495414</v>
      </c>
      <c r="J40" s="275"/>
      <c r="K40" s="274">
        <v>393</v>
      </c>
      <c r="L40" s="272">
        <v>0.4506880733944954</v>
      </c>
      <c r="M40" s="275"/>
      <c r="N40" s="274">
        <v>213</v>
      </c>
      <c r="O40" s="272">
        <v>0.24426605504587159</v>
      </c>
      <c r="P40" s="275"/>
      <c r="Q40" s="274">
        <v>30</v>
      </c>
      <c r="R40" s="272">
        <v>3.4403669724770644E-2</v>
      </c>
      <c r="S40" s="275"/>
      <c r="T40" s="274">
        <v>245</v>
      </c>
      <c r="U40" s="272">
        <v>0.28096330275229359</v>
      </c>
      <c r="V40" s="275"/>
      <c r="W40" s="274">
        <v>29</v>
      </c>
      <c r="X40" s="272">
        <v>3.3256880733944956E-2</v>
      </c>
      <c r="Y40" s="275"/>
      <c r="Z40" s="274">
        <v>78</v>
      </c>
      <c r="AA40" s="272">
        <v>8.9449541284403675E-2</v>
      </c>
      <c r="AB40" s="275"/>
      <c r="AC40" s="274">
        <v>41</v>
      </c>
      <c r="AD40" s="272">
        <v>4.7018348623853214E-2</v>
      </c>
      <c r="AE40" s="275"/>
      <c r="AF40" s="274">
        <v>48</v>
      </c>
      <c r="AG40" s="272">
        <v>5.5045871559633038E-2</v>
      </c>
      <c r="AH40" s="275"/>
      <c r="AI40" s="274">
        <v>1</v>
      </c>
      <c r="AJ40" s="272">
        <v>1.1467889908256881E-3</v>
      </c>
      <c r="AK40" s="275"/>
      <c r="AL40" s="274">
        <v>16</v>
      </c>
      <c r="AM40" s="272">
        <v>1.834862385321101E-2</v>
      </c>
    </row>
    <row r="41" spans="1:39" s="260" customFormat="1" x14ac:dyDescent="0.25">
      <c r="A41" s="257" t="s">
        <v>264</v>
      </c>
      <c r="B41" s="258">
        <v>60</v>
      </c>
      <c r="C41" s="259">
        <v>4.5112781954887209E-2</v>
      </c>
      <c r="D41" s="276"/>
      <c r="E41" s="277">
        <v>186</v>
      </c>
      <c r="F41" s="259">
        <v>0.13984962406015036</v>
      </c>
      <c r="G41" s="278"/>
      <c r="H41" s="277">
        <v>192</v>
      </c>
      <c r="I41" s="259">
        <v>0.14436090225563911</v>
      </c>
      <c r="J41" s="278"/>
      <c r="K41" s="277">
        <v>262</v>
      </c>
      <c r="L41" s="259">
        <v>0.19699248120300752</v>
      </c>
      <c r="M41" s="278"/>
      <c r="N41" s="277">
        <v>415</v>
      </c>
      <c r="O41" s="259">
        <v>0.31203007518796994</v>
      </c>
      <c r="P41" s="278"/>
      <c r="Q41" s="277">
        <v>13</v>
      </c>
      <c r="R41" s="259">
        <v>9.7744360902255641E-3</v>
      </c>
      <c r="S41" s="278"/>
      <c r="T41" s="277">
        <v>688</v>
      </c>
      <c r="U41" s="259">
        <v>0.5172932330827068</v>
      </c>
      <c r="V41" s="278"/>
      <c r="W41" s="277">
        <v>24</v>
      </c>
      <c r="X41" s="259">
        <v>1.8045112781954888E-2</v>
      </c>
      <c r="Y41" s="278"/>
      <c r="Z41" s="277">
        <v>45</v>
      </c>
      <c r="AA41" s="259">
        <v>3.3834586466165412E-2</v>
      </c>
      <c r="AB41" s="278"/>
      <c r="AC41" s="277">
        <v>83</v>
      </c>
      <c r="AD41" s="259">
        <v>6.2406015037593986E-2</v>
      </c>
      <c r="AE41" s="278"/>
      <c r="AF41" s="277">
        <v>39</v>
      </c>
      <c r="AG41" s="259">
        <v>2.9323308270676692E-2</v>
      </c>
      <c r="AH41" s="278"/>
      <c r="AI41" s="277">
        <v>1</v>
      </c>
      <c r="AJ41" s="259">
        <v>7.5187969924812035E-4</v>
      </c>
      <c r="AK41" s="278"/>
      <c r="AL41" s="277">
        <v>27</v>
      </c>
      <c r="AM41" s="259">
        <v>2.030075187969925E-2</v>
      </c>
    </row>
    <row r="42" spans="1:39" x14ac:dyDescent="0.25">
      <c r="A42" s="254" t="s">
        <v>265</v>
      </c>
      <c r="B42" s="255">
        <v>62</v>
      </c>
      <c r="C42" s="272">
        <v>6.0019361084220707E-2</v>
      </c>
      <c r="D42" s="273"/>
      <c r="E42" s="274">
        <v>194</v>
      </c>
      <c r="F42" s="272">
        <v>0.18780251694094868</v>
      </c>
      <c r="G42" s="275"/>
      <c r="H42" s="274">
        <v>392</v>
      </c>
      <c r="I42" s="272">
        <v>0.37947725072604066</v>
      </c>
      <c r="J42" s="275"/>
      <c r="K42" s="274">
        <v>380</v>
      </c>
      <c r="L42" s="272">
        <v>0.36786060019361083</v>
      </c>
      <c r="M42" s="275"/>
      <c r="N42" s="274">
        <v>103</v>
      </c>
      <c r="O42" s="272">
        <v>9.9709583736689242E-2</v>
      </c>
      <c r="P42" s="275"/>
      <c r="Q42" s="274">
        <v>18</v>
      </c>
      <c r="R42" s="272">
        <v>1.7424975798644726E-2</v>
      </c>
      <c r="S42" s="275"/>
      <c r="T42" s="274">
        <v>582</v>
      </c>
      <c r="U42" s="272">
        <v>0.5634075508228461</v>
      </c>
      <c r="V42" s="275"/>
      <c r="W42" s="274">
        <v>45</v>
      </c>
      <c r="X42" s="272">
        <v>4.3562439496611809E-2</v>
      </c>
      <c r="Y42" s="275"/>
      <c r="Z42" s="274">
        <v>84</v>
      </c>
      <c r="AA42" s="272">
        <v>8.1316553727008717E-2</v>
      </c>
      <c r="AB42" s="275"/>
      <c r="AC42" s="274">
        <v>25</v>
      </c>
      <c r="AD42" s="272">
        <v>2.420135527589545E-2</v>
      </c>
      <c r="AE42" s="275"/>
      <c r="AF42" s="274">
        <v>44</v>
      </c>
      <c r="AG42" s="272">
        <v>4.2594385285575992E-2</v>
      </c>
      <c r="AH42" s="275"/>
      <c r="AI42" s="274">
        <v>3</v>
      </c>
      <c r="AJ42" s="272">
        <v>2.9041626331074545E-3</v>
      </c>
      <c r="AK42" s="275"/>
      <c r="AL42" s="274">
        <v>34</v>
      </c>
      <c r="AM42" s="272">
        <v>3.2913843175217811E-2</v>
      </c>
    </row>
    <row r="43" spans="1:39" s="260" customFormat="1" x14ac:dyDescent="0.25">
      <c r="A43" s="257" t="s">
        <v>266</v>
      </c>
      <c r="B43" s="258">
        <v>48</v>
      </c>
      <c r="C43" s="259">
        <v>0.12339331619537275</v>
      </c>
      <c r="D43" s="276"/>
      <c r="E43" s="277">
        <v>89</v>
      </c>
      <c r="F43" s="259">
        <v>0.22879177377892032</v>
      </c>
      <c r="G43" s="278"/>
      <c r="H43" s="277">
        <v>188</v>
      </c>
      <c r="I43" s="259">
        <v>0.48329048843187666</v>
      </c>
      <c r="J43" s="278"/>
      <c r="K43" s="277">
        <v>149</v>
      </c>
      <c r="L43" s="259">
        <v>0.38303341902313626</v>
      </c>
      <c r="M43" s="278"/>
      <c r="N43" s="277">
        <v>30</v>
      </c>
      <c r="O43" s="259">
        <v>7.7120822622107968E-2</v>
      </c>
      <c r="P43" s="278"/>
      <c r="Q43" s="277">
        <v>2</v>
      </c>
      <c r="R43" s="259">
        <v>5.1413881748071976E-3</v>
      </c>
      <c r="S43" s="278"/>
      <c r="T43" s="277">
        <v>121</v>
      </c>
      <c r="U43" s="259">
        <v>0.3110539845758355</v>
      </c>
      <c r="V43" s="278"/>
      <c r="W43" s="277">
        <v>2</v>
      </c>
      <c r="X43" s="259">
        <v>5.1413881748071976E-3</v>
      </c>
      <c r="Y43" s="278"/>
      <c r="Z43" s="277">
        <v>116</v>
      </c>
      <c r="AA43" s="259">
        <v>0.29820051413881749</v>
      </c>
      <c r="AB43" s="278"/>
      <c r="AC43" s="277">
        <v>3</v>
      </c>
      <c r="AD43" s="259">
        <v>7.7120822622107968E-3</v>
      </c>
      <c r="AE43" s="278"/>
      <c r="AF43" s="277">
        <v>9</v>
      </c>
      <c r="AG43" s="259">
        <v>2.3136246786632387E-2</v>
      </c>
      <c r="AH43" s="278"/>
      <c r="AI43" s="277">
        <v>0</v>
      </c>
      <c r="AJ43" s="259">
        <v>0</v>
      </c>
      <c r="AK43" s="278"/>
      <c r="AL43" s="277">
        <v>31</v>
      </c>
      <c r="AM43" s="259">
        <v>7.9691516709511565E-2</v>
      </c>
    </row>
    <row r="44" spans="1:39" x14ac:dyDescent="0.25">
      <c r="A44" s="254" t="s">
        <v>267</v>
      </c>
      <c r="B44" s="255">
        <v>63</v>
      </c>
      <c r="C44" s="272">
        <v>3.9772727272727272E-2</v>
      </c>
      <c r="D44" s="273"/>
      <c r="E44" s="274">
        <v>186</v>
      </c>
      <c r="F44" s="272">
        <v>0.11742424242424242</v>
      </c>
      <c r="G44" s="275"/>
      <c r="H44" s="274">
        <v>774</v>
      </c>
      <c r="I44" s="272">
        <v>0.48863636363636365</v>
      </c>
      <c r="J44" s="275"/>
      <c r="K44" s="274">
        <v>641</v>
      </c>
      <c r="L44" s="272">
        <v>0.40467171717171718</v>
      </c>
      <c r="M44" s="275"/>
      <c r="N44" s="274">
        <v>140</v>
      </c>
      <c r="O44" s="272">
        <v>8.8383838383838398E-2</v>
      </c>
      <c r="P44" s="275"/>
      <c r="Q44" s="274">
        <v>37</v>
      </c>
      <c r="R44" s="272">
        <v>2.335858585858586E-2</v>
      </c>
      <c r="S44" s="275"/>
      <c r="T44" s="274">
        <v>530</v>
      </c>
      <c r="U44" s="272">
        <v>0.33459595959595956</v>
      </c>
      <c r="V44" s="275"/>
      <c r="W44" s="274">
        <v>42</v>
      </c>
      <c r="X44" s="272">
        <v>2.6515151515151512E-2</v>
      </c>
      <c r="Y44" s="275"/>
      <c r="Z44" s="274">
        <v>69</v>
      </c>
      <c r="AA44" s="272">
        <v>4.3560606060606064E-2</v>
      </c>
      <c r="AB44" s="275"/>
      <c r="AC44" s="274">
        <v>42</v>
      </c>
      <c r="AD44" s="272">
        <v>2.6515151515151512E-2</v>
      </c>
      <c r="AE44" s="275"/>
      <c r="AF44" s="274">
        <v>54</v>
      </c>
      <c r="AG44" s="272">
        <v>3.4090909090909088E-2</v>
      </c>
      <c r="AH44" s="275"/>
      <c r="AI44" s="274">
        <v>14</v>
      </c>
      <c r="AJ44" s="272">
        <v>8.8383838383838381E-3</v>
      </c>
      <c r="AK44" s="275"/>
      <c r="AL44" s="274">
        <v>44</v>
      </c>
      <c r="AM44" s="272">
        <v>2.7777777777777776E-2</v>
      </c>
    </row>
    <row r="45" spans="1:39" s="260" customFormat="1" x14ac:dyDescent="0.25">
      <c r="A45" s="257" t="s">
        <v>268</v>
      </c>
      <c r="B45" s="258">
        <v>47</v>
      </c>
      <c r="C45" s="259">
        <v>3.942953020134228E-2</v>
      </c>
      <c r="D45" s="276"/>
      <c r="E45" s="277">
        <v>304</v>
      </c>
      <c r="F45" s="259">
        <v>0.25503355704697989</v>
      </c>
      <c r="G45" s="278"/>
      <c r="H45" s="277">
        <v>219</v>
      </c>
      <c r="I45" s="259">
        <v>0.1837248322147651</v>
      </c>
      <c r="J45" s="278"/>
      <c r="K45" s="277">
        <v>389</v>
      </c>
      <c r="L45" s="259">
        <v>0.32634228187919462</v>
      </c>
      <c r="M45" s="278"/>
      <c r="N45" s="277">
        <v>218</v>
      </c>
      <c r="O45" s="259">
        <v>0.18288590604026847</v>
      </c>
      <c r="P45" s="278"/>
      <c r="Q45" s="277">
        <v>29</v>
      </c>
      <c r="R45" s="259">
        <v>2.4328859060402684E-2</v>
      </c>
      <c r="S45" s="278"/>
      <c r="T45" s="277">
        <v>526</v>
      </c>
      <c r="U45" s="259">
        <v>0.4412751677852349</v>
      </c>
      <c r="V45" s="278"/>
      <c r="W45" s="277">
        <v>27</v>
      </c>
      <c r="X45" s="259">
        <v>2.2651006711409395E-2</v>
      </c>
      <c r="Y45" s="278"/>
      <c r="Z45" s="277">
        <v>33</v>
      </c>
      <c r="AA45" s="259">
        <v>2.7684563758389263E-2</v>
      </c>
      <c r="AB45" s="278"/>
      <c r="AC45" s="277">
        <v>35</v>
      </c>
      <c r="AD45" s="259">
        <v>2.936241610738255E-2</v>
      </c>
      <c r="AE45" s="278"/>
      <c r="AF45" s="277">
        <v>68</v>
      </c>
      <c r="AG45" s="259">
        <v>5.7046979865771813E-2</v>
      </c>
      <c r="AH45" s="278"/>
      <c r="AI45" s="277">
        <v>1</v>
      </c>
      <c r="AJ45" s="259">
        <v>8.3892617449664439E-4</v>
      </c>
      <c r="AK45" s="278"/>
      <c r="AL45" s="277">
        <v>31</v>
      </c>
      <c r="AM45" s="259">
        <v>2.6006711409395974E-2</v>
      </c>
    </row>
    <row r="46" spans="1:39" x14ac:dyDescent="0.25">
      <c r="A46" s="254" t="s">
        <v>269</v>
      </c>
      <c r="B46" s="255">
        <v>0</v>
      </c>
      <c r="C46" s="272">
        <v>0</v>
      </c>
      <c r="D46" s="273"/>
      <c r="E46" s="274">
        <v>1</v>
      </c>
      <c r="F46" s="272">
        <v>4.1666666666666657E-2</v>
      </c>
      <c r="G46" s="275"/>
      <c r="H46" s="274">
        <v>14</v>
      </c>
      <c r="I46" s="272">
        <v>0.58333333333333337</v>
      </c>
      <c r="J46" s="275"/>
      <c r="K46" s="274">
        <v>3</v>
      </c>
      <c r="L46" s="272">
        <v>0.125</v>
      </c>
      <c r="M46" s="275"/>
      <c r="N46" s="274">
        <v>1</v>
      </c>
      <c r="O46" s="272">
        <v>4.1666666666666657E-2</v>
      </c>
      <c r="P46" s="275"/>
      <c r="Q46" s="274">
        <v>1</v>
      </c>
      <c r="R46" s="272">
        <v>4.1666666666666657E-2</v>
      </c>
      <c r="S46" s="275"/>
      <c r="T46" s="274">
        <v>4</v>
      </c>
      <c r="U46" s="272">
        <v>0.16666666666666663</v>
      </c>
      <c r="V46" s="275"/>
      <c r="W46" s="274">
        <v>0</v>
      </c>
      <c r="X46" s="272">
        <v>0</v>
      </c>
      <c r="Y46" s="275"/>
      <c r="Z46" s="274">
        <v>3</v>
      </c>
      <c r="AA46" s="272">
        <v>0.125</v>
      </c>
      <c r="AB46" s="275"/>
      <c r="AC46" s="274">
        <v>2</v>
      </c>
      <c r="AD46" s="272">
        <v>8.3333333333333315E-2</v>
      </c>
      <c r="AE46" s="275"/>
      <c r="AF46" s="274">
        <v>0</v>
      </c>
      <c r="AG46" s="272">
        <v>0</v>
      </c>
      <c r="AH46" s="275"/>
      <c r="AI46" s="274">
        <v>0</v>
      </c>
      <c r="AJ46" s="272">
        <v>0</v>
      </c>
      <c r="AK46" s="275"/>
      <c r="AL46" s="274">
        <v>0</v>
      </c>
      <c r="AM46" s="272">
        <v>0</v>
      </c>
    </row>
    <row r="47" spans="1:39" s="260" customFormat="1" x14ac:dyDescent="0.25">
      <c r="A47" s="261" t="s">
        <v>270</v>
      </c>
      <c r="B47" s="262">
        <v>0</v>
      </c>
      <c r="C47" s="263">
        <v>0</v>
      </c>
      <c r="D47" s="279"/>
      <c r="E47" s="280">
        <v>0</v>
      </c>
      <c r="F47" s="263">
        <v>0</v>
      </c>
      <c r="G47" s="281"/>
      <c r="H47" s="280">
        <v>0</v>
      </c>
      <c r="I47" s="263">
        <v>0</v>
      </c>
      <c r="J47" s="281"/>
      <c r="K47" s="280">
        <v>27</v>
      </c>
      <c r="L47" s="263">
        <v>0.93103448275862066</v>
      </c>
      <c r="M47" s="281"/>
      <c r="N47" s="280">
        <v>4</v>
      </c>
      <c r="O47" s="263">
        <v>0.13793103448275862</v>
      </c>
      <c r="P47" s="281"/>
      <c r="Q47" s="280">
        <v>0</v>
      </c>
      <c r="R47" s="263">
        <v>0</v>
      </c>
      <c r="S47" s="281"/>
      <c r="T47" s="280">
        <v>1</v>
      </c>
      <c r="U47" s="263">
        <v>3.4482758620689655E-2</v>
      </c>
      <c r="V47" s="281"/>
      <c r="W47" s="280">
        <v>0</v>
      </c>
      <c r="X47" s="263">
        <v>0</v>
      </c>
      <c r="Y47" s="281"/>
      <c r="Z47" s="280">
        <v>26</v>
      </c>
      <c r="AA47" s="263">
        <v>0.89655172413793105</v>
      </c>
      <c r="AB47" s="281"/>
      <c r="AC47" s="280">
        <v>2</v>
      </c>
      <c r="AD47" s="263">
        <v>6.8965517241379309E-2</v>
      </c>
      <c r="AE47" s="281"/>
      <c r="AF47" s="280">
        <v>0</v>
      </c>
      <c r="AG47" s="263">
        <v>0</v>
      </c>
      <c r="AH47" s="281"/>
      <c r="AI47" s="280">
        <v>0</v>
      </c>
      <c r="AJ47" s="263">
        <v>0</v>
      </c>
      <c r="AK47" s="281"/>
      <c r="AL47" s="280">
        <v>1</v>
      </c>
      <c r="AM47" s="263">
        <v>3.4482758620689655E-2</v>
      </c>
    </row>
    <row r="48" spans="1:39" x14ac:dyDescent="0.25">
      <c r="B48" s="264"/>
      <c r="C48" s="307"/>
      <c r="D48" s="264"/>
      <c r="E48" s="264"/>
      <c r="F48" s="303"/>
      <c r="G48" s="278"/>
      <c r="H48" s="278"/>
      <c r="I48" s="303"/>
      <c r="J48" s="278"/>
      <c r="K48" s="278"/>
      <c r="L48" s="303"/>
      <c r="M48" s="278"/>
      <c r="N48" s="278"/>
      <c r="O48" s="303"/>
      <c r="P48" s="278"/>
      <c r="Q48" s="278"/>
      <c r="R48" s="303"/>
      <c r="S48" s="278"/>
      <c r="T48" s="278"/>
      <c r="U48" s="303"/>
      <c r="V48" s="278"/>
      <c r="W48" s="278"/>
      <c r="X48" s="303"/>
      <c r="Y48" s="278"/>
      <c r="Z48" s="278"/>
      <c r="AA48" s="303"/>
      <c r="AB48" s="278"/>
      <c r="AC48" s="278"/>
      <c r="AD48" s="303"/>
      <c r="AE48" s="278"/>
      <c r="AF48" s="278"/>
      <c r="AG48" s="303"/>
      <c r="AH48" s="278"/>
      <c r="AI48" s="278"/>
      <c r="AJ48" s="303"/>
      <c r="AK48" s="278"/>
      <c r="AL48" s="278"/>
      <c r="AM48" s="303"/>
    </row>
    <row r="49" spans="1:38" ht="16.5" x14ac:dyDescent="0.3">
      <c r="A49" s="266" t="s">
        <v>271</v>
      </c>
    </row>
    <row r="50" spans="1:38" ht="16.5" x14ac:dyDescent="0.3">
      <c r="A50" s="266" t="s">
        <v>272</v>
      </c>
    </row>
    <row r="52" spans="1:38" x14ac:dyDescent="0.25">
      <c r="B52" s="308"/>
      <c r="E52" s="308"/>
      <c r="H52" s="308"/>
      <c r="K52" s="308"/>
      <c r="N52" s="308"/>
      <c r="Q52" s="308"/>
      <c r="T52" s="308"/>
      <c r="W52" s="308"/>
      <c r="Z52" s="308"/>
      <c r="AC52" s="308"/>
      <c r="AF52" s="308"/>
      <c r="AI52" s="308"/>
      <c r="AL52" s="308"/>
    </row>
    <row r="53" spans="1:38" x14ac:dyDescent="0.25">
      <c r="B53" s="308"/>
      <c r="E53" s="308"/>
      <c r="H53" s="308"/>
      <c r="K53" s="308"/>
      <c r="N53" s="308"/>
      <c r="Q53" s="308"/>
      <c r="T53" s="308"/>
      <c r="W53" s="308"/>
      <c r="Z53" s="308"/>
      <c r="AC53" s="308"/>
      <c r="AF53" s="308"/>
      <c r="AI53" s="308"/>
      <c r="AL53" s="308"/>
    </row>
    <row r="54" spans="1:38" x14ac:dyDescent="0.25">
      <c r="B54" s="308"/>
      <c r="E54" s="308"/>
      <c r="H54" s="308"/>
      <c r="K54" s="308"/>
      <c r="N54" s="308"/>
      <c r="Q54" s="308"/>
      <c r="T54" s="308"/>
      <c r="W54" s="308"/>
      <c r="Z54" s="308"/>
      <c r="AC54" s="308"/>
      <c r="AF54" s="308"/>
      <c r="AI54" s="308"/>
      <c r="AL54" s="308"/>
    </row>
    <row r="55" spans="1:38" x14ac:dyDescent="0.25">
      <c r="B55" s="308"/>
      <c r="E55" s="308"/>
      <c r="H55" s="308"/>
      <c r="K55" s="308"/>
      <c r="N55" s="308"/>
      <c r="Q55" s="308"/>
      <c r="T55" s="308"/>
      <c r="W55" s="308"/>
      <c r="Z55" s="308"/>
      <c r="AC55" s="308"/>
      <c r="AF55" s="308"/>
      <c r="AI55" s="308"/>
      <c r="AL55" s="308"/>
    </row>
  </sheetData>
  <mergeCells count="16">
    <mergeCell ref="AL13:AM13"/>
    <mergeCell ref="A6:AM7"/>
    <mergeCell ref="A12:A14"/>
    <mergeCell ref="B12:AM12"/>
    <mergeCell ref="B13:C13"/>
    <mergeCell ref="E13:F13"/>
    <mergeCell ref="H13:I13"/>
    <mergeCell ref="K13:L13"/>
    <mergeCell ref="N13:O13"/>
    <mergeCell ref="Q13:R13"/>
    <mergeCell ref="T13:U13"/>
    <mergeCell ref="W13:X13"/>
    <mergeCell ref="Z13:AA13"/>
    <mergeCell ref="AC13:AD13"/>
    <mergeCell ref="AF13:AG13"/>
    <mergeCell ref="AI13:AJ13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91DBC-E586-40A9-9610-3F306851E139}">
  <sheetPr codeName="Hoja40">
    <tabColor theme="1"/>
  </sheetPr>
  <dimension ref="A2:I50"/>
  <sheetViews>
    <sheetView showGridLines="0" showRowColHeaders="0" zoomScale="80" zoomScaleNormal="80" workbookViewId="0">
      <selection activeCell="A9" sqref="A9:I9"/>
    </sheetView>
  </sheetViews>
  <sheetFormatPr baseColWidth="10" defaultColWidth="11.42578125" defaultRowHeight="15" x14ac:dyDescent="0.25"/>
  <cols>
    <col min="1" max="1" width="40.7109375" style="241" customWidth="1"/>
    <col min="2" max="2" width="10.140625" style="241" customWidth="1"/>
    <col min="3" max="3" width="9.5703125" style="297" customWidth="1"/>
    <col min="4" max="4" width="6.28515625" style="241" customWidth="1"/>
    <col min="5" max="5" width="10.140625" style="241" customWidth="1"/>
    <col min="6" max="6" width="9.5703125" style="297" customWidth="1"/>
    <col min="7" max="7" width="6.28515625" style="241" customWidth="1"/>
    <col min="8" max="8" width="15.5703125" style="241" customWidth="1"/>
    <col min="9" max="9" width="9.5703125" style="241" hidden="1" customWidth="1"/>
    <col min="10" max="16384" width="11.42578125" style="241"/>
  </cols>
  <sheetData>
    <row r="2" spans="1:9" x14ac:dyDescent="0.25">
      <c r="A2"/>
    </row>
    <row r="5" spans="1:9" ht="3.75" customHeight="1" x14ac:dyDescent="0.25"/>
    <row r="6" spans="1:9" ht="15" customHeight="1" x14ac:dyDescent="0.25">
      <c r="A6" s="749" t="s">
        <v>2</v>
      </c>
      <c r="B6" s="749"/>
      <c r="C6" s="749"/>
      <c r="D6" s="749"/>
      <c r="E6" s="749"/>
      <c r="F6" s="749"/>
      <c r="G6" s="749"/>
      <c r="H6" s="749"/>
      <c r="I6" s="749"/>
    </row>
    <row r="7" spans="1:9" ht="19.5" customHeight="1" x14ac:dyDescent="0.25">
      <c r="A7" s="749"/>
      <c r="B7" s="749"/>
      <c r="C7" s="749"/>
      <c r="D7" s="749"/>
      <c r="E7" s="749"/>
      <c r="F7" s="749"/>
      <c r="G7" s="749"/>
      <c r="H7" s="749"/>
      <c r="I7" s="749"/>
    </row>
    <row r="8" spans="1:9" ht="14.25" customHeight="1" x14ac:dyDescent="0.25">
      <c r="A8" s="242" t="s">
        <v>214</v>
      </c>
      <c r="B8" s="243"/>
      <c r="C8" s="298"/>
      <c r="D8" s="243"/>
      <c r="E8" s="243"/>
      <c r="F8" s="298"/>
      <c r="G8" s="243"/>
      <c r="H8" s="243"/>
      <c r="I8" s="243"/>
    </row>
    <row r="9" spans="1:9" ht="14.25" customHeight="1" x14ac:dyDescent="0.25">
      <c r="A9" s="763" t="s">
        <v>363</v>
      </c>
      <c r="B9" s="763"/>
      <c r="C9" s="763"/>
      <c r="D9" s="763"/>
      <c r="E9" s="763"/>
      <c r="F9" s="763"/>
      <c r="G9" s="763"/>
      <c r="H9" s="763"/>
      <c r="I9" s="763"/>
    </row>
    <row r="10" spans="1:9" x14ac:dyDescent="0.25">
      <c r="A10" s="244" t="s">
        <v>234</v>
      </c>
      <c r="B10" s="245"/>
      <c r="C10" s="305"/>
      <c r="D10" s="282"/>
      <c r="E10" s="282"/>
      <c r="F10" s="300"/>
      <c r="G10" s="282"/>
      <c r="H10" s="282"/>
      <c r="I10" s="282"/>
    </row>
    <row r="11" spans="1:9" ht="15.75" x14ac:dyDescent="0.3">
      <c r="A11" s="247" t="s">
        <v>235</v>
      </c>
      <c r="B11" s="248"/>
      <c r="C11" s="306"/>
      <c r="D11" s="283"/>
      <c r="E11" s="283"/>
      <c r="F11" s="302"/>
    </row>
    <row r="12" spans="1:9" x14ac:dyDescent="0.25">
      <c r="A12" s="750" t="s">
        <v>236</v>
      </c>
      <c r="B12" s="759" t="s">
        <v>214</v>
      </c>
      <c r="C12" s="759"/>
      <c r="D12" s="759"/>
      <c r="E12" s="759"/>
      <c r="F12" s="759"/>
      <c r="G12" s="759"/>
      <c r="H12" s="759"/>
      <c r="I12" s="759"/>
    </row>
    <row r="13" spans="1:9" ht="27" customHeight="1" x14ac:dyDescent="0.25">
      <c r="A13" s="756"/>
      <c r="B13" s="752" t="s">
        <v>291</v>
      </c>
      <c r="C13" s="752"/>
      <c r="D13" s="267"/>
      <c r="E13" s="758" t="s">
        <v>292</v>
      </c>
      <c r="F13" s="758"/>
      <c r="G13" s="268"/>
      <c r="H13" s="758" t="s">
        <v>288</v>
      </c>
      <c r="I13" s="758"/>
    </row>
    <row r="14" spans="1:9" x14ac:dyDescent="0.25">
      <c r="A14" s="756"/>
      <c r="B14" s="250" t="s">
        <v>34</v>
      </c>
      <c r="C14" s="292" t="s">
        <v>35</v>
      </c>
      <c r="D14" s="261"/>
      <c r="E14" s="250" t="s">
        <v>34</v>
      </c>
      <c r="F14" s="292" t="s">
        <v>35</v>
      </c>
      <c r="G14" s="269"/>
      <c r="H14" s="250"/>
      <c r="I14" s="250" t="s">
        <v>35</v>
      </c>
    </row>
    <row r="15" spans="1:9" x14ac:dyDescent="0.25">
      <c r="A15" s="284" t="s">
        <v>238</v>
      </c>
      <c r="B15" s="252">
        <f t="shared" ref="B15" si="0">SUM(B16:B47)</f>
        <v>16176</v>
      </c>
      <c r="C15" s="270">
        <f>B15/$H$15</f>
        <v>0.50738684482920859</v>
      </c>
      <c r="D15" s="271"/>
      <c r="E15" s="252">
        <f t="shared" ref="E15" si="1">SUM(E16:E47)</f>
        <v>15705</v>
      </c>
      <c r="F15" s="270">
        <f>E15/$H$15</f>
        <v>0.49261315517079141</v>
      </c>
      <c r="G15" s="271"/>
      <c r="H15" s="252">
        <f>B15+E15</f>
        <v>31881</v>
      </c>
      <c r="I15" s="271">
        <f>SUM(I16:I47)</f>
        <v>100</v>
      </c>
    </row>
    <row r="16" spans="1:9" x14ac:dyDescent="0.25">
      <c r="A16" s="254" t="s">
        <v>239</v>
      </c>
      <c r="B16" s="255">
        <v>491</v>
      </c>
      <c r="C16" s="256">
        <f>B16/$H16</f>
        <v>0.61298377028714113</v>
      </c>
      <c r="D16" s="273"/>
      <c r="E16" s="274">
        <v>310</v>
      </c>
      <c r="F16" s="256">
        <f t="shared" ref="F16:F47" si="2">E16/$H16</f>
        <v>0.38701622971285893</v>
      </c>
      <c r="G16" s="275"/>
      <c r="H16" s="274">
        <f>B16+E16</f>
        <v>801</v>
      </c>
      <c r="I16" s="296">
        <f>(H16/$H$15)*100</f>
        <v>2.5124682412722308</v>
      </c>
    </row>
    <row r="17" spans="1:9" x14ac:dyDescent="0.25">
      <c r="A17" s="257" t="s">
        <v>240</v>
      </c>
      <c r="B17" s="258">
        <v>722</v>
      </c>
      <c r="C17" s="259">
        <f t="shared" ref="C17:C47" si="3">B17/$H17</f>
        <v>0.49048913043478259</v>
      </c>
      <c r="D17" s="276"/>
      <c r="E17" s="277">
        <v>750</v>
      </c>
      <c r="F17" s="259">
        <f t="shared" si="2"/>
        <v>0.50951086956521741</v>
      </c>
      <c r="G17" s="278"/>
      <c r="H17" s="277">
        <f t="shared" ref="H17:H47" si="4">B17+E17</f>
        <v>1472</v>
      </c>
      <c r="I17" s="294">
        <f>(H17/$H$15)*100</f>
        <v>4.6171701013142625</v>
      </c>
    </row>
    <row r="18" spans="1:9" x14ac:dyDescent="0.25">
      <c r="A18" s="254" t="s">
        <v>241</v>
      </c>
      <c r="B18" s="255">
        <v>0</v>
      </c>
      <c r="C18" s="256">
        <v>0</v>
      </c>
      <c r="D18" s="273"/>
      <c r="E18" s="274">
        <v>0</v>
      </c>
      <c r="F18" s="256">
        <v>0</v>
      </c>
      <c r="G18" s="275"/>
      <c r="H18" s="274">
        <f t="shared" si="4"/>
        <v>0</v>
      </c>
      <c r="I18" s="296">
        <f t="shared" ref="I18:I47" si="5">(H18/$H$15)*100</f>
        <v>0</v>
      </c>
    </row>
    <row r="19" spans="1:9" x14ac:dyDescent="0.25">
      <c r="A19" s="257" t="s">
        <v>242</v>
      </c>
      <c r="B19" s="258">
        <v>961</v>
      </c>
      <c r="C19" s="259">
        <f t="shared" si="3"/>
        <v>0.49231557377049179</v>
      </c>
      <c r="D19" s="276"/>
      <c r="E19" s="277">
        <v>991</v>
      </c>
      <c r="F19" s="259">
        <f t="shared" si="2"/>
        <v>0.50768442622950816</v>
      </c>
      <c r="G19" s="278"/>
      <c r="H19" s="277">
        <f t="shared" si="4"/>
        <v>1952</v>
      </c>
      <c r="I19" s="294">
        <f t="shared" si="5"/>
        <v>6.1227690473949998</v>
      </c>
    </row>
    <row r="20" spans="1:9" x14ac:dyDescent="0.25">
      <c r="A20" s="254" t="s">
        <v>243</v>
      </c>
      <c r="B20" s="255">
        <v>1010</v>
      </c>
      <c r="C20" s="256">
        <f t="shared" si="3"/>
        <v>0.42454812946616227</v>
      </c>
      <c r="D20" s="273"/>
      <c r="E20" s="274">
        <v>1369</v>
      </c>
      <c r="F20" s="256">
        <f t="shared" si="2"/>
        <v>0.57545187053383773</v>
      </c>
      <c r="G20" s="275"/>
      <c r="H20" s="274">
        <f t="shared" si="4"/>
        <v>2379</v>
      </c>
      <c r="I20" s="296">
        <f t="shared" si="5"/>
        <v>7.4621247765126562</v>
      </c>
    </row>
    <row r="21" spans="1:9" x14ac:dyDescent="0.25">
      <c r="A21" s="257" t="s">
        <v>244</v>
      </c>
      <c r="B21" s="258">
        <v>1264</v>
      </c>
      <c r="C21" s="259">
        <f t="shared" si="3"/>
        <v>0.63326653306613223</v>
      </c>
      <c r="D21" s="276"/>
      <c r="E21" s="277">
        <v>732</v>
      </c>
      <c r="F21" s="259">
        <f t="shared" si="2"/>
        <v>0.36673346693386771</v>
      </c>
      <c r="G21" s="278"/>
      <c r="H21" s="277">
        <f t="shared" si="4"/>
        <v>1996</v>
      </c>
      <c r="I21" s="294">
        <f t="shared" si="5"/>
        <v>6.2607822841190677</v>
      </c>
    </row>
    <row r="22" spans="1:9" x14ac:dyDescent="0.25">
      <c r="A22" s="254" t="s">
        <v>245</v>
      </c>
      <c r="B22" s="255">
        <v>1115</v>
      </c>
      <c r="C22" s="256">
        <f t="shared" si="3"/>
        <v>0.53734939759036149</v>
      </c>
      <c r="D22" s="273"/>
      <c r="E22" s="274">
        <v>960</v>
      </c>
      <c r="F22" s="256">
        <f t="shared" si="2"/>
        <v>0.46265060240963857</v>
      </c>
      <c r="G22" s="275"/>
      <c r="H22" s="274">
        <f t="shared" si="4"/>
        <v>2075</v>
      </c>
      <c r="I22" s="296">
        <f t="shared" si="5"/>
        <v>6.5085787773281893</v>
      </c>
    </row>
    <row r="23" spans="1:9" x14ac:dyDescent="0.25">
      <c r="A23" s="257" t="s">
        <v>246</v>
      </c>
      <c r="B23" s="258">
        <v>404</v>
      </c>
      <c r="C23" s="259">
        <f t="shared" si="3"/>
        <v>0.28133704735376047</v>
      </c>
      <c r="D23" s="276"/>
      <c r="E23" s="277">
        <v>1032</v>
      </c>
      <c r="F23" s="259">
        <f t="shared" si="2"/>
        <v>0.71866295264623958</v>
      </c>
      <c r="G23" s="278"/>
      <c r="H23" s="277">
        <f t="shared" si="4"/>
        <v>1436</v>
      </c>
      <c r="I23" s="294">
        <f t="shared" si="5"/>
        <v>4.5042501803582065</v>
      </c>
    </row>
    <row r="24" spans="1:9" x14ac:dyDescent="0.25">
      <c r="A24" s="254" t="s">
        <v>247</v>
      </c>
      <c r="B24" s="255">
        <v>121</v>
      </c>
      <c r="C24" s="256">
        <f t="shared" si="3"/>
        <v>0.54751131221719462</v>
      </c>
      <c r="D24" s="273"/>
      <c r="E24" s="274">
        <v>100</v>
      </c>
      <c r="F24" s="256">
        <f t="shared" si="2"/>
        <v>0.45248868778280543</v>
      </c>
      <c r="G24" s="275"/>
      <c r="H24" s="274">
        <f t="shared" si="4"/>
        <v>221</v>
      </c>
      <c r="I24" s="296">
        <f t="shared" si="5"/>
        <v>0.6932028480913397</v>
      </c>
    </row>
    <row r="25" spans="1:9" x14ac:dyDescent="0.25">
      <c r="A25" s="257" t="s">
        <v>248</v>
      </c>
      <c r="B25" s="258">
        <v>2</v>
      </c>
      <c r="C25" s="259">
        <f t="shared" si="3"/>
        <v>1</v>
      </c>
      <c r="D25" s="276"/>
      <c r="E25" s="277">
        <v>0</v>
      </c>
      <c r="F25" s="259">
        <f t="shared" si="2"/>
        <v>0</v>
      </c>
      <c r="G25" s="278"/>
      <c r="H25" s="277">
        <f t="shared" si="4"/>
        <v>2</v>
      </c>
      <c r="I25" s="294">
        <f t="shared" si="5"/>
        <v>6.2733289420030744E-3</v>
      </c>
    </row>
    <row r="26" spans="1:9" x14ac:dyDescent="0.25">
      <c r="A26" s="254" t="s">
        <v>249</v>
      </c>
      <c r="B26" s="255">
        <v>386</v>
      </c>
      <c r="C26" s="256">
        <f t="shared" si="3"/>
        <v>0.28340675477239352</v>
      </c>
      <c r="D26" s="273"/>
      <c r="E26" s="274">
        <v>976</v>
      </c>
      <c r="F26" s="256">
        <f t="shared" si="2"/>
        <v>0.71659324522760648</v>
      </c>
      <c r="G26" s="275"/>
      <c r="H26" s="274">
        <f t="shared" si="4"/>
        <v>1362</v>
      </c>
      <c r="I26" s="296">
        <f t="shared" si="5"/>
        <v>4.2721370095040934</v>
      </c>
    </row>
    <row r="27" spans="1:9" x14ac:dyDescent="0.25">
      <c r="A27" s="257" t="s">
        <v>250</v>
      </c>
      <c r="B27" s="258">
        <v>225</v>
      </c>
      <c r="C27" s="259">
        <f t="shared" si="3"/>
        <v>0.69230769230769229</v>
      </c>
      <c r="D27" s="276"/>
      <c r="E27" s="277">
        <v>100</v>
      </c>
      <c r="F27" s="259">
        <f t="shared" si="2"/>
        <v>0.30769230769230771</v>
      </c>
      <c r="G27" s="278"/>
      <c r="H27" s="277">
        <f t="shared" si="4"/>
        <v>325</v>
      </c>
      <c r="I27" s="294">
        <f t="shared" si="5"/>
        <v>1.0194159530754996</v>
      </c>
    </row>
    <row r="28" spans="1:9" x14ac:dyDescent="0.25">
      <c r="A28" s="254" t="s">
        <v>251</v>
      </c>
      <c r="B28" s="255">
        <v>805</v>
      </c>
      <c r="C28" s="256">
        <f t="shared" si="3"/>
        <v>0.51801801801801806</v>
      </c>
      <c r="D28" s="273"/>
      <c r="E28" s="274">
        <v>749</v>
      </c>
      <c r="F28" s="256">
        <f t="shared" si="2"/>
        <v>0.481981981981982</v>
      </c>
      <c r="G28" s="275"/>
      <c r="H28" s="274">
        <f t="shared" si="4"/>
        <v>1554</v>
      </c>
      <c r="I28" s="296">
        <f t="shared" si="5"/>
        <v>4.8743765879363883</v>
      </c>
    </row>
    <row r="29" spans="1:9" x14ac:dyDescent="0.25">
      <c r="A29" s="257" t="s">
        <v>252</v>
      </c>
      <c r="B29" s="258">
        <v>955</v>
      </c>
      <c r="C29" s="259">
        <f t="shared" si="3"/>
        <v>0.75019638648860953</v>
      </c>
      <c r="D29" s="276"/>
      <c r="E29" s="277">
        <v>318</v>
      </c>
      <c r="F29" s="259">
        <f t="shared" si="2"/>
        <v>0.24980361351139041</v>
      </c>
      <c r="G29" s="278"/>
      <c r="H29" s="277">
        <f t="shared" si="4"/>
        <v>1273</v>
      </c>
      <c r="I29" s="294">
        <f t="shared" si="5"/>
        <v>3.9929738715849568</v>
      </c>
    </row>
    <row r="30" spans="1:9" x14ac:dyDescent="0.25">
      <c r="A30" s="254" t="s">
        <v>253</v>
      </c>
      <c r="B30" s="255">
        <v>458</v>
      </c>
      <c r="C30" s="256">
        <f t="shared" si="3"/>
        <v>0.33528550512445093</v>
      </c>
      <c r="D30" s="273"/>
      <c r="E30" s="274">
        <v>908</v>
      </c>
      <c r="F30" s="256">
        <f t="shared" si="2"/>
        <v>0.66471449487554901</v>
      </c>
      <c r="G30" s="275"/>
      <c r="H30" s="274">
        <f t="shared" si="4"/>
        <v>1366</v>
      </c>
      <c r="I30" s="296">
        <f t="shared" si="5"/>
        <v>4.2846836673880988</v>
      </c>
    </row>
    <row r="31" spans="1:9" x14ac:dyDescent="0.25">
      <c r="A31" s="257" t="s">
        <v>254</v>
      </c>
      <c r="B31" s="258">
        <v>4</v>
      </c>
      <c r="C31" s="259">
        <f t="shared" si="3"/>
        <v>0.2</v>
      </c>
      <c r="D31" s="276"/>
      <c r="E31" s="277">
        <v>16</v>
      </c>
      <c r="F31" s="259">
        <f t="shared" si="2"/>
        <v>0.8</v>
      </c>
      <c r="G31" s="278"/>
      <c r="H31" s="277">
        <f t="shared" si="4"/>
        <v>20</v>
      </c>
      <c r="I31" s="294">
        <f t="shared" si="5"/>
        <v>6.2733289420030744E-2</v>
      </c>
    </row>
    <row r="32" spans="1:9" x14ac:dyDescent="0.25">
      <c r="A32" s="254" t="s">
        <v>255</v>
      </c>
      <c r="B32" s="255">
        <v>23</v>
      </c>
      <c r="C32" s="256">
        <f t="shared" si="3"/>
        <v>0.7931034482758621</v>
      </c>
      <c r="D32" s="273"/>
      <c r="E32" s="274">
        <v>6</v>
      </c>
      <c r="F32" s="256">
        <f t="shared" si="2"/>
        <v>0.20689655172413793</v>
      </c>
      <c r="G32" s="275"/>
      <c r="H32" s="274">
        <f t="shared" si="4"/>
        <v>29</v>
      </c>
      <c r="I32" s="296">
        <f t="shared" si="5"/>
        <v>9.0963269659044582E-2</v>
      </c>
    </row>
    <row r="33" spans="1:9" x14ac:dyDescent="0.25">
      <c r="A33" s="257" t="s">
        <v>256</v>
      </c>
      <c r="B33" s="258">
        <v>665</v>
      </c>
      <c r="C33" s="259">
        <f t="shared" si="3"/>
        <v>0.510752688172043</v>
      </c>
      <c r="D33" s="276"/>
      <c r="E33" s="277">
        <v>637</v>
      </c>
      <c r="F33" s="259">
        <f t="shared" si="2"/>
        <v>0.489247311827957</v>
      </c>
      <c r="G33" s="278"/>
      <c r="H33" s="277">
        <f t="shared" si="4"/>
        <v>1302</v>
      </c>
      <c r="I33" s="294">
        <f t="shared" si="5"/>
        <v>4.0839371412440011</v>
      </c>
    </row>
    <row r="34" spans="1:9" x14ac:dyDescent="0.25">
      <c r="A34" s="254" t="s">
        <v>257</v>
      </c>
      <c r="B34" s="255">
        <v>913</v>
      </c>
      <c r="C34" s="256">
        <f t="shared" si="3"/>
        <v>0.64431898376852503</v>
      </c>
      <c r="D34" s="273"/>
      <c r="E34" s="274">
        <v>504</v>
      </c>
      <c r="F34" s="256">
        <f t="shared" si="2"/>
        <v>0.35568101623147497</v>
      </c>
      <c r="G34" s="275"/>
      <c r="H34" s="274">
        <f t="shared" si="4"/>
        <v>1417</v>
      </c>
      <c r="I34" s="296">
        <f t="shared" si="5"/>
        <v>4.4446535554091779</v>
      </c>
    </row>
    <row r="35" spans="1:9" x14ac:dyDescent="0.25">
      <c r="A35" s="257" t="s">
        <v>258</v>
      </c>
      <c r="B35" s="258">
        <v>240</v>
      </c>
      <c r="C35" s="259">
        <f t="shared" si="3"/>
        <v>0.69970845481049559</v>
      </c>
      <c r="D35" s="276"/>
      <c r="E35" s="277">
        <v>103</v>
      </c>
      <c r="F35" s="259">
        <f t="shared" si="2"/>
        <v>0.30029154518950435</v>
      </c>
      <c r="G35" s="278"/>
      <c r="H35" s="277">
        <f t="shared" si="4"/>
        <v>343</v>
      </c>
      <c r="I35" s="294">
        <f t="shared" si="5"/>
        <v>1.0758759135535272</v>
      </c>
    </row>
    <row r="36" spans="1:9" x14ac:dyDescent="0.25">
      <c r="A36" s="254" t="s">
        <v>259</v>
      </c>
      <c r="B36" s="255">
        <v>57</v>
      </c>
      <c r="C36" s="256">
        <f t="shared" si="3"/>
        <v>0.35849056603773582</v>
      </c>
      <c r="D36" s="273"/>
      <c r="E36" s="274">
        <v>102</v>
      </c>
      <c r="F36" s="256">
        <f t="shared" si="2"/>
        <v>0.64150943396226412</v>
      </c>
      <c r="G36" s="275"/>
      <c r="H36" s="274">
        <f t="shared" si="4"/>
        <v>159</v>
      </c>
      <c r="I36" s="296">
        <f t="shared" si="5"/>
        <v>0.49872965088924431</v>
      </c>
    </row>
    <row r="37" spans="1:9" s="260" customFormat="1" x14ac:dyDescent="0.25">
      <c r="A37" s="257" t="s">
        <v>260</v>
      </c>
      <c r="B37" s="258">
        <v>1071</v>
      </c>
      <c r="C37" s="259">
        <f t="shared" si="3"/>
        <v>0.56517150395778359</v>
      </c>
      <c r="D37" s="276"/>
      <c r="E37" s="277">
        <v>824</v>
      </c>
      <c r="F37" s="259">
        <f t="shared" si="2"/>
        <v>0.43482849604221635</v>
      </c>
      <c r="G37" s="278"/>
      <c r="H37" s="277">
        <f t="shared" si="4"/>
        <v>1895</v>
      </c>
      <c r="I37" s="294">
        <f t="shared" si="5"/>
        <v>5.9439791725479125</v>
      </c>
    </row>
    <row r="38" spans="1:9" x14ac:dyDescent="0.25">
      <c r="A38" s="254" t="s">
        <v>261</v>
      </c>
      <c r="B38" s="255">
        <v>330</v>
      </c>
      <c r="C38" s="256">
        <f t="shared" si="3"/>
        <v>0.51643192488262912</v>
      </c>
      <c r="D38" s="273"/>
      <c r="E38" s="274">
        <v>309</v>
      </c>
      <c r="F38" s="256">
        <f t="shared" si="2"/>
        <v>0.48356807511737088</v>
      </c>
      <c r="G38" s="275"/>
      <c r="H38" s="274">
        <f t="shared" si="4"/>
        <v>639</v>
      </c>
      <c r="I38" s="296">
        <f t="shared" si="5"/>
        <v>2.004328596969982</v>
      </c>
    </row>
    <row r="39" spans="1:9" s="260" customFormat="1" x14ac:dyDescent="0.25">
      <c r="A39" s="257" t="s">
        <v>262</v>
      </c>
      <c r="B39" s="258">
        <v>532</v>
      </c>
      <c r="C39" s="259">
        <f t="shared" si="3"/>
        <v>0.36338797814207652</v>
      </c>
      <c r="D39" s="276"/>
      <c r="E39" s="277">
        <v>932</v>
      </c>
      <c r="F39" s="259">
        <f t="shared" si="2"/>
        <v>0.63661202185792354</v>
      </c>
      <c r="G39" s="278"/>
      <c r="H39" s="277">
        <f t="shared" si="4"/>
        <v>1464</v>
      </c>
      <c r="I39" s="294">
        <f t="shared" si="5"/>
        <v>4.5920767855462499</v>
      </c>
    </row>
    <row r="40" spans="1:9" x14ac:dyDescent="0.25">
      <c r="A40" s="254" t="s">
        <v>263</v>
      </c>
      <c r="B40" s="255">
        <v>500</v>
      </c>
      <c r="C40" s="256">
        <f t="shared" si="3"/>
        <v>0.58004640371229699</v>
      </c>
      <c r="D40" s="273"/>
      <c r="E40" s="274">
        <v>362</v>
      </c>
      <c r="F40" s="256">
        <f t="shared" si="2"/>
        <v>0.41995359628770301</v>
      </c>
      <c r="G40" s="275"/>
      <c r="H40" s="274">
        <f t="shared" si="4"/>
        <v>862</v>
      </c>
      <c r="I40" s="296">
        <f t="shared" si="5"/>
        <v>2.7038047740033249</v>
      </c>
    </row>
    <row r="41" spans="1:9" s="260" customFormat="1" x14ac:dyDescent="0.25">
      <c r="A41" s="257" t="s">
        <v>264</v>
      </c>
      <c r="B41" s="258">
        <v>856</v>
      </c>
      <c r="C41" s="259">
        <f t="shared" si="3"/>
        <v>0.64701436130007561</v>
      </c>
      <c r="D41" s="276"/>
      <c r="E41" s="277">
        <v>467</v>
      </c>
      <c r="F41" s="259">
        <f t="shared" si="2"/>
        <v>0.35298563869992439</v>
      </c>
      <c r="G41" s="278"/>
      <c r="H41" s="277">
        <f t="shared" si="4"/>
        <v>1323</v>
      </c>
      <c r="I41" s="294">
        <f t="shared" si="5"/>
        <v>4.1498070951350341</v>
      </c>
    </row>
    <row r="42" spans="1:9" x14ac:dyDescent="0.25">
      <c r="A42" s="254" t="s">
        <v>265</v>
      </c>
      <c r="B42" s="255">
        <v>588</v>
      </c>
      <c r="C42" s="256">
        <f t="shared" si="3"/>
        <v>0.57647058823529407</v>
      </c>
      <c r="D42" s="273"/>
      <c r="E42" s="274">
        <v>432</v>
      </c>
      <c r="F42" s="256">
        <f t="shared" si="2"/>
        <v>0.42352941176470588</v>
      </c>
      <c r="G42" s="275"/>
      <c r="H42" s="274">
        <f t="shared" si="4"/>
        <v>1020</v>
      </c>
      <c r="I42" s="296">
        <f t="shared" si="5"/>
        <v>3.1993977604215678</v>
      </c>
    </row>
    <row r="43" spans="1:9" s="260" customFormat="1" x14ac:dyDescent="0.25">
      <c r="A43" s="257" t="s">
        <v>266</v>
      </c>
      <c r="B43" s="258">
        <v>239</v>
      </c>
      <c r="C43" s="259">
        <f t="shared" si="3"/>
        <v>0.62077922077922076</v>
      </c>
      <c r="D43" s="276"/>
      <c r="E43" s="277">
        <v>146</v>
      </c>
      <c r="F43" s="259">
        <f t="shared" si="2"/>
        <v>0.37922077922077924</v>
      </c>
      <c r="G43" s="278"/>
      <c r="H43" s="277">
        <f t="shared" si="4"/>
        <v>385</v>
      </c>
      <c r="I43" s="294">
        <f t="shared" si="5"/>
        <v>1.2076158213355919</v>
      </c>
    </row>
    <row r="44" spans="1:9" x14ac:dyDescent="0.25">
      <c r="A44" s="254" t="s">
        <v>267</v>
      </c>
      <c r="B44" s="255">
        <v>652</v>
      </c>
      <c r="C44" s="256">
        <f t="shared" si="3"/>
        <v>0.41608168474792595</v>
      </c>
      <c r="D44" s="273"/>
      <c r="E44" s="274">
        <v>915</v>
      </c>
      <c r="F44" s="256">
        <f t="shared" si="2"/>
        <v>0.58391831525207405</v>
      </c>
      <c r="G44" s="275"/>
      <c r="H44" s="274">
        <f t="shared" si="4"/>
        <v>1567</v>
      </c>
      <c r="I44" s="296">
        <f t="shared" si="5"/>
        <v>4.9151532260594086</v>
      </c>
    </row>
    <row r="45" spans="1:9" s="260" customFormat="1" x14ac:dyDescent="0.25">
      <c r="A45" s="257" t="s">
        <v>268</v>
      </c>
      <c r="B45" s="258">
        <v>580</v>
      </c>
      <c r="C45" s="259">
        <f t="shared" si="3"/>
        <v>0.48780487804878048</v>
      </c>
      <c r="D45" s="276"/>
      <c r="E45" s="277">
        <v>609</v>
      </c>
      <c r="F45" s="259">
        <f t="shared" si="2"/>
        <v>0.51219512195121952</v>
      </c>
      <c r="G45" s="278"/>
      <c r="H45" s="277">
        <f t="shared" si="4"/>
        <v>1189</v>
      </c>
      <c r="I45" s="294">
        <f t="shared" si="5"/>
        <v>3.7294940560208274</v>
      </c>
    </row>
    <row r="46" spans="1:9" x14ac:dyDescent="0.25">
      <c r="A46" s="254" t="s">
        <v>269</v>
      </c>
      <c r="B46" s="255">
        <v>2</v>
      </c>
      <c r="C46" s="256">
        <f t="shared" si="3"/>
        <v>8.3333333333333329E-2</v>
      </c>
      <c r="D46" s="273"/>
      <c r="E46" s="274">
        <v>22</v>
      </c>
      <c r="F46" s="256">
        <f t="shared" si="2"/>
        <v>0.91666666666666663</v>
      </c>
      <c r="G46" s="275"/>
      <c r="H46" s="274">
        <f t="shared" si="4"/>
        <v>24</v>
      </c>
      <c r="I46" s="296">
        <f t="shared" si="5"/>
        <v>7.5279947304036893E-2</v>
      </c>
    </row>
    <row r="47" spans="1:9" s="260" customFormat="1" x14ac:dyDescent="0.25">
      <c r="A47" s="261" t="s">
        <v>270</v>
      </c>
      <c r="B47" s="262">
        <v>5</v>
      </c>
      <c r="C47" s="263">
        <f t="shared" si="3"/>
        <v>0.17241379310344829</v>
      </c>
      <c r="D47" s="279"/>
      <c r="E47" s="280">
        <v>24</v>
      </c>
      <c r="F47" s="263">
        <f t="shared" si="2"/>
        <v>0.82758620689655171</v>
      </c>
      <c r="G47" s="281"/>
      <c r="H47" s="280">
        <f t="shared" si="4"/>
        <v>29</v>
      </c>
      <c r="I47" s="295">
        <f t="shared" si="5"/>
        <v>9.0963269659044582E-2</v>
      </c>
    </row>
    <row r="48" spans="1:9" x14ac:dyDescent="0.25">
      <c r="B48" s="264"/>
      <c r="C48" s="307"/>
      <c r="D48" s="264"/>
      <c r="E48" s="264"/>
      <c r="F48" s="303"/>
      <c r="G48" s="278"/>
      <c r="H48" s="278"/>
      <c r="I48" s="288"/>
    </row>
    <row r="49" spans="1:1" ht="16.5" x14ac:dyDescent="0.3">
      <c r="A49" s="266" t="s">
        <v>271</v>
      </c>
    </row>
    <row r="50" spans="1:1" ht="16.5" x14ac:dyDescent="0.3">
      <c r="A50" s="266" t="s">
        <v>272</v>
      </c>
    </row>
  </sheetData>
  <mergeCells count="7">
    <mergeCell ref="A6:I7"/>
    <mergeCell ref="A9:I9"/>
    <mergeCell ref="A12:A14"/>
    <mergeCell ref="B12:I12"/>
    <mergeCell ref="B13:C13"/>
    <mergeCell ref="E13:F13"/>
    <mergeCell ref="H13:I13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55ADD7-3275-445E-8507-58F332C01575}">
  <sheetPr codeName="Hoja41">
    <tabColor theme="1"/>
  </sheetPr>
  <dimension ref="A2:R50"/>
  <sheetViews>
    <sheetView showGridLines="0" showRowColHeaders="0" zoomScale="80" zoomScaleNormal="80" workbookViewId="0">
      <selection activeCell="A9" sqref="A9"/>
    </sheetView>
  </sheetViews>
  <sheetFormatPr baseColWidth="10" defaultColWidth="11.42578125" defaultRowHeight="15" x14ac:dyDescent="0.25"/>
  <cols>
    <col min="1" max="1" width="40.7109375" style="241" customWidth="1"/>
    <col min="2" max="2" width="10.140625" style="241" customWidth="1"/>
    <col min="3" max="3" width="9.5703125" style="297" customWidth="1"/>
    <col min="4" max="4" width="6.28515625" style="241" customWidth="1"/>
    <col min="5" max="5" width="10.140625" style="241" customWidth="1"/>
    <col min="6" max="6" width="9.5703125" style="297" customWidth="1"/>
    <col min="7" max="7" width="6.28515625" style="241" customWidth="1"/>
    <col min="8" max="8" width="10.140625" style="241" customWidth="1"/>
    <col min="9" max="9" width="9.7109375" style="297" customWidth="1"/>
    <col min="10" max="10" width="6.28515625" style="241" customWidth="1"/>
    <col min="11" max="11" width="11.42578125" style="241"/>
    <col min="12" max="12" width="11.42578125" style="297"/>
    <col min="13" max="13" width="6.28515625" style="241" customWidth="1"/>
    <col min="14" max="14" width="14.28515625" style="241" customWidth="1"/>
    <col min="15" max="15" width="11.42578125" style="297"/>
    <col min="16" max="16" width="6.28515625" style="241" customWidth="1"/>
    <col min="17" max="17" width="15" style="241" customWidth="1"/>
    <col min="18" max="18" width="9.5703125" style="241" hidden="1" customWidth="1"/>
    <col min="19" max="16384" width="11.42578125" style="241"/>
  </cols>
  <sheetData>
    <row r="2" spans="1:18" x14ac:dyDescent="0.25">
      <c r="A2"/>
    </row>
    <row r="5" spans="1:18" ht="3.75" customHeight="1" x14ac:dyDescent="0.25"/>
    <row r="6" spans="1:18" ht="15" customHeight="1" x14ac:dyDescent="0.25">
      <c r="A6" s="749" t="s">
        <v>2</v>
      </c>
      <c r="B6" s="749"/>
      <c r="C6" s="749"/>
      <c r="D6" s="749"/>
      <c r="E6" s="749"/>
      <c r="F6" s="749"/>
      <c r="G6" s="749"/>
      <c r="H6" s="749"/>
      <c r="I6" s="749"/>
      <c r="J6" s="749"/>
      <c r="K6" s="749"/>
      <c r="L6" s="749"/>
      <c r="M6" s="749"/>
      <c r="N6" s="749"/>
      <c r="O6" s="749"/>
      <c r="P6" s="749"/>
      <c r="Q6" s="749"/>
      <c r="R6" s="749"/>
    </row>
    <row r="7" spans="1:18" ht="19.5" customHeight="1" x14ac:dyDescent="0.25">
      <c r="A7" s="749"/>
      <c r="B7" s="749"/>
      <c r="C7" s="749"/>
      <c r="D7" s="749"/>
      <c r="E7" s="749"/>
      <c r="F7" s="749"/>
      <c r="G7" s="749"/>
      <c r="H7" s="749"/>
      <c r="I7" s="749"/>
      <c r="J7" s="749"/>
      <c r="K7" s="749"/>
      <c r="L7" s="749"/>
      <c r="M7" s="749"/>
      <c r="N7" s="749"/>
      <c r="O7" s="749"/>
      <c r="P7" s="749"/>
      <c r="Q7" s="749"/>
      <c r="R7" s="749"/>
    </row>
    <row r="8" spans="1:18" ht="14.25" customHeight="1" x14ac:dyDescent="0.25">
      <c r="A8" s="242" t="s">
        <v>364</v>
      </c>
      <c r="B8" s="243"/>
      <c r="C8" s="298"/>
      <c r="D8" s="243"/>
      <c r="E8" s="243"/>
      <c r="F8" s="298"/>
      <c r="G8" s="243"/>
      <c r="H8" s="243"/>
      <c r="I8" s="298"/>
      <c r="J8" s="243"/>
      <c r="K8" s="243"/>
      <c r="L8" s="298"/>
      <c r="M8" s="243"/>
      <c r="N8" s="243"/>
      <c r="O8" s="298"/>
      <c r="P8" s="243"/>
      <c r="Q8" s="243"/>
      <c r="R8" s="243"/>
    </row>
    <row r="9" spans="1:18" ht="14.25" customHeight="1" x14ac:dyDescent="0.25">
      <c r="A9" s="289" t="s">
        <v>365</v>
      </c>
      <c r="B9" s="290"/>
      <c r="C9" s="299"/>
      <c r="D9" s="290"/>
      <c r="E9" s="290"/>
      <c r="F9" s="299"/>
      <c r="G9" s="290"/>
      <c r="H9" s="290"/>
      <c r="I9" s="299"/>
      <c r="J9" s="290"/>
      <c r="K9" s="290"/>
      <c r="L9" s="299"/>
      <c r="M9" s="290"/>
      <c r="N9" s="290"/>
      <c r="O9" s="299"/>
      <c r="P9" s="290"/>
      <c r="Q9" s="290"/>
      <c r="R9" s="290"/>
    </row>
    <row r="10" spans="1:18" x14ac:dyDescent="0.25">
      <c r="A10" s="244" t="s">
        <v>234</v>
      </c>
      <c r="B10" s="245"/>
      <c r="C10" s="305"/>
      <c r="D10" s="282"/>
      <c r="E10" s="282"/>
      <c r="F10" s="300"/>
      <c r="G10" s="282"/>
      <c r="H10" s="282"/>
      <c r="I10" s="301"/>
      <c r="J10" s="282"/>
      <c r="K10" s="282"/>
      <c r="L10" s="301"/>
      <c r="M10" s="282"/>
      <c r="N10" s="282"/>
      <c r="O10" s="301"/>
      <c r="P10" s="282"/>
      <c r="Q10" s="282"/>
      <c r="R10" s="282"/>
    </row>
    <row r="11" spans="1:18" ht="15.75" x14ac:dyDescent="0.3">
      <c r="A11" s="247" t="s">
        <v>235</v>
      </c>
      <c r="B11" s="248"/>
      <c r="C11" s="306"/>
      <c r="D11" s="283"/>
      <c r="E11" s="283"/>
      <c r="F11" s="302"/>
    </row>
    <row r="12" spans="1:18" x14ac:dyDescent="0.25">
      <c r="A12" s="750" t="s">
        <v>236</v>
      </c>
      <c r="B12" s="759" t="s">
        <v>366</v>
      </c>
      <c r="C12" s="759"/>
      <c r="D12" s="759"/>
      <c r="E12" s="759"/>
      <c r="F12" s="759"/>
      <c r="G12" s="759"/>
      <c r="H12" s="759"/>
      <c r="I12" s="759"/>
      <c r="J12" s="759"/>
      <c r="K12" s="759"/>
      <c r="L12" s="759"/>
      <c r="M12" s="759"/>
      <c r="N12" s="759"/>
      <c r="O12" s="759"/>
      <c r="P12" s="759"/>
      <c r="Q12" s="759"/>
      <c r="R12" s="759"/>
    </row>
    <row r="13" spans="1:18" ht="40.5" customHeight="1" x14ac:dyDescent="0.25">
      <c r="A13" s="756"/>
      <c r="B13" s="752" t="s">
        <v>367</v>
      </c>
      <c r="C13" s="752"/>
      <c r="D13" s="267"/>
      <c r="E13" s="758" t="s">
        <v>368</v>
      </c>
      <c r="F13" s="758"/>
      <c r="G13" s="268"/>
      <c r="H13" s="758" t="s">
        <v>369</v>
      </c>
      <c r="I13" s="758"/>
      <c r="J13" s="268"/>
      <c r="K13" s="752" t="s">
        <v>370</v>
      </c>
      <c r="L13" s="752"/>
      <c r="M13" s="268"/>
      <c r="N13" s="758" t="s">
        <v>371</v>
      </c>
      <c r="O13" s="758"/>
      <c r="P13" s="268"/>
      <c r="Q13" s="758" t="s">
        <v>288</v>
      </c>
      <c r="R13" s="758"/>
    </row>
    <row r="14" spans="1:18" x14ac:dyDescent="0.25">
      <c r="A14" s="756"/>
      <c r="B14" s="250" t="s">
        <v>34</v>
      </c>
      <c r="C14" s="292" t="s">
        <v>35</v>
      </c>
      <c r="D14" s="261"/>
      <c r="E14" s="250" t="s">
        <v>34</v>
      </c>
      <c r="F14" s="292" t="s">
        <v>35</v>
      </c>
      <c r="G14" s="269"/>
      <c r="H14" s="250" t="s">
        <v>34</v>
      </c>
      <c r="I14" s="292" t="s">
        <v>35</v>
      </c>
      <c r="J14" s="269"/>
      <c r="K14" s="250" t="s">
        <v>34</v>
      </c>
      <c r="L14" s="292" t="s">
        <v>35</v>
      </c>
      <c r="M14" s="269"/>
      <c r="N14" s="250" t="s">
        <v>34</v>
      </c>
      <c r="O14" s="292" t="s">
        <v>35</v>
      </c>
      <c r="P14" s="269"/>
      <c r="Q14" s="250"/>
      <c r="R14" s="250" t="s">
        <v>35</v>
      </c>
    </row>
    <row r="15" spans="1:18" x14ac:dyDescent="0.25">
      <c r="A15" s="284" t="s">
        <v>238</v>
      </c>
      <c r="B15" s="252">
        <f t="shared" ref="B15" si="0">SUM(B16:B47)</f>
        <v>25952</v>
      </c>
      <c r="C15" s="270">
        <f>B15/$Q$15</f>
        <v>0.82450120726903042</v>
      </c>
      <c r="D15" s="271"/>
      <c r="E15" s="252">
        <f t="shared" ref="E15" si="1">SUM(E16:E47)</f>
        <v>4241</v>
      </c>
      <c r="F15" s="270">
        <f t="shared" ref="F15" si="2">E15/$Q$15</f>
        <v>0.13473757783708223</v>
      </c>
      <c r="G15" s="271"/>
      <c r="H15" s="252">
        <f t="shared" ref="H15" si="3">SUM(H16:H47)</f>
        <v>961</v>
      </c>
      <c r="I15" s="270">
        <f t="shared" ref="I15" si="4">H15/$Q$15</f>
        <v>3.0531198373363832E-2</v>
      </c>
      <c r="J15" s="271"/>
      <c r="K15" s="252">
        <f t="shared" ref="K15" si="5">SUM(K16:K47)</f>
        <v>311</v>
      </c>
      <c r="L15" s="270">
        <f t="shared" ref="L15" si="6">K15/$Q$15</f>
        <v>9.8805439064684197E-3</v>
      </c>
      <c r="M15" s="271"/>
      <c r="N15" s="252">
        <f t="shared" ref="N15" si="7">SUM(N16:N47)</f>
        <v>11</v>
      </c>
      <c r="O15" s="270">
        <f t="shared" ref="O15" si="8">N15/$Q$15</f>
        <v>3.4947261405515311E-4</v>
      </c>
      <c r="P15" s="271"/>
      <c r="Q15" s="252">
        <f>B15+E15+H15+K15+N15</f>
        <v>31476</v>
      </c>
      <c r="R15" s="271">
        <f>SUM(R16:R47)</f>
        <v>99.907866310839992</v>
      </c>
    </row>
    <row r="16" spans="1:18" x14ac:dyDescent="0.25">
      <c r="A16" s="254" t="s">
        <v>239</v>
      </c>
      <c r="B16" s="255">
        <v>762</v>
      </c>
      <c r="C16" s="272">
        <f>B16/$Q16</f>
        <v>0.95849056603773586</v>
      </c>
      <c r="D16" s="273"/>
      <c r="E16" s="274">
        <v>27</v>
      </c>
      <c r="F16" s="272">
        <f t="shared" ref="F16:F47" si="9">E16/$Q16</f>
        <v>3.3962264150943396E-2</v>
      </c>
      <c r="G16" s="275"/>
      <c r="H16" s="274">
        <v>5</v>
      </c>
      <c r="I16" s="272">
        <f t="shared" ref="I16:I47" si="10">H16/$Q16</f>
        <v>6.2893081761006293E-3</v>
      </c>
      <c r="J16" s="275"/>
      <c r="K16" s="274">
        <v>1</v>
      </c>
      <c r="L16" s="272">
        <f t="shared" ref="L16:L47" si="11">K16/$Q16</f>
        <v>1.2578616352201257E-3</v>
      </c>
      <c r="M16" s="275"/>
      <c r="N16" s="274">
        <v>0</v>
      </c>
      <c r="O16" s="272">
        <f t="shared" ref="O16:O47" si="12">N16/$Q16</f>
        <v>0</v>
      </c>
      <c r="P16" s="275"/>
      <c r="Q16" s="274">
        <f t="shared" ref="Q16:Q47" si="13">B16+E16+H16+K16+N16</f>
        <v>795</v>
      </c>
      <c r="R16" s="293">
        <f t="shared" ref="R16:R46" si="14">(Q16/$Q$15)*100</f>
        <v>2.5257338924895159</v>
      </c>
    </row>
    <row r="17" spans="1:18" x14ac:dyDescent="0.25">
      <c r="A17" s="257" t="s">
        <v>240</v>
      </c>
      <c r="B17" s="258">
        <v>1049</v>
      </c>
      <c r="C17" s="259">
        <f t="shared" ref="C17:C47" si="15">B17/$Q17</f>
        <v>0.71751025991792061</v>
      </c>
      <c r="D17" s="276"/>
      <c r="E17" s="277">
        <v>320</v>
      </c>
      <c r="F17" s="259">
        <f t="shared" si="9"/>
        <v>0.2188782489740082</v>
      </c>
      <c r="G17" s="278"/>
      <c r="H17" s="277">
        <v>80</v>
      </c>
      <c r="I17" s="259">
        <f t="shared" si="10"/>
        <v>5.4719562243502051E-2</v>
      </c>
      <c r="J17" s="278"/>
      <c r="K17" s="277">
        <v>12</v>
      </c>
      <c r="L17" s="259">
        <f t="shared" si="11"/>
        <v>8.2079343365253077E-3</v>
      </c>
      <c r="M17" s="278"/>
      <c r="N17" s="277">
        <v>1</v>
      </c>
      <c r="O17" s="259">
        <f t="shared" si="12"/>
        <v>6.8399452804377564E-4</v>
      </c>
      <c r="P17" s="278"/>
      <c r="Q17" s="277">
        <f t="shared" si="13"/>
        <v>1462</v>
      </c>
      <c r="R17" s="294">
        <f t="shared" si="14"/>
        <v>4.6448087431693992</v>
      </c>
    </row>
    <row r="18" spans="1:18" x14ac:dyDescent="0.25">
      <c r="A18" s="254" t="s">
        <v>241</v>
      </c>
      <c r="B18" s="255">
        <v>0</v>
      </c>
      <c r="C18" s="272">
        <v>0</v>
      </c>
      <c r="D18" s="273"/>
      <c r="E18" s="255">
        <v>0</v>
      </c>
      <c r="F18" s="272">
        <v>0</v>
      </c>
      <c r="G18" s="273"/>
      <c r="H18" s="255">
        <v>0</v>
      </c>
      <c r="I18" s="272">
        <v>0</v>
      </c>
      <c r="J18" s="273"/>
      <c r="K18" s="255">
        <v>0</v>
      </c>
      <c r="L18" s="272">
        <v>0</v>
      </c>
      <c r="M18" s="273"/>
      <c r="N18" s="255">
        <v>0</v>
      </c>
      <c r="O18" s="272">
        <v>0</v>
      </c>
      <c r="P18" s="273"/>
      <c r="Q18" s="274">
        <f t="shared" si="13"/>
        <v>0</v>
      </c>
      <c r="R18" s="293">
        <f t="shared" si="14"/>
        <v>0</v>
      </c>
    </row>
    <row r="19" spans="1:18" x14ac:dyDescent="0.25">
      <c r="A19" s="257" t="s">
        <v>242</v>
      </c>
      <c r="B19" s="258">
        <v>1452</v>
      </c>
      <c r="C19" s="259">
        <f t="shared" si="15"/>
        <v>0.77813504823151125</v>
      </c>
      <c r="D19" s="276"/>
      <c r="E19" s="277">
        <v>357</v>
      </c>
      <c r="F19" s="259">
        <f t="shared" si="9"/>
        <v>0.19131832797427653</v>
      </c>
      <c r="G19" s="278"/>
      <c r="H19" s="277">
        <v>46</v>
      </c>
      <c r="I19" s="259">
        <f t="shared" si="10"/>
        <v>2.465166130760986E-2</v>
      </c>
      <c r="J19" s="278"/>
      <c r="K19" s="277">
        <v>11</v>
      </c>
      <c r="L19" s="259">
        <f t="shared" si="11"/>
        <v>5.8949624866023584E-3</v>
      </c>
      <c r="M19" s="278"/>
      <c r="N19" s="277">
        <v>0</v>
      </c>
      <c r="O19" s="259">
        <f t="shared" si="12"/>
        <v>0</v>
      </c>
      <c r="P19" s="278"/>
      <c r="Q19" s="277">
        <f t="shared" si="13"/>
        <v>1866</v>
      </c>
      <c r="R19" s="294">
        <f t="shared" si="14"/>
        <v>5.9283263438810527</v>
      </c>
    </row>
    <row r="20" spans="1:18" x14ac:dyDescent="0.25">
      <c r="A20" s="254" t="s">
        <v>243</v>
      </c>
      <c r="B20" s="255">
        <v>1377</v>
      </c>
      <c r="C20" s="272">
        <f t="shared" si="15"/>
        <v>0.6028896672504378</v>
      </c>
      <c r="D20" s="273"/>
      <c r="E20" s="274">
        <v>551</v>
      </c>
      <c r="F20" s="272">
        <f t="shared" si="9"/>
        <v>0.24124343257443082</v>
      </c>
      <c r="G20" s="275"/>
      <c r="H20" s="274">
        <v>225</v>
      </c>
      <c r="I20" s="272">
        <f t="shared" si="10"/>
        <v>9.8511383537653235E-2</v>
      </c>
      <c r="J20" s="275"/>
      <c r="K20" s="274">
        <v>129</v>
      </c>
      <c r="L20" s="272">
        <f t="shared" si="11"/>
        <v>5.6479859894921193E-2</v>
      </c>
      <c r="M20" s="275"/>
      <c r="N20" s="274">
        <v>2</v>
      </c>
      <c r="O20" s="272">
        <f t="shared" si="12"/>
        <v>8.7565674255691769E-4</v>
      </c>
      <c r="P20" s="275"/>
      <c r="Q20" s="274">
        <f t="shared" si="13"/>
        <v>2284</v>
      </c>
      <c r="R20" s="293">
        <f t="shared" si="14"/>
        <v>7.2563222772906348</v>
      </c>
    </row>
    <row r="21" spans="1:18" x14ac:dyDescent="0.25">
      <c r="A21" s="257" t="s">
        <v>244</v>
      </c>
      <c r="B21" s="258">
        <v>1642</v>
      </c>
      <c r="C21" s="259">
        <f t="shared" si="15"/>
        <v>0.8276209677419355</v>
      </c>
      <c r="D21" s="276"/>
      <c r="E21" s="277">
        <v>312</v>
      </c>
      <c r="F21" s="259">
        <f t="shared" si="9"/>
        <v>0.15725806451612903</v>
      </c>
      <c r="G21" s="278"/>
      <c r="H21" s="277">
        <v>27</v>
      </c>
      <c r="I21" s="259">
        <f t="shared" si="10"/>
        <v>1.3608870967741936E-2</v>
      </c>
      <c r="J21" s="278"/>
      <c r="K21" s="277">
        <v>3</v>
      </c>
      <c r="L21" s="259">
        <f t="shared" si="11"/>
        <v>1.5120967741935483E-3</v>
      </c>
      <c r="M21" s="278"/>
      <c r="N21" s="277">
        <v>0</v>
      </c>
      <c r="O21" s="259">
        <f t="shared" si="12"/>
        <v>0</v>
      </c>
      <c r="P21" s="278"/>
      <c r="Q21" s="277">
        <f t="shared" si="13"/>
        <v>1984</v>
      </c>
      <c r="R21" s="294">
        <f t="shared" si="14"/>
        <v>6.3032151480493068</v>
      </c>
    </row>
    <row r="22" spans="1:18" x14ac:dyDescent="0.25">
      <c r="A22" s="254" t="s">
        <v>245</v>
      </c>
      <c r="B22" s="255">
        <v>1659</v>
      </c>
      <c r="C22" s="272">
        <f t="shared" si="15"/>
        <v>0.81363413437959786</v>
      </c>
      <c r="D22" s="273"/>
      <c r="E22" s="274">
        <v>297</v>
      </c>
      <c r="F22" s="272">
        <f t="shared" si="9"/>
        <v>0.14565963707699853</v>
      </c>
      <c r="G22" s="275"/>
      <c r="H22" s="274">
        <v>64</v>
      </c>
      <c r="I22" s="272">
        <f t="shared" si="10"/>
        <v>3.1387935262383523E-2</v>
      </c>
      <c r="J22" s="275"/>
      <c r="K22" s="274">
        <v>18</v>
      </c>
      <c r="L22" s="272">
        <f t="shared" si="11"/>
        <v>8.8278567925453647E-3</v>
      </c>
      <c r="M22" s="275"/>
      <c r="N22" s="274">
        <v>1</v>
      </c>
      <c r="O22" s="272">
        <f t="shared" si="12"/>
        <v>4.9043648847474255E-4</v>
      </c>
      <c r="P22" s="275"/>
      <c r="Q22" s="274">
        <f t="shared" si="13"/>
        <v>2039</v>
      </c>
      <c r="R22" s="293">
        <f t="shared" si="14"/>
        <v>6.4779514550768846</v>
      </c>
    </row>
    <row r="23" spans="1:18" x14ac:dyDescent="0.25">
      <c r="A23" s="257" t="s">
        <v>246</v>
      </c>
      <c r="B23" s="258">
        <v>1199</v>
      </c>
      <c r="C23" s="259">
        <f t="shared" si="15"/>
        <v>0.84140350877192982</v>
      </c>
      <c r="D23" s="276"/>
      <c r="E23" s="277">
        <v>179</v>
      </c>
      <c r="F23" s="259">
        <f t="shared" si="9"/>
        <v>0.12561403508771929</v>
      </c>
      <c r="G23" s="278"/>
      <c r="H23" s="277">
        <v>40</v>
      </c>
      <c r="I23" s="259">
        <f t="shared" si="10"/>
        <v>2.8070175438596492E-2</v>
      </c>
      <c r="J23" s="278"/>
      <c r="K23" s="277">
        <v>7</v>
      </c>
      <c r="L23" s="259">
        <f t="shared" si="11"/>
        <v>4.9122807017543861E-3</v>
      </c>
      <c r="M23" s="278"/>
      <c r="N23" s="277">
        <v>0</v>
      </c>
      <c r="O23" s="259">
        <f t="shared" si="12"/>
        <v>0</v>
      </c>
      <c r="P23" s="278"/>
      <c r="Q23" s="277">
        <f t="shared" si="13"/>
        <v>1425</v>
      </c>
      <c r="R23" s="294">
        <f t="shared" si="14"/>
        <v>4.5272588638963018</v>
      </c>
    </row>
    <row r="24" spans="1:18" x14ac:dyDescent="0.25">
      <c r="A24" s="254" t="s">
        <v>247</v>
      </c>
      <c r="B24" s="255">
        <v>185</v>
      </c>
      <c r="C24" s="272">
        <f t="shared" si="15"/>
        <v>0.84090909090909094</v>
      </c>
      <c r="D24" s="273"/>
      <c r="E24" s="274">
        <v>26</v>
      </c>
      <c r="F24" s="272">
        <f t="shared" si="9"/>
        <v>0.11818181818181818</v>
      </c>
      <c r="G24" s="275"/>
      <c r="H24" s="274">
        <v>6</v>
      </c>
      <c r="I24" s="272">
        <f t="shared" si="10"/>
        <v>2.7272727272727271E-2</v>
      </c>
      <c r="J24" s="275"/>
      <c r="K24" s="274">
        <v>2</v>
      </c>
      <c r="L24" s="272">
        <f t="shared" si="11"/>
        <v>9.0909090909090905E-3</v>
      </c>
      <c r="M24" s="275"/>
      <c r="N24" s="274">
        <v>1</v>
      </c>
      <c r="O24" s="272">
        <f t="shared" si="12"/>
        <v>4.5454545454545452E-3</v>
      </c>
      <c r="P24" s="275"/>
      <c r="Q24" s="274">
        <f t="shared" si="13"/>
        <v>220</v>
      </c>
      <c r="R24" s="293">
        <f t="shared" si="14"/>
        <v>0.69894522811030624</v>
      </c>
    </row>
    <row r="25" spans="1:18" x14ac:dyDescent="0.25">
      <c r="A25" s="257" t="s">
        <v>248</v>
      </c>
      <c r="B25" s="258">
        <v>1</v>
      </c>
      <c r="C25" s="259">
        <f t="shared" si="15"/>
        <v>0.5</v>
      </c>
      <c r="D25" s="276"/>
      <c r="E25" s="277">
        <v>0</v>
      </c>
      <c r="F25" s="259">
        <f t="shared" si="9"/>
        <v>0</v>
      </c>
      <c r="G25" s="278"/>
      <c r="H25" s="277">
        <v>0</v>
      </c>
      <c r="I25" s="259">
        <f t="shared" si="10"/>
        <v>0</v>
      </c>
      <c r="J25" s="278"/>
      <c r="K25" s="277">
        <v>1</v>
      </c>
      <c r="L25" s="259">
        <f t="shared" si="11"/>
        <v>0.5</v>
      </c>
      <c r="M25" s="278"/>
      <c r="N25" s="277">
        <v>0</v>
      </c>
      <c r="O25" s="259">
        <f t="shared" si="12"/>
        <v>0</v>
      </c>
      <c r="P25" s="278"/>
      <c r="Q25" s="277">
        <f t="shared" si="13"/>
        <v>2</v>
      </c>
      <c r="R25" s="294">
        <f t="shared" si="14"/>
        <v>6.3540475282755117E-3</v>
      </c>
    </row>
    <row r="26" spans="1:18" x14ac:dyDescent="0.25">
      <c r="A26" s="254" t="s">
        <v>249</v>
      </c>
      <c r="B26" s="255">
        <v>1279</v>
      </c>
      <c r="C26" s="272">
        <f t="shared" si="15"/>
        <v>0.94321533923303835</v>
      </c>
      <c r="D26" s="273"/>
      <c r="E26" s="274">
        <v>61</v>
      </c>
      <c r="F26" s="272">
        <f t="shared" si="9"/>
        <v>4.498525073746313E-2</v>
      </c>
      <c r="G26" s="275"/>
      <c r="H26" s="274">
        <v>13</v>
      </c>
      <c r="I26" s="272">
        <f t="shared" si="10"/>
        <v>9.5870206489675515E-3</v>
      </c>
      <c r="J26" s="275"/>
      <c r="K26" s="274">
        <v>3</v>
      </c>
      <c r="L26" s="272">
        <f t="shared" si="11"/>
        <v>2.2123893805309734E-3</v>
      </c>
      <c r="M26" s="275"/>
      <c r="N26" s="274">
        <v>0</v>
      </c>
      <c r="O26" s="272">
        <f t="shared" si="12"/>
        <v>0</v>
      </c>
      <c r="P26" s="275"/>
      <c r="Q26" s="274">
        <f t="shared" si="13"/>
        <v>1356</v>
      </c>
      <c r="R26" s="293">
        <f t="shared" si="14"/>
        <v>4.3080442241707972</v>
      </c>
    </row>
    <row r="27" spans="1:18" x14ac:dyDescent="0.25">
      <c r="A27" s="257" t="s">
        <v>250</v>
      </c>
      <c r="B27" s="258">
        <v>312</v>
      </c>
      <c r="C27" s="259">
        <f t="shared" si="15"/>
        <v>0.96894409937888204</v>
      </c>
      <c r="D27" s="276"/>
      <c r="E27" s="277">
        <v>7</v>
      </c>
      <c r="F27" s="259">
        <f t="shared" si="9"/>
        <v>2.1739130434782608E-2</v>
      </c>
      <c r="G27" s="278"/>
      <c r="H27" s="277">
        <v>2</v>
      </c>
      <c r="I27" s="259">
        <f t="shared" si="10"/>
        <v>6.2111801242236021E-3</v>
      </c>
      <c r="J27" s="278"/>
      <c r="K27" s="277">
        <v>1</v>
      </c>
      <c r="L27" s="259">
        <f t="shared" si="11"/>
        <v>3.105590062111801E-3</v>
      </c>
      <c r="M27" s="278"/>
      <c r="N27" s="277">
        <v>0</v>
      </c>
      <c r="O27" s="259">
        <f t="shared" si="12"/>
        <v>0</v>
      </c>
      <c r="P27" s="278"/>
      <c r="Q27" s="277">
        <f t="shared" si="13"/>
        <v>322</v>
      </c>
      <c r="R27" s="294">
        <f t="shared" si="14"/>
        <v>1.0230016520523573</v>
      </c>
    </row>
    <row r="28" spans="1:18" x14ac:dyDescent="0.25">
      <c r="A28" s="254" t="s">
        <v>251</v>
      </c>
      <c r="B28" s="255">
        <v>1457</v>
      </c>
      <c r="C28" s="272">
        <f t="shared" si="15"/>
        <v>0.94487678339818415</v>
      </c>
      <c r="D28" s="273"/>
      <c r="E28" s="274">
        <v>77</v>
      </c>
      <c r="F28" s="272">
        <f t="shared" si="9"/>
        <v>4.9935149156939043E-2</v>
      </c>
      <c r="G28" s="275"/>
      <c r="H28" s="274">
        <v>4</v>
      </c>
      <c r="I28" s="272">
        <f t="shared" si="10"/>
        <v>2.5940337224383916E-3</v>
      </c>
      <c r="J28" s="275"/>
      <c r="K28" s="274">
        <v>4</v>
      </c>
      <c r="L28" s="272">
        <f t="shared" si="11"/>
        <v>2.5940337224383916E-3</v>
      </c>
      <c r="M28" s="275"/>
      <c r="N28" s="274">
        <v>0</v>
      </c>
      <c r="O28" s="272">
        <f t="shared" si="12"/>
        <v>0</v>
      </c>
      <c r="P28" s="275"/>
      <c r="Q28" s="274">
        <f t="shared" si="13"/>
        <v>1542</v>
      </c>
      <c r="R28" s="293">
        <f t="shared" si="14"/>
        <v>4.8989706443004195</v>
      </c>
    </row>
    <row r="29" spans="1:18" x14ac:dyDescent="0.25">
      <c r="A29" s="257" t="s">
        <v>252</v>
      </c>
      <c r="B29" s="258">
        <v>1150</v>
      </c>
      <c r="C29" s="259">
        <f t="shared" si="15"/>
        <v>0.90765588003157061</v>
      </c>
      <c r="D29" s="276"/>
      <c r="E29" s="277">
        <v>98</v>
      </c>
      <c r="F29" s="259">
        <f t="shared" si="9"/>
        <v>7.7348066298342538E-2</v>
      </c>
      <c r="G29" s="278"/>
      <c r="H29" s="277">
        <v>16</v>
      </c>
      <c r="I29" s="259">
        <f t="shared" si="10"/>
        <v>1.2628255722178374E-2</v>
      </c>
      <c r="J29" s="278"/>
      <c r="K29" s="277">
        <v>3</v>
      </c>
      <c r="L29" s="259">
        <f t="shared" si="11"/>
        <v>2.3677979479084454E-3</v>
      </c>
      <c r="M29" s="278"/>
      <c r="N29" s="277">
        <v>0</v>
      </c>
      <c r="O29" s="259">
        <f t="shared" si="12"/>
        <v>0</v>
      </c>
      <c r="P29" s="278"/>
      <c r="Q29" s="277">
        <f t="shared" si="13"/>
        <v>1267</v>
      </c>
      <c r="R29" s="294">
        <f t="shared" si="14"/>
        <v>4.0252891091625367</v>
      </c>
    </row>
    <row r="30" spans="1:18" x14ac:dyDescent="0.25">
      <c r="A30" s="254" t="s">
        <v>253</v>
      </c>
      <c r="B30" s="255">
        <v>1054</v>
      </c>
      <c r="C30" s="272">
        <f t="shared" si="15"/>
        <v>0.78951310861423218</v>
      </c>
      <c r="D30" s="273"/>
      <c r="E30" s="274">
        <v>203</v>
      </c>
      <c r="F30" s="272">
        <f t="shared" si="9"/>
        <v>0.15205992509363295</v>
      </c>
      <c r="G30" s="275"/>
      <c r="H30" s="274">
        <v>59</v>
      </c>
      <c r="I30" s="272">
        <f t="shared" si="10"/>
        <v>4.4194756554307116E-2</v>
      </c>
      <c r="J30" s="275"/>
      <c r="K30" s="274">
        <v>19</v>
      </c>
      <c r="L30" s="272">
        <f t="shared" si="11"/>
        <v>1.4232209737827715E-2</v>
      </c>
      <c r="M30" s="275"/>
      <c r="N30" s="274">
        <v>0</v>
      </c>
      <c r="O30" s="272">
        <f t="shared" si="12"/>
        <v>0</v>
      </c>
      <c r="P30" s="275"/>
      <c r="Q30" s="274">
        <f t="shared" si="13"/>
        <v>1335</v>
      </c>
      <c r="R30" s="293">
        <f t="shared" si="14"/>
        <v>4.241326725123904</v>
      </c>
    </row>
    <row r="31" spans="1:18" x14ac:dyDescent="0.25">
      <c r="A31" s="257" t="s">
        <v>254</v>
      </c>
      <c r="B31" s="258">
        <v>17</v>
      </c>
      <c r="C31" s="259">
        <f t="shared" si="15"/>
        <v>0.89473684210526316</v>
      </c>
      <c r="D31" s="276"/>
      <c r="E31" s="277">
        <v>1</v>
      </c>
      <c r="F31" s="259">
        <f t="shared" si="9"/>
        <v>5.2631578947368418E-2</v>
      </c>
      <c r="G31" s="278"/>
      <c r="H31" s="277">
        <v>0</v>
      </c>
      <c r="I31" s="259">
        <f t="shared" si="10"/>
        <v>0</v>
      </c>
      <c r="J31" s="278"/>
      <c r="K31" s="277">
        <v>1</v>
      </c>
      <c r="L31" s="259">
        <f t="shared" si="11"/>
        <v>5.2631578947368418E-2</v>
      </c>
      <c r="M31" s="278"/>
      <c r="N31" s="277">
        <v>0</v>
      </c>
      <c r="O31" s="259">
        <f t="shared" si="12"/>
        <v>0</v>
      </c>
      <c r="P31" s="278"/>
      <c r="Q31" s="277">
        <f t="shared" si="13"/>
        <v>19</v>
      </c>
      <c r="R31" s="294">
        <f t="shared" si="14"/>
        <v>6.0363451518617356E-2</v>
      </c>
    </row>
    <row r="32" spans="1:18" x14ac:dyDescent="0.25">
      <c r="A32" s="254" t="s">
        <v>255</v>
      </c>
      <c r="B32" s="255">
        <v>28</v>
      </c>
      <c r="C32" s="272">
        <f t="shared" si="15"/>
        <v>0.96551724137931039</v>
      </c>
      <c r="D32" s="273"/>
      <c r="E32" s="274">
        <v>1</v>
      </c>
      <c r="F32" s="272">
        <f t="shared" si="9"/>
        <v>3.4482758620689655E-2</v>
      </c>
      <c r="G32" s="275"/>
      <c r="H32" s="274">
        <v>0</v>
      </c>
      <c r="I32" s="272">
        <f t="shared" si="10"/>
        <v>0</v>
      </c>
      <c r="J32" s="275"/>
      <c r="K32" s="274">
        <v>0</v>
      </c>
      <c r="L32" s="272">
        <f t="shared" si="11"/>
        <v>0</v>
      </c>
      <c r="M32" s="275"/>
      <c r="N32" s="274">
        <v>0</v>
      </c>
      <c r="O32" s="272">
        <f t="shared" si="12"/>
        <v>0</v>
      </c>
      <c r="P32" s="275"/>
      <c r="Q32" s="274">
        <f t="shared" si="13"/>
        <v>29</v>
      </c>
      <c r="R32" s="293">
        <f t="shared" si="14"/>
        <v>9.2133689159994911E-2</v>
      </c>
    </row>
    <row r="33" spans="1:18" x14ac:dyDescent="0.25">
      <c r="A33" s="257" t="s">
        <v>256</v>
      </c>
      <c r="B33" s="258">
        <v>1066</v>
      </c>
      <c r="C33" s="259">
        <f t="shared" si="15"/>
        <v>0.83281249999999996</v>
      </c>
      <c r="D33" s="276"/>
      <c r="E33" s="277">
        <v>161</v>
      </c>
      <c r="F33" s="259">
        <f t="shared" si="9"/>
        <v>0.12578125000000001</v>
      </c>
      <c r="G33" s="278"/>
      <c r="H33" s="277">
        <v>43</v>
      </c>
      <c r="I33" s="259">
        <f t="shared" si="10"/>
        <v>3.3593749999999999E-2</v>
      </c>
      <c r="J33" s="278"/>
      <c r="K33" s="277">
        <v>10</v>
      </c>
      <c r="L33" s="259">
        <f t="shared" si="11"/>
        <v>7.8125E-3</v>
      </c>
      <c r="M33" s="278"/>
      <c r="N33" s="277">
        <v>0</v>
      </c>
      <c r="O33" s="259">
        <f t="shared" si="12"/>
        <v>0</v>
      </c>
      <c r="P33" s="278"/>
      <c r="Q33" s="277">
        <f t="shared" si="13"/>
        <v>1280</v>
      </c>
      <c r="R33" s="294">
        <f t="shared" si="14"/>
        <v>4.066590418096327</v>
      </c>
    </row>
    <row r="34" spans="1:18" x14ac:dyDescent="0.25">
      <c r="A34" s="254" t="s">
        <v>257</v>
      </c>
      <c r="B34" s="255">
        <v>1302</v>
      </c>
      <c r="C34" s="272">
        <f t="shared" si="15"/>
        <v>0.92471590909090906</v>
      </c>
      <c r="D34" s="273"/>
      <c r="E34" s="274">
        <v>86</v>
      </c>
      <c r="F34" s="272">
        <f t="shared" si="9"/>
        <v>6.1079545454545456E-2</v>
      </c>
      <c r="G34" s="275"/>
      <c r="H34" s="274">
        <v>18</v>
      </c>
      <c r="I34" s="272">
        <f t="shared" si="10"/>
        <v>1.278409090909091E-2</v>
      </c>
      <c r="J34" s="275"/>
      <c r="K34" s="274">
        <v>2</v>
      </c>
      <c r="L34" s="272">
        <f t="shared" si="11"/>
        <v>1.4204545454545455E-3</v>
      </c>
      <c r="M34" s="275"/>
      <c r="N34" s="274">
        <v>0</v>
      </c>
      <c r="O34" s="272">
        <f t="shared" si="12"/>
        <v>0</v>
      </c>
      <c r="P34" s="275"/>
      <c r="Q34" s="274">
        <f t="shared" si="13"/>
        <v>1408</v>
      </c>
      <c r="R34" s="293">
        <f t="shared" si="14"/>
        <v>4.4732494599059596</v>
      </c>
    </row>
    <row r="35" spans="1:18" x14ac:dyDescent="0.25">
      <c r="A35" s="257" t="s">
        <v>258</v>
      </c>
      <c r="B35" s="258">
        <v>321</v>
      </c>
      <c r="C35" s="259">
        <f t="shared" si="15"/>
        <v>0.94970414201183428</v>
      </c>
      <c r="D35" s="276"/>
      <c r="E35" s="277">
        <v>13</v>
      </c>
      <c r="F35" s="259">
        <f t="shared" si="9"/>
        <v>3.8461538461538464E-2</v>
      </c>
      <c r="G35" s="278"/>
      <c r="H35" s="277">
        <v>3</v>
      </c>
      <c r="I35" s="259">
        <f t="shared" si="10"/>
        <v>8.8757396449704144E-3</v>
      </c>
      <c r="J35" s="278"/>
      <c r="K35" s="277">
        <v>1</v>
      </c>
      <c r="L35" s="259">
        <f t="shared" si="11"/>
        <v>2.9585798816568047E-3</v>
      </c>
      <c r="M35" s="278"/>
      <c r="N35" s="277">
        <v>0</v>
      </c>
      <c r="O35" s="259">
        <f t="shared" si="12"/>
        <v>0</v>
      </c>
      <c r="P35" s="278"/>
      <c r="Q35" s="277">
        <f t="shared" si="13"/>
        <v>338</v>
      </c>
      <c r="R35" s="294">
        <f t="shared" si="14"/>
        <v>1.0738340322785616</v>
      </c>
    </row>
    <row r="36" spans="1:18" x14ac:dyDescent="0.25">
      <c r="A36" s="254" t="s">
        <v>259</v>
      </c>
      <c r="B36" s="255">
        <v>133</v>
      </c>
      <c r="C36" s="272">
        <f t="shared" si="15"/>
        <v>0.86928104575163401</v>
      </c>
      <c r="D36" s="273"/>
      <c r="E36" s="274">
        <v>17</v>
      </c>
      <c r="F36" s="272">
        <f t="shared" si="9"/>
        <v>0.1111111111111111</v>
      </c>
      <c r="G36" s="275"/>
      <c r="H36" s="274">
        <v>2</v>
      </c>
      <c r="I36" s="272">
        <f t="shared" si="10"/>
        <v>1.3071895424836602E-2</v>
      </c>
      <c r="J36" s="275"/>
      <c r="K36" s="274">
        <v>1</v>
      </c>
      <c r="L36" s="272">
        <f t="shared" si="11"/>
        <v>6.5359477124183009E-3</v>
      </c>
      <c r="M36" s="275"/>
      <c r="N36" s="274">
        <v>0</v>
      </c>
      <c r="O36" s="272">
        <f t="shared" si="12"/>
        <v>0</v>
      </c>
      <c r="P36" s="275"/>
      <c r="Q36" s="274">
        <f t="shared" si="13"/>
        <v>153</v>
      </c>
      <c r="R36" s="293">
        <f t="shared" si="14"/>
        <v>0.4860846359130766</v>
      </c>
    </row>
    <row r="37" spans="1:18" s="260" customFormat="1" x14ac:dyDescent="0.25">
      <c r="A37" s="257" t="s">
        <v>260</v>
      </c>
      <c r="B37" s="258">
        <v>1595</v>
      </c>
      <c r="C37" s="259">
        <f t="shared" si="15"/>
        <v>0.84436209634727366</v>
      </c>
      <c r="D37" s="276"/>
      <c r="E37" s="277">
        <v>250</v>
      </c>
      <c r="F37" s="259">
        <f t="shared" si="9"/>
        <v>0.13234515616728429</v>
      </c>
      <c r="G37" s="278"/>
      <c r="H37" s="277">
        <v>34</v>
      </c>
      <c r="I37" s="259">
        <f t="shared" si="10"/>
        <v>1.7998941238750663E-2</v>
      </c>
      <c r="J37" s="278"/>
      <c r="K37" s="277">
        <v>8</v>
      </c>
      <c r="L37" s="259">
        <f t="shared" si="11"/>
        <v>4.2350449973530971E-3</v>
      </c>
      <c r="M37" s="278"/>
      <c r="N37" s="277">
        <v>2</v>
      </c>
      <c r="O37" s="259">
        <f t="shared" si="12"/>
        <v>1.0587612493382743E-3</v>
      </c>
      <c r="P37" s="278"/>
      <c r="Q37" s="277">
        <f t="shared" si="13"/>
        <v>1889</v>
      </c>
      <c r="R37" s="294">
        <f t="shared" si="14"/>
        <v>6.0013978904562206</v>
      </c>
    </row>
    <row r="38" spans="1:18" x14ac:dyDescent="0.25">
      <c r="A38" s="254" t="s">
        <v>261</v>
      </c>
      <c r="B38" s="255">
        <v>537</v>
      </c>
      <c r="C38" s="272">
        <f t="shared" si="15"/>
        <v>0.84433962264150941</v>
      </c>
      <c r="D38" s="273"/>
      <c r="E38" s="274">
        <v>91</v>
      </c>
      <c r="F38" s="272">
        <f t="shared" si="9"/>
        <v>0.1430817610062893</v>
      </c>
      <c r="G38" s="275"/>
      <c r="H38" s="274">
        <v>7</v>
      </c>
      <c r="I38" s="272">
        <f t="shared" si="10"/>
        <v>1.10062893081761E-2</v>
      </c>
      <c r="J38" s="275"/>
      <c r="K38" s="274">
        <v>1</v>
      </c>
      <c r="L38" s="272">
        <f t="shared" si="11"/>
        <v>1.5723270440251573E-3</v>
      </c>
      <c r="M38" s="275"/>
      <c r="N38" s="274">
        <v>0</v>
      </c>
      <c r="O38" s="272">
        <f t="shared" si="12"/>
        <v>0</v>
      </c>
      <c r="P38" s="275"/>
      <c r="Q38" s="274">
        <f t="shared" si="13"/>
        <v>636</v>
      </c>
      <c r="R38" s="293">
        <f t="shared" si="14"/>
        <v>2.0205871139916129</v>
      </c>
    </row>
    <row r="39" spans="1:18" s="260" customFormat="1" x14ac:dyDescent="0.25">
      <c r="A39" s="257" t="s">
        <v>262</v>
      </c>
      <c r="B39" s="258">
        <v>1368</v>
      </c>
      <c r="C39" s="259">
        <f t="shared" si="15"/>
        <v>0.93634496919917864</v>
      </c>
      <c r="D39" s="276"/>
      <c r="E39" s="277">
        <v>77</v>
      </c>
      <c r="F39" s="259">
        <f t="shared" si="9"/>
        <v>5.2703627652292952E-2</v>
      </c>
      <c r="G39" s="278"/>
      <c r="H39" s="277">
        <v>10</v>
      </c>
      <c r="I39" s="259">
        <f t="shared" si="10"/>
        <v>6.8446269678302529E-3</v>
      </c>
      <c r="J39" s="278"/>
      <c r="K39" s="277">
        <v>6</v>
      </c>
      <c r="L39" s="259">
        <f t="shared" si="11"/>
        <v>4.1067761806981521E-3</v>
      </c>
      <c r="M39" s="278"/>
      <c r="N39" s="277">
        <v>0</v>
      </c>
      <c r="O39" s="259">
        <f t="shared" si="12"/>
        <v>0</v>
      </c>
      <c r="P39" s="278"/>
      <c r="Q39" s="277">
        <f t="shared" si="13"/>
        <v>1461</v>
      </c>
      <c r="R39" s="294">
        <f t="shared" si="14"/>
        <v>4.641631719405261</v>
      </c>
    </row>
    <row r="40" spans="1:18" x14ac:dyDescent="0.25">
      <c r="A40" s="254" t="s">
        <v>263</v>
      </c>
      <c r="B40" s="255">
        <v>579</v>
      </c>
      <c r="C40" s="272">
        <f t="shared" si="15"/>
        <v>0.67561260210035001</v>
      </c>
      <c r="D40" s="273"/>
      <c r="E40" s="274">
        <v>190</v>
      </c>
      <c r="F40" s="272">
        <f t="shared" si="9"/>
        <v>0.22170361726954493</v>
      </c>
      <c r="G40" s="275"/>
      <c r="H40" s="274">
        <v>78</v>
      </c>
      <c r="I40" s="272">
        <f t="shared" si="10"/>
        <v>9.1015169194865811E-2</v>
      </c>
      <c r="J40" s="275"/>
      <c r="K40" s="274">
        <v>9</v>
      </c>
      <c r="L40" s="272">
        <f t="shared" si="11"/>
        <v>1.0501750291715286E-2</v>
      </c>
      <c r="M40" s="275"/>
      <c r="N40" s="274">
        <v>1</v>
      </c>
      <c r="O40" s="272">
        <f t="shared" si="12"/>
        <v>1.1668611435239206E-3</v>
      </c>
      <c r="P40" s="275"/>
      <c r="Q40" s="274">
        <f t="shared" si="13"/>
        <v>857</v>
      </c>
      <c r="R40" s="293">
        <f t="shared" si="14"/>
        <v>2.7227093658660566</v>
      </c>
    </row>
    <row r="41" spans="1:18" s="260" customFormat="1" x14ac:dyDescent="0.25">
      <c r="A41" s="257" t="s">
        <v>264</v>
      </c>
      <c r="B41" s="258">
        <v>953</v>
      </c>
      <c r="C41" s="259">
        <f t="shared" si="15"/>
        <v>0.72416413373860178</v>
      </c>
      <c r="D41" s="276"/>
      <c r="E41" s="277">
        <v>282</v>
      </c>
      <c r="F41" s="259">
        <f t="shared" si="9"/>
        <v>0.21428571428571427</v>
      </c>
      <c r="G41" s="278"/>
      <c r="H41" s="277">
        <v>58</v>
      </c>
      <c r="I41" s="259">
        <f t="shared" si="10"/>
        <v>4.4072948328267476E-2</v>
      </c>
      <c r="J41" s="278"/>
      <c r="K41" s="277">
        <v>22</v>
      </c>
      <c r="L41" s="259">
        <f t="shared" si="11"/>
        <v>1.6717325227963525E-2</v>
      </c>
      <c r="M41" s="278"/>
      <c r="N41" s="277">
        <v>1</v>
      </c>
      <c r="O41" s="259">
        <f t="shared" si="12"/>
        <v>7.5987841945288754E-4</v>
      </c>
      <c r="P41" s="278"/>
      <c r="Q41" s="277">
        <f t="shared" si="13"/>
        <v>1316</v>
      </c>
      <c r="R41" s="294">
        <f t="shared" si="14"/>
        <v>4.1809632736052862</v>
      </c>
    </row>
    <row r="42" spans="1:18" x14ac:dyDescent="0.25">
      <c r="A42" s="254" t="s">
        <v>265</v>
      </c>
      <c r="B42" s="255">
        <v>876</v>
      </c>
      <c r="C42" s="272">
        <f t="shared" si="15"/>
        <v>0.86051080550098236</v>
      </c>
      <c r="D42" s="273"/>
      <c r="E42" s="274">
        <v>104</v>
      </c>
      <c r="F42" s="272">
        <f t="shared" si="9"/>
        <v>0.10216110019646366</v>
      </c>
      <c r="G42" s="275"/>
      <c r="H42" s="274">
        <v>36</v>
      </c>
      <c r="I42" s="272">
        <f t="shared" si="10"/>
        <v>3.536345776031434E-2</v>
      </c>
      <c r="J42" s="275"/>
      <c r="K42" s="274">
        <v>2</v>
      </c>
      <c r="L42" s="272">
        <f t="shared" si="11"/>
        <v>1.9646365422396855E-3</v>
      </c>
      <c r="M42" s="275"/>
      <c r="N42" s="274">
        <v>0</v>
      </c>
      <c r="O42" s="272">
        <f t="shared" si="12"/>
        <v>0</v>
      </c>
      <c r="P42" s="275"/>
      <c r="Q42" s="274">
        <f t="shared" si="13"/>
        <v>1018</v>
      </c>
      <c r="R42" s="293">
        <f t="shared" si="14"/>
        <v>3.2342101918922355</v>
      </c>
    </row>
    <row r="43" spans="1:18" s="260" customFormat="1" x14ac:dyDescent="0.25">
      <c r="A43" s="257" t="s">
        <v>266</v>
      </c>
      <c r="B43" s="258">
        <v>347</v>
      </c>
      <c r="C43" s="259">
        <f t="shared" si="15"/>
        <v>0.90837696335078533</v>
      </c>
      <c r="D43" s="276"/>
      <c r="E43" s="277">
        <v>29</v>
      </c>
      <c r="F43" s="259">
        <f t="shared" si="9"/>
        <v>7.5916230366492143E-2</v>
      </c>
      <c r="G43" s="278"/>
      <c r="H43" s="277">
        <v>5</v>
      </c>
      <c r="I43" s="259">
        <f t="shared" si="10"/>
        <v>1.3089005235602094E-2</v>
      </c>
      <c r="J43" s="278"/>
      <c r="K43" s="277">
        <v>1</v>
      </c>
      <c r="L43" s="259">
        <f t="shared" si="11"/>
        <v>2.617801047120419E-3</v>
      </c>
      <c r="M43" s="278"/>
      <c r="N43" s="277">
        <v>0</v>
      </c>
      <c r="O43" s="259">
        <f t="shared" si="12"/>
        <v>0</v>
      </c>
      <c r="P43" s="278"/>
      <c r="Q43" s="277">
        <f t="shared" si="13"/>
        <v>382</v>
      </c>
      <c r="R43" s="294">
        <f t="shared" si="14"/>
        <v>1.2136230779006227</v>
      </c>
    </row>
    <row r="44" spans="1:18" x14ac:dyDescent="0.25">
      <c r="A44" s="254" t="s">
        <v>267</v>
      </c>
      <c r="B44" s="255">
        <v>1274</v>
      </c>
      <c r="C44" s="272">
        <f t="shared" si="15"/>
        <v>0.82087628865979378</v>
      </c>
      <c r="D44" s="273"/>
      <c r="E44" s="274">
        <v>212</v>
      </c>
      <c r="F44" s="272">
        <f t="shared" si="9"/>
        <v>0.13659793814432988</v>
      </c>
      <c r="G44" s="275"/>
      <c r="H44" s="274">
        <v>47</v>
      </c>
      <c r="I44" s="272">
        <f t="shared" si="10"/>
        <v>3.0283505154639175E-2</v>
      </c>
      <c r="J44" s="275"/>
      <c r="K44" s="274">
        <v>17</v>
      </c>
      <c r="L44" s="272">
        <f t="shared" si="11"/>
        <v>1.095360824742268E-2</v>
      </c>
      <c r="M44" s="275"/>
      <c r="N44" s="274">
        <v>2</v>
      </c>
      <c r="O44" s="272">
        <f t="shared" si="12"/>
        <v>1.288659793814433E-3</v>
      </c>
      <c r="P44" s="275"/>
      <c r="Q44" s="274">
        <f t="shared" si="13"/>
        <v>1552</v>
      </c>
      <c r="R44" s="293">
        <f t="shared" si="14"/>
        <v>4.930740881941797</v>
      </c>
    </row>
    <row r="45" spans="1:18" s="260" customFormat="1" x14ac:dyDescent="0.25">
      <c r="A45" s="257" t="s">
        <v>268</v>
      </c>
      <c r="B45" s="258">
        <v>929</v>
      </c>
      <c r="C45" s="259">
        <f t="shared" si="15"/>
        <v>0.78330522765598654</v>
      </c>
      <c r="D45" s="276"/>
      <c r="E45" s="277">
        <v>212</v>
      </c>
      <c r="F45" s="259">
        <f t="shared" si="9"/>
        <v>0.17875210792580101</v>
      </c>
      <c r="G45" s="278"/>
      <c r="H45" s="277">
        <v>30</v>
      </c>
      <c r="I45" s="259">
        <f t="shared" si="10"/>
        <v>2.5295109612141653E-2</v>
      </c>
      <c r="J45" s="278"/>
      <c r="K45" s="277">
        <v>15</v>
      </c>
      <c r="L45" s="259">
        <f t="shared" si="11"/>
        <v>1.2647554806070826E-2</v>
      </c>
      <c r="M45" s="278"/>
      <c r="N45" s="277">
        <v>0</v>
      </c>
      <c r="O45" s="259">
        <f t="shared" si="12"/>
        <v>0</v>
      </c>
      <c r="P45" s="278"/>
      <c r="Q45" s="277">
        <f t="shared" si="13"/>
        <v>1186</v>
      </c>
      <c r="R45" s="294">
        <f t="shared" si="14"/>
        <v>3.7679501842673782</v>
      </c>
    </row>
    <row r="46" spans="1:18" x14ac:dyDescent="0.25">
      <c r="A46" s="254" t="s">
        <v>269</v>
      </c>
      <c r="B46" s="255">
        <v>21</v>
      </c>
      <c r="C46" s="272">
        <f t="shared" si="15"/>
        <v>0.875</v>
      </c>
      <c r="D46" s="273"/>
      <c r="E46" s="274">
        <v>0</v>
      </c>
      <c r="F46" s="272">
        <f t="shared" si="9"/>
        <v>0</v>
      </c>
      <c r="G46" s="275"/>
      <c r="H46" s="274">
        <v>3</v>
      </c>
      <c r="I46" s="272">
        <f t="shared" si="10"/>
        <v>0.125</v>
      </c>
      <c r="J46" s="275"/>
      <c r="K46" s="274">
        <v>0</v>
      </c>
      <c r="L46" s="272">
        <f t="shared" si="11"/>
        <v>0</v>
      </c>
      <c r="M46" s="275"/>
      <c r="N46" s="274">
        <v>0</v>
      </c>
      <c r="O46" s="272">
        <f t="shared" si="12"/>
        <v>0</v>
      </c>
      <c r="P46" s="275"/>
      <c r="Q46" s="274">
        <f t="shared" si="13"/>
        <v>24</v>
      </c>
      <c r="R46" s="293">
        <f t="shared" si="14"/>
        <v>7.624857033930614E-2</v>
      </c>
    </row>
    <row r="47" spans="1:18" s="260" customFormat="1" x14ac:dyDescent="0.25">
      <c r="A47" s="261" t="s">
        <v>270</v>
      </c>
      <c r="B47" s="262">
        <v>28</v>
      </c>
      <c r="C47" s="263">
        <f t="shared" si="15"/>
        <v>0.96551724137931039</v>
      </c>
      <c r="D47" s="279"/>
      <c r="E47" s="280">
        <v>0</v>
      </c>
      <c r="F47" s="263">
        <f t="shared" si="9"/>
        <v>0</v>
      </c>
      <c r="G47" s="281"/>
      <c r="H47" s="280">
        <v>0</v>
      </c>
      <c r="I47" s="263">
        <f t="shared" si="10"/>
        <v>0</v>
      </c>
      <c r="J47" s="281"/>
      <c r="K47" s="280">
        <v>1</v>
      </c>
      <c r="L47" s="263">
        <f t="shared" si="11"/>
        <v>3.4482758620689655E-2</v>
      </c>
      <c r="M47" s="281"/>
      <c r="N47" s="280">
        <v>0</v>
      </c>
      <c r="O47" s="263">
        <f t="shared" si="12"/>
        <v>0</v>
      </c>
      <c r="P47" s="281"/>
      <c r="Q47" s="280">
        <f t="shared" si="13"/>
        <v>29</v>
      </c>
      <c r="R47" s="295"/>
    </row>
    <row r="48" spans="1:18" x14ac:dyDescent="0.25">
      <c r="B48" s="264"/>
      <c r="C48" s="307"/>
      <c r="D48" s="264"/>
      <c r="E48" s="264"/>
      <c r="F48" s="303"/>
      <c r="G48" s="278"/>
      <c r="H48" s="278"/>
      <c r="I48" s="303"/>
      <c r="J48" s="278"/>
      <c r="K48" s="278"/>
      <c r="L48" s="303"/>
      <c r="M48" s="278"/>
      <c r="N48" s="278"/>
      <c r="O48" s="303"/>
      <c r="P48" s="278"/>
      <c r="Q48" s="278"/>
      <c r="R48" s="288"/>
    </row>
    <row r="49" spans="1:1" ht="16.5" x14ac:dyDescent="0.3">
      <c r="A49" s="266" t="s">
        <v>271</v>
      </c>
    </row>
    <row r="50" spans="1:1" ht="16.5" x14ac:dyDescent="0.3">
      <c r="A50" s="266" t="s">
        <v>272</v>
      </c>
    </row>
  </sheetData>
  <mergeCells count="9">
    <mergeCell ref="A6:R7"/>
    <mergeCell ref="A12:A14"/>
    <mergeCell ref="B12:R12"/>
    <mergeCell ref="B13:C13"/>
    <mergeCell ref="E13:F13"/>
    <mergeCell ref="H13:I13"/>
    <mergeCell ref="K13:L13"/>
    <mergeCell ref="N13:O13"/>
    <mergeCell ref="Q13:R13"/>
  </mergeCell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7B7CF-1B3D-408F-B7D0-9418D2CC6290}">
  <sheetPr codeName="Hoja42">
    <tabColor theme="1"/>
  </sheetPr>
  <dimension ref="A2:X50"/>
  <sheetViews>
    <sheetView showGridLines="0" zoomScale="80" zoomScaleNormal="80" workbookViewId="0">
      <selection activeCell="O15" sqref="O15"/>
    </sheetView>
  </sheetViews>
  <sheetFormatPr baseColWidth="10" defaultColWidth="11.42578125" defaultRowHeight="15" x14ac:dyDescent="0.25"/>
  <cols>
    <col min="1" max="1" width="40.7109375" style="241" customWidth="1"/>
    <col min="2" max="2" width="10.140625" style="241" customWidth="1"/>
    <col min="3" max="3" width="9.5703125" style="297" customWidth="1"/>
    <col min="4" max="4" width="6.28515625" style="241" customWidth="1"/>
    <col min="5" max="5" width="10.140625" style="241" customWidth="1"/>
    <col min="6" max="6" width="9.5703125" style="297" customWidth="1"/>
    <col min="7" max="7" width="6.28515625" style="241" customWidth="1"/>
    <col min="8" max="8" width="11.42578125" style="241"/>
    <col min="9" max="9" width="14" style="297" customWidth="1"/>
    <col min="10" max="10" width="6.28515625" style="241" customWidth="1"/>
    <col min="11" max="11" width="11.42578125" style="241"/>
    <col min="12" max="12" width="11.42578125" style="297"/>
    <col min="13" max="13" width="6.28515625" style="241" customWidth="1"/>
    <col min="14" max="14" width="11.42578125" style="241"/>
    <col min="15" max="15" width="18.42578125" style="297" customWidth="1"/>
    <col min="16" max="16" width="6.28515625" style="241" customWidth="1"/>
    <col min="17" max="17" width="11.42578125" style="241"/>
    <col min="18" max="18" width="11.42578125" style="297"/>
    <col min="19" max="19" width="6.28515625" style="241" customWidth="1"/>
    <col min="20" max="20" width="11.42578125" style="241"/>
    <col min="21" max="21" width="11.42578125" style="297"/>
    <col min="22" max="22" width="6.28515625" style="241" customWidth="1"/>
    <col min="23" max="23" width="16" style="241" customWidth="1"/>
    <col min="24" max="24" width="9.5703125" style="241" hidden="1" customWidth="1"/>
    <col min="25" max="16384" width="11.42578125" style="241"/>
  </cols>
  <sheetData>
    <row r="2" spans="1:24" x14ac:dyDescent="0.25">
      <c r="A2" s="522"/>
    </row>
    <row r="5" spans="1:24" ht="3.75" customHeight="1" x14ac:dyDescent="0.25"/>
    <row r="6" spans="1:24" ht="15" customHeight="1" x14ac:dyDescent="0.25">
      <c r="A6" s="749" t="s">
        <v>2</v>
      </c>
      <c r="B6" s="749"/>
      <c r="C6" s="749"/>
      <c r="D6" s="749"/>
      <c r="E6" s="749"/>
      <c r="F6" s="749"/>
      <c r="G6" s="749"/>
      <c r="H6" s="749"/>
      <c r="I6" s="749"/>
      <c r="J6" s="749"/>
      <c r="K6" s="749"/>
      <c r="L6" s="749"/>
      <c r="M6" s="749"/>
      <c r="N6" s="749"/>
      <c r="O6" s="749"/>
      <c r="P6" s="749"/>
      <c r="Q6" s="749"/>
      <c r="R6" s="749"/>
      <c r="S6" s="749"/>
      <c r="T6" s="749"/>
      <c r="U6" s="749"/>
      <c r="V6" s="749"/>
      <c r="W6" s="749"/>
      <c r="X6" s="749"/>
    </row>
    <row r="7" spans="1:24" ht="19.5" customHeight="1" x14ac:dyDescent="0.25">
      <c r="A7" s="749"/>
      <c r="B7" s="749"/>
      <c r="C7" s="749"/>
      <c r="D7" s="749"/>
      <c r="E7" s="749"/>
      <c r="F7" s="749"/>
      <c r="G7" s="749"/>
      <c r="H7" s="749"/>
      <c r="I7" s="749"/>
      <c r="J7" s="749"/>
      <c r="K7" s="749"/>
      <c r="L7" s="749"/>
      <c r="M7" s="749"/>
      <c r="N7" s="749"/>
      <c r="O7" s="749"/>
      <c r="P7" s="749"/>
      <c r="Q7" s="749"/>
      <c r="R7" s="749"/>
      <c r="S7" s="749"/>
      <c r="T7" s="749"/>
      <c r="U7" s="749"/>
      <c r="V7" s="749"/>
      <c r="W7" s="749"/>
      <c r="X7" s="749"/>
    </row>
    <row r="8" spans="1:24" ht="14.25" customHeight="1" x14ac:dyDescent="0.25">
      <c r="A8" s="304" t="s">
        <v>216</v>
      </c>
      <c r="B8" s="243"/>
      <c r="C8" s="298"/>
      <c r="D8" s="243"/>
      <c r="E8" s="243"/>
      <c r="F8" s="298"/>
      <c r="G8" s="243"/>
      <c r="H8" s="243"/>
      <c r="I8" s="298"/>
      <c r="J8" s="243"/>
      <c r="K8" s="243"/>
      <c r="L8" s="298"/>
      <c r="M8" s="243"/>
      <c r="N8" s="243"/>
      <c r="O8" s="298"/>
      <c r="P8" s="243"/>
      <c r="Q8" s="243"/>
      <c r="R8" s="298"/>
      <c r="S8" s="243"/>
      <c r="T8" s="243"/>
      <c r="U8" s="298"/>
      <c r="V8" s="243"/>
      <c r="W8" s="243"/>
      <c r="X8" s="243"/>
    </row>
    <row r="9" spans="1:24" ht="14.25" customHeight="1" x14ac:dyDescent="0.25">
      <c r="A9" s="289" t="s">
        <v>372</v>
      </c>
      <c r="B9" s="290"/>
      <c r="C9" s="299"/>
      <c r="D9" s="290"/>
      <c r="E9" s="290"/>
      <c r="F9" s="299"/>
      <c r="G9" s="290"/>
      <c r="H9" s="290"/>
      <c r="I9" s="299"/>
      <c r="J9" s="290"/>
      <c r="K9" s="290"/>
      <c r="L9" s="299"/>
      <c r="M9" s="290"/>
      <c r="N9" s="290"/>
      <c r="O9" s="299"/>
      <c r="P9" s="290"/>
      <c r="Q9" s="290"/>
      <c r="R9" s="299"/>
      <c r="S9" s="290"/>
      <c r="T9" s="290"/>
      <c r="U9" s="299"/>
      <c r="V9" s="290"/>
      <c r="W9" s="290"/>
      <c r="X9" s="290"/>
    </row>
    <row r="10" spans="1:24" x14ac:dyDescent="0.25">
      <c r="A10" s="244" t="s">
        <v>234</v>
      </c>
      <c r="B10" s="245"/>
      <c r="C10" s="305"/>
      <c r="D10" s="282"/>
      <c r="E10" s="282"/>
      <c r="F10" s="300"/>
      <c r="G10" s="282"/>
      <c r="H10" s="282"/>
      <c r="I10" s="301"/>
      <c r="J10" s="282"/>
      <c r="K10" s="282"/>
      <c r="L10" s="301"/>
      <c r="M10" s="282"/>
      <c r="N10" s="282"/>
      <c r="O10" s="301"/>
      <c r="P10" s="282"/>
      <c r="Q10" s="282"/>
      <c r="R10" s="301"/>
      <c r="S10" s="282"/>
      <c r="T10" s="282"/>
      <c r="U10" s="301"/>
      <c r="V10" s="282"/>
      <c r="W10" s="282"/>
      <c r="X10" s="282"/>
    </row>
    <row r="11" spans="1:24" ht="15.75" x14ac:dyDescent="0.3">
      <c r="A11" s="247" t="s">
        <v>235</v>
      </c>
      <c r="B11" s="248"/>
      <c r="C11" s="306"/>
      <c r="D11" s="283"/>
      <c r="E11" s="283"/>
      <c r="F11" s="302"/>
    </row>
    <row r="12" spans="1:24" x14ac:dyDescent="0.25">
      <c r="A12" s="750" t="s">
        <v>236</v>
      </c>
      <c r="B12" s="759" t="s">
        <v>373</v>
      </c>
      <c r="C12" s="759"/>
      <c r="D12" s="759"/>
      <c r="E12" s="759"/>
      <c r="F12" s="759"/>
      <c r="G12" s="759"/>
      <c r="H12" s="759"/>
      <c r="I12" s="759"/>
      <c r="J12" s="759"/>
      <c r="K12" s="759"/>
      <c r="L12" s="759"/>
      <c r="M12" s="759"/>
      <c r="N12" s="759"/>
      <c r="O12" s="759"/>
      <c r="P12" s="759"/>
      <c r="Q12" s="759"/>
      <c r="R12" s="759"/>
      <c r="S12" s="759"/>
      <c r="T12" s="759"/>
      <c r="U12" s="759"/>
      <c r="V12" s="759"/>
      <c r="W12" s="759"/>
      <c r="X12" s="759"/>
    </row>
    <row r="13" spans="1:24" ht="24.75" customHeight="1" x14ac:dyDescent="0.25">
      <c r="A13" s="756"/>
      <c r="B13" s="752" t="s">
        <v>374</v>
      </c>
      <c r="C13" s="752"/>
      <c r="D13" s="647"/>
      <c r="E13" s="758" t="s">
        <v>375</v>
      </c>
      <c r="F13" s="758"/>
      <c r="G13" s="268"/>
      <c r="H13" s="758" t="s">
        <v>376</v>
      </c>
      <c r="I13" s="758"/>
      <c r="J13" s="268"/>
      <c r="K13" s="752" t="s">
        <v>377</v>
      </c>
      <c r="L13" s="752"/>
      <c r="M13" s="268"/>
      <c r="N13" s="752" t="s">
        <v>750</v>
      </c>
      <c r="O13" s="752"/>
      <c r="P13" s="268"/>
      <c r="Q13" s="758" t="s">
        <v>378</v>
      </c>
      <c r="R13" s="758"/>
      <c r="S13" s="268"/>
      <c r="T13" s="752" t="s">
        <v>379</v>
      </c>
      <c r="U13" s="752"/>
      <c r="V13" s="268"/>
      <c r="W13" s="758" t="s">
        <v>288</v>
      </c>
      <c r="X13" s="758"/>
    </row>
    <row r="14" spans="1:24" x14ac:dyDescent="0.25">
      <c r="A14" s="756"/>
      <c r="B14" s="250" t="s">
        <v>34</v>
      </c>
      <c r="C14" s="292" t="s">
        <v>35</v>
      </c>
      <c r="D14" s="540"/>
      <c r="E14" s="250" t="s">
        <v>34</v>
      </c>
      <c r="F14" s="292" t="s">
        <v>35</v>
      </c>
      <c r="G14" s="541"/>
      <c r="H14" s="250" t="s">
        <v>34</v>
      </c>
      <c r="I14" s="292" t="s">
        <v>35</v>
      </c>
      <c r="J14" s="541"/>
      <c r="K14" s="250" t="s">
        <v>34</v>
      </c>
      <c r="L14" s="292" t="s">
        <v>35</v>
      </c>
      <c r="M14" s="541"/>
      <c r="N14" s="250" t="s">
        <v>34</v>
      </c>
      <c r="O14" s="292" t="s">
        <v>35</v>
      </c>
      <c r="P14" s="541"/>
      <c r="Q14" s="250" t="s">
        <v>34</v>
      </c>
      <c r="R14" s="292" t="s">
        <v>35</v>
      </c>
      <c r="S14" s="541"/>
      <c r="T14" s="250" t="s">
        <v>34</v>
      </c>
      <c r="U14" s="292" t="s">
        <v>35</v>
      </c>
      <c r="V14" s="541"/>
      <c r="W14" s="250"/>
      <c r="X14" s="250" t="s">
        <v>35</v>
      </c>
    </row>
    <row r="15" spans="1:24" x14ac:dyDescent="0.25">
      <c r="A15" s="284" t="s">
        <v>238</v>
      </c>
      <c r="B15" s="252">
        <f t="shared" ref="B15" si="0">SUM(B16:B47)</f>
        <v>25885</v>
      </c>
      <c r="C15" s="270">
        <f>B15/$W$15</f>
        <v>0.82980701416939151</v>
      </c>
      <c r="D15" s="271"/>
      <c r="E15" s="252">
        <f t="shared" ref="E15" si="1">SUM(E16:E47)</f>
        <v>370</v>
      </c>
      <c r="F15" s="270">
        <f>E15/$W$15</f>
        <v>1.1861255369622363E-2</v>
      </c>
      <c r="G15" s="271"/>
      <c r="H15" s="252">
        <f t="shared" ref="H15" si="2">SUM(H16:H47)</f>
        <v>900</v>
      </c>
      <c r="I15" s="270">
        <f>H15/$W$15</f>
        <v>2.8851702250432775E-2</v>
      </c>
      <c r="J15" s="271"/>
      <c r="K15" s="252">
        <f t="shared" ref="K15" si="3">SUM(K16:K47)</f>
        <v>1665</v>
      </c>
      <c r="L15" s="270">
        <f>K15/$W$15</f>
        <v>5.3375649163300634E-2</v>
      </c>
      <c r="M15" s="271"/>
      <c r="N15" s="252">
        <v>1673</v>
      </c>
      <c r="O15" s="270">
        <f>N15/$W$15</f>
        <v>5.363210873886004E-2</v>
      </c>
      <c r="P15" s="271"/>
      <c r="Q15" s="252">
        <f t="shared" ref="Q15" si="4">SUM(Q16:Q47)</f>
        <v>394</v>
      </c>
      <c r="R15" s="270">
        <f t="shared" ref="R15" si="5">Q15/$W$15</f>
        <v>1.263063409630057E-2</v>
      </c>
      <c r="S15" s="271"/>
      <c r="T15" s="252">
        <f t="shared" ref="T15" si="6">SUM(T16:T47)</f>
        <v>307</v>
      </c>
      <c r="U15" s="270">
        <f t="shared" ref="U15" si="7">T15/$W$15</f>
        <v>9.8416362120920687E-3</v>
      </c>
      <c r="V15" s="271"/>
      <c r="W15" s="252">
        <f t="shared" ref="W15:W47" si="8">T15+Q15+N15+K15+H15+E15+B15</f>
        <v>31194</v>
      </c>
      <c r="X15" s="271" t="e">
        <f>U15+R15+#REF!+O15+L15+I15+F15+C15</f>
        <v>#REF!</v>
      </c>
    </row>
    <row r="16" spans="1:24" x14ac:dyDescent="0.25">
      <c r="A16" s="254" t="s">
        <v>239</v>
      </c>
      <c r="B16" s="255">
        <v>603</v>
      </c>
      <c r="C16" s="272">
        <f>B16/$W16</f>
        <v>0.76425855513307983</v>
      </c>
      <c r="D16" s="273"/>
      <c r="E16" s="274">
        <v>7</v>
      </c>
      <c r="F16" s="272">
        <f>E16/$W16</f>
        <v>8.8719898605830166E-3</v>
      </c>
      <c r="G16" s="275"/>
      <c r="H16" s="274">
        <v>5</v>
      </c>
      <c r="I16" s="272">
        <f>H16/$W16</f>
        <v>6.3371356147021544E-3</v>
      </c>
      <c r="J16" s="275"/>
      <c r="K16" s="274">
        <v>52</v>
      </c>
      <c r="L16" s="272">
        <f>K16/$W16</f>
        <v>6.5906210392902412E-2</v>
      </c>
      <c r="M16" s="275"/>
      <c r="N16" s="274">
        <v>119</v>
      </c>
      <c r="O16" s="272">
        <f>N16/$W16</f>
        <v>0.15082382762991128</v>
      </c>
      <c r="P16" s="275"/>
      <c r="Q16" s="274">
        <v>2</v>
      </c>
      <c r="R16" s="272">
        <f t="shared" ref="R16:R47" si="9">Q16/$W16</f>
        <v>2.5348542458808617E-3</v>
      </c>
      <c r="S16" s="275"/>
      <c r="T16" s="274">
        <v>1</v>
      </c>
      <c r="U16" s="272">
        <f t="shared" ref="U16:U47" si="10">T16/$W16</f>
        <v>1.2674271229404308E-3</v>
      </c>
      <c r="V16" s="275"/>
      <c r="W16" s="274">
        <f t="shared" si="8"/>
        <v>789</v>
      </c>
      <c r="X16" s="293" t="e">
        <f>U16+R16+#REF!+O16+L16+I16+F16+C16</f>
        <v>#REF!</v>
      </c>
    </row>
    <row r="17" spans="1:24" x14ac:dyDescent="0.25">
      <c r="A17" s="649" t="s">
        <v>240</v>
      </c>
      <c r="B17" s="258">
        <v>1165</v>
      </c>
      <c r="C17" s="259">
        <f>B17/$W17</f>
        <v>0.8285917496443812</v>
      </c>
      <c r="D17" s="276"/>
      <c r="E17" s="277">
        <v>37</v>
      </c>
      <c r="F17" s="259">
        <f>E17/$W17</f>
        <v>2.6315789473684209E-2</v>
      </c>
      <c r="G17" s="278"/>
      <c r="H17" s="277">
        <v>30</v>
      </c>
      <c r="I17" s="259">
        <f>H17/$W17</f>
        <v>2.1337126600284494E-2</v>
      </c>
      <c r="J17" s="278"/>
      <c r="K17" s="277">
        <v>113</v>
      </c>
      <c r="L17" s="259">
        <f>K17/$W17</f>
        <v>8.0369843527738266E-2</v>
      </c>
      <c r="M17" s="278"/>
      <c r="N17" s="277">
        <v>29</v>
      </c>
      <c r="O17" s="259">
        <f>N17/$W17</f>
        <v>2.0625889046941678E-2</v>
      </c>
      <c r="P17" s="278"/>
      <c r="Q17" s="277">
        <v>26</v>
      </c>
      <c r="R17" s="259">
        <f t="shared" si="9"/>
        <v>1.849217638691323E-2</v>
      </c>
      <c r="S17" s="278"/>
      <c r="T17" s="277">
        <v>6</v>
      </c>
      <c r="U17" s="259">
        <f t="shared" si="10"/>
        <v>4.2674253200568994E-3</v>
      </c>
      <c r="V17" s="278"/>
      <c r="W17" s="277">
        <f t="shared" si="8"/>
        <v>1406</v>
      </c>
      <c r="X17" s="294" t="e">
        <f>U17+R17+#REF!+O17+L17+I17+F17+C17</f>
        <v>#REF!</v>
      </c>
    </row>
    <row r="18" spans="1:24" x14ac:dyDescent="0.25">
      <c r="A18" s="254" t="s">
        <v>241</v>
      </c>
      <c r="B18" s="255">
        <v>0</v>
      </c>
      <c r="C18" s="272">
        <v>0</v>
      </c>
      <c r="D18" s="273"/>
      <c r="E18" s="274">
        <v>0</v>
      </c>
      <c r="F18" s="272">
        <v>0</v>
      </c>
      <c r="G18" s="275"/>
      <c r="H18" s="274">
        <v>0</v>
      </c>
      <c r="I18" s="272">
        <v>0</v>
      </c>
      <c r="J18" s="275"/>
      <c r="K18" s="274">
        <v>0</v>
      </c>
      <c r="L18" s="272">
        <v>0</v>
      </c>
      <c r="M18" s="275"/>
      <c r="N18" s="274">
        <v>0</v>
      </c>
      <c r="O18" s="272">
        <v>0</v>
      </c>
      <c r="P18" s="275"/>
      <c r="Q18" s="274">
        <v>0</v>
      </c>
      <c r="R18" s="272">
        <v>0</v>
      </c>
      <c r="S18" s="275"/>
      <c r="T18" s="274">
        <v>0</v>
      </c>
      <c r="U18" s="272">
        <v>0</v>
      </c>
      <c r="V18" s="275"/>
      <c r="W18" s="274">
        <f t="shared" si="8"/>
        <v>0</v>
      </c>
      <c r="X18" s="293" t="e">
        <f>U18+R18+#REF!+O18+L18+I18+F18+C18</f>
        <v>#REF!</v>
      </c>
    </row>
    <row r="19" spans="1:24" x14ac:dyDescent="0.25">
      <c r="A19" s="649" t="s">
        <v>242</v>
      </c>
      <c r="B19" s="258">
        <v>1658</v>
      </c>
      <c r="C19" s="259">
        <f t="shared" ref="C19:C47" si="11">B19/$W19</f>
        <v>0.86309213951067154</v>
      </c>
      <c r="D19" s="276"/>
      <c r="E19" s="277">
        <v>14</v>
      </c>
      <c r="F19" s="259">
        <f t="shared" ref="F19:F47" si="12">E19/$W19</f>
        <v>7.2878709005726183E-3</v>
      </c>
      <c r="G19" s="278"/>
      <c r="H19" s="277">
        <v>40</v>
      </c>
      <c r="I19" s="259">
        <f t="shared" ref="I19:I47" si="13">H19/$W19</f>
        <v>2.0822488287350338E-2</v>
      </c>
      <c r="J19" s="278"/>
      <c r="K19" s="277">
        <v>89</v>
      </c>
      <c r="L19" s="259">
        <f t="shared" ref="L19:L47" si="14">K19/$W19</f>
        <v>4.6330036439354502E-2</v>
      </c>
      <c r="M19" s="278"/>
      <c r="N19" s="277">
        <v>96</v>
      </c>
      <c r="O19" s="259">
        <f t="shared" ref="O19:O47" si="15">N19/$W19</f>
        <v>4.9973971889640811E-2</v>
      </c>
      <c r="P19" s="278"/>
      <c r="Q19" s="277">
        <v>21</v>
      </c>
      <c r="R19" s="259">
        <f t="shared" si="9"/>
        <v>1.0931806350858927E-2</v>
      </c>
      <c r="S19" s="278"/>
      <c r="T19" s="277">
        <v>3</v>
      </c>
      <c r="U19" s="259">
        <f t="shared" si="10"/>
        <v>1.5616866215512754E-3</v>
      </c>
      <c r="V19" s="278"/>
      <c r="W19" s="277">
        <f t="shared" si="8"/>
        <v>1921</v>
      </c>
      <c r="X19" s="294" t="e">
        <f>U19+R19+#REF!+O19+L19+I19+F19+C19</f>
        <v>#REF!</v>
      </c>
    </row>
    <row r="20" spans="1:24" x14ac:dyDescent="0.25">
      <c r="A20" s="254" t="s">
        <v>243</v>
      </c>
      <c r="B20" s="255">
        <v>2030</v>
      </c>
      <c r="C20" s="272">
        <f t="shared" si="11"/>
        <v>0.86493395824456754</v>
      </c>
      <c r="D20" s="273"/>
      <c r="E20" s="274">
        <v>38</v>
      </c>
      <c r="F20" s="272">
        <f t="shared" si="12"/>
        <v>1.6190881976991905E-2</v>
      </c>
      <c r="G20" s="275"/>
      <c r="H20" s="274">
        <v>32</v>
      </c>
      <c r="I20" s="272">
        <f t="shared" si="13"/>
        <v>1.3634426927993182E-2</v>
      </c>
      <c r="J20" s="275"/>
      <c r="K20" s="274">
        <v>52</v>
      </c>
      <c r="L20" s="272">
        <f t="shared" si="14"/>
        <v>2.2155943757988922E-2</v>
      </c>
      <c r="M20" s="275"/>
      <c r="N20" s="274">
        <v>62</v>
      </c>
      <c r="O20" s="272">
        <f t="shared" si="15"/>
        <v>2.6416702172986792E-2</v>
      </c>
      <c r="P20" s="275"/>
      <c r="Q20" s="274">
        <v>109</v>
      </c>
      <c r="R20" s="272">
        <f t="shared" si="9"/>
        <v>4.6442266723476781E-2</v>
      </c>
      <c r="S20" s="275"/>
      <c r="T20" s="274">
        <v>24</v>
      </c>
      <c r="U20" s="272">
        <f t="shared" si="10"/>
        <v>1.0225820195994887E-2</v>
      </c>
      <c r="V20" s="275"/>
      <c r="W20" s="274">
        <f t="shared" si="8"/>
        <v>2347</v>
      </c>
      <c r="X20" s="293" t="e">
        <f>U20+R20+#REF!+O20+L20+I20+F20+C20</f>
        <v>#REF!</v>
      </c>
    </row>
    <row r="21" spans="1:24" x14ac:dyDescent="0.25">
      <c r="A21" s="649" t="s">
        <v>244</v>
      </c>
      <c r="B21" s="258">
        <v>1598</v>
      </c>
      <c r="C21" s="259">
        <f t="shared" si="11"/>
        <v>0.81281790437436419</v>
      </c>
      <c r="D21" s="276"/>
      <c r="E21" s="277">
        <v>25</v>
      </c>
      <c r="F21" s="259">
        <f t="shared" si="12"/>
        <v>1.2716174974567651E-2</v>
      </c>
      <c r="G21" s="278"/>
      <c r="H21" s="277">
        <v>76</v>
      </c>
      <c r="I21" s="259">
        <f t="shared" si="13"/>
        <v>3.8657171922685654E-2</v>
      </c>
      <c r="J21" s="278"/>
      <c r="K21" s="277">
        <v>141</v>
      </c>
      <c r="L21" s="259">
        <f t="shared" si="14"/>
        <v>7.1719226856561541E-2</v>
      </c>
      <c r="M21" s="278"/>
      <c r="N21" s="277">
        <v>111</v>
      </c>
      <c r="O21" s="259">
        <f t="shared" si="15"/>
        <v>5.6459816887080364E-2</v>
      </c>
      <c r="P21" s="278"/>
      <c r="Q21" s="277">
        <v>9</v>
      </c>
      <c r="R21" s="259">
        <f t="shared" si="9"/>
        <v>4.5778229908443541E-3</v>
      </c>
      <c r="S21" s="278"/>
      <c r="T21" s="277">
        <v>6</v>
      </c>
      <c r="U21" s="259">
        <f t="shared" si="10"/>
        <v>3.0518819938962359E-3</v>
      </c>
      <c r="V21" s="278"/>
      <c r="W21" s="277">
        <f t="shared" si="8"/>
        <v>1966</v>
      </c>
      <c r="X21" s="294" t="e">
        <f>U21+R21+#REF!+O21+L21+I21+F21+C21</f>
        <v>#REF!</v>
      </c>
    </row>
    <row r="22" spans="1:24" x14ac:dyDescent="0.25">
      <c r="A22" s="254" t="s">
        <v>245</v>
      </c>
      <c r="B22" s="255">
        <v>1607</v>
      </c>
      <c r="C22" s="272">
        <f t="shared" si="11"/>
        <v>0.78968058968058963</v>
      </c>
      <c r="D22" s="273"/>
      <c r="E22" s="274">
        <v>34</v>
      </c>
      <c r="F22" s="272">
        <f t="shared" si="12"/>
        <v>1.6707616707616706E-2</v>
      </c>
      <c r="G22" s="275"/>
      <c r="H22" s="274">
        <v>92</v>
      </c>
      <c r="I22" s="272">
        <f t="shared" si="13"/>
        <v>4.5208845208845209E-2</v>
      </c>
      <c r="J22" s="275"/>
      <c r="K22" s="274">
        <v>121</v>
      </c>
      <c r="L22" s="272">
        <f t="shared" si="14"/>
        <v>5.9459459459459463E-2</v>
      </c>
      <c r="M22" s="275"/>
      <c r="N22" s="274">
        <v>126</v>
      </c>
      <c r="O22" s="272">
        <f t="shared" si="15"/>
        <v>6.1916461916461919E-2</v>
      </c>
      <c r="P22" s="275"/>
      <c r="Q22" s="274">
        <v>38</v>
      </c>
      <c r="R22" s="272">
        <f t="shared" si="9"/>
        <v>1.8673218673218674E-2</v>
      </c>
      <c r="S22" s="275"/>
      <c r="T22" s="274">
        <v>17</v>
      </c>
      <c r="U22" s="272">
        <f t="shared" si="10"/>
        <v>8.3538083538083532E-3</v>
      </c>
      <c r="V22" s="275"/>
      <c r="W22" s="274">
        <f t="shared" si="8"/>
        <v>2035</v>
      </c>
      <c r="X22" s="293" t="e">
        <f>U22+R22+#REF!+O22+L22+I22+F22+C22</f>
        <v>#REF!</v>
      </c>
    </row>
    <row r="23" spans="1:24" x14ac:dyDescent="0.25">
      <c r="A23" s="649" t="s">
        <v>246</v>
      </c>
      <c r="B23" s="258">
        <v>1181</v>
      </c>
      <c r="C23" s="259">
        <f t="shared" si="11"/>
        <v>0.83640226628895187</v>
      </c>
      <c r="D23" s="276"/>
      <c r="E23" s="277">
        <v>24</v>
      </c>
      <c r="F23" s="259">
        <f t="shared" si="12"/>
        <v>1.69971671388102E-2</v>
      </c>
      <c r="G23" s="278"/>
      <c r="H23" s="277">
        <v>34</v>
      </c>
      <c r="I23" s="259">
        <f t="shared" si="13"/>
        <v>2.4079320113314446E-2</v>
      </c>
      <c r="J23" s="278"/>
      <c r="K23" s="277">
        <v>57</v>
      </c>
      <c r="L23" s="259">
        <f t="shared" si="14"/>
        <v>4.0368271954674219E-2</v>
      </c>
      <c r="M23" s="278"/>
      <c r="N23" s="277">
        <v>68</v>
      </c>
      <c r="O23" s="259">
        <f t="shared" si="15"/>
        <v>4.8158640226628892E-2</v>
      </c>
      <c r="P23" s="278"/>
      <c r="Q23" s="277">
        <v>13</v>
      </c>
      <c r="R23" s="259">
        <f t="shared" si="9"/>
        <v>9.2067988668555235E-3</v>
      </c>
      <c r="S23" s="278"/>
      <c r="T23" s="277">
        <v>35</v>
      </c>
      <c r="U23" s="259">
        <f t="shared" si="10"/>
        <v>2.4787535410764873E-2</v>
      </c>
      <c r="V23" s="278"/>
      <c r="W23" s="277">
        <f t="shared" si="8"/>
        <v>1412</v>
      </c>
      <c r="X23" s="294" t="e">
        <f>U23+R23+#REF!+O23+L23+I23+F23+C23</f>
        <v>#REF!</v>
      </c>
    </row>
    <row r="24" spans="1:24" x14ac:dyDescent="0.25">
      <c r="A24" s="254" t="s">
        <v>247</v>
      </c>
      <c r="B24" s="255">
        <v>155</v>
      </c>
      <c r="C24" s="272">
        <f t="shared" si="11"/>
        <v>0.74519230769230771</v>
      </c>
      <c r="D24" s="273"/>
      <c r="E24" s="274">
        <v>0</v>
      </c>
      <c r="F24" s="272">
        <f t="shared" si="12"/>
        <v>0</v>
      </c>
      <c r="G24" s="275"/>
      <c r="H24" s="274">
        <v>5</v>
      </c>
      <c r="I24" s="272">
        <f t="shared" si="13"/>
        <v>2.403846153846154E-2</v>
      </c>
      <c r="J24" s="275"/>
      <c r="K24" s="274">
        <v>28</v>
      </c>
      <c r="L24" s="272">
        <f t="shared" si="14"/>
        <v>0.13461538461538461</v>
      </c>
      <c r="M24" s="275"/>
      <c r="N24" s="274">
        <v>16</v>
      </c>
      <c r="O24" s="272">
        <f t="shared" si="15"/>
        <v>7.6923076923076927E-2</v>
      </c>
      <c r="P24" s="275"/>
      <c r="Q24" s="274">
        <v>3</v>
      </c>
      <c r="R24" s="272">
        <f t="shared" si="9"/>
        <v>1.4423076923076924E-2</v>
      </c>
      <c r="S24" s="275"/>
      <c r="T24" s="274">
        <v>1</v>
      </c>
      <c r="U24" s="272">
        <f t="shared" si="10"/>
        <v>4.807692307692308E-3</v>
      </c>
      <c r="V24" s="275"/>
      <c r="W24" s="274">
        <f t="shared" si="8"/>
        <v>208</v>
      </c>
      <c r="X24" s="293" t="e">
        <f>U24+R24+#REF!+O24+L24+I24+F24+C24</f>
        <v>#REF!</v>
      </c>
    </row>
    <row r="25" spans="1:24" x14ac:dyDescent="0.25">
      <c r="A25" s="649" t="s">
        <v>248</v>
      </c>
      <c r="B25" s="258">
        <v>2</v>
      </c>
      <c r="C25" s="259">
        <f t="shared" si="11"/>
        <v>1</v>
      </c>
      <c r="D25" s="276"/>
      <c r="E25" s="277">
        <v>0</v>
      </c>
      <c r="F25" s="259">
        <f t="shared" si="12"/>
        <v>0</v>
      </c>
      <c r="G25" s="278"/>
      <c r="H25" s="277">
        <v>0</v>
      </c>
      <c r="I25" s="259">
        <f t="shared" si="13"/>
        <v>0</v>
      </c>
      <c r="J25" s="278"/>
      <c r="K25" s="277">
        <v>0</v>
      </c>
      <c r="L25" s="259">
        <f t="shared" si="14"/>
        <v>0</v>
      </c>
      <c r="M25" s="278"/>
      <c r="N25" s="277">
        <v>0</v>
      </c>
      <c r="O25" s="259">
        <f t="shared" si="15"/>
        <v>0</v>
      </c>
      <c r="P25" s="278"/>
      <c r="Q25" s="277">
        <v>0</v>
      </c>
      <c r="R25" s="259">
        <f t="shared" si="9"/>
        <v>0</v>
      </c>
      <c r="S25" s="278"/>
      <c r="T25" s="277">
        <v>0</v>
      </c>
      <c r="U25" s="259">
        <f t="shared" si="10"/>
        <v>0</v>
      </c>
      <c r="V25" s="278"/>
      <c r="W25" s="277">
        <f t="shared" si="8"/>
        <v>2</v>
      </c>
      <c r="X25" s="294" t="e">
        <f>U25+R25+#REF!+O25+L25+I25+F25+C25</f>
        <v>#REF!</v>
      </c>
    </row>
    <row r="26" spans="1:24" x14ac:dyDescent="0.25">
      <c r="A26" s="254" t="s">
        <v>249</v>
      </c>
      <c r="B26" s="255">
        <v>1042</v>
      </c>
      <c r="C26" s="272">
        <f t="shared" si="11"/>
        <v>0.7718518518518519</v>
      </c>
      <c r="D26" s="273"/>
      <c r="E26" s="274">
        <v>7</v>
      </c>
      <c r="F26" s="272">
        <f t="shared" si="12"/>
        <v>5.185185185185185E-3</v>
      </c>
      <c r="G26" s="275"/>
      <c r="H26" s="274">
        <v>17</v>
      </c>
      <c r="I26" s="272">
        <f t="shared" si="13"/>
        <v>1.2592592592592593E-2</v>
      </c>
      <c r="J26" s="275"/>
      <c r="K26" s="274">
        <v>130</v>
      </c>
      <c r="L26" s="272">
        <f t="shared" si="14"/>
        <v>9.6296296296296297E-2</v>
      </c>
      <c r="M26" s="275"/>
      <c r="N26" s="274">
        <v>127</v>
      </c>
      <c r="O26" s="272">
        <f t="shared" si="15"/>
        <v>9.4074074074074074E-2</v>
      </c>
      <c r="P26" s="275"/>
      <c r="Q26" s="274">
        <v>7</v>
      </c>
      <c r="R26" s="272">
        <f t="shared" si="9"/>
        <v>5.185185185185185E-3</v>
      </c>
      <c r="S26" s="275"/>
      <c r="T26" s="274">
        <v>20</v>
      </c>
      <c r="U26" s="272">
        <f t="shared" si="10"/>
        <v>1.4814814814814815E-2</v>
      </c>
      <c r="V26" s="275"/>
      <c r="W26" s="274">
        <f t="shared" si="8"/>
        <v>1350</v>
      </c>
      <c r="X26" s="293" t="e">
        <f>U26+R26+#REF!+O26+L26+I26+F26+C26</f>
        <v>#REF!</v>
      </c>
    </row>
    <row r="27" spans="1:24" x14ac:dyDescent="0.25">
      <c r="A27" s="649" t="s">
        <v>250</v>
      </c>
      <c r="B27" s="258">
        <v>261</v>
      </c>
      <c r="C27" s="259">
        <f t="shared" si="11"/>
        <v>0.81055900621118016</v>
      </c>
      <c r="D27" s="276"/>
      <c r="E27" s="277">
        <v>0</v>
      </c>
      <c r="F27" s="259">
        <f t="shared" si="12"/>
        <v>0</v>
      </c>
      <c r="G27" s="278"/>
      <c r="H27" s="277">
        <v>0</v>
      </c>
      <c r="I27" s="259">
        <f t="shared" si="13"/>
        <v>0</v>
      </c>
      <c r="J27" s="278"/>
      <c r="K27" s="277">
        <v>0</v>
      </c>
      <c r="L27" s="259">
        <f t="shared" si="14"/>
        <v>0</v>
      </c>
      <c r="M27" s="278"/>
      <c r="N27" s="277">
        <v>61</v>
      </c>
      <c r="O27" s="259">
        <f t="shared" si="15"/>
        <v>0.18944099378881987</v>
      </c>
      <c r="P27" s="278"/>
      <c r="Q27" s="277">
        <v>0</v>
      </c>
      <c r="R27" s="259">
        <f t="shared" si="9"/>
        <v>0</v>
      </c>
      <c r="S27" s="278"/>
      <c r="T27" s="277">
        <v>0</v>
      </c>
      <c r="U27" s="259">
        <f t="shared" si="10"/>
        <v>0</v>
      </c>
      <c r="V27" s="278"/>
      <c r="W27" s="277">
        <f t="shared" si="8"/>
        <v>322</v>
      </c>
      <c r="X27" s="294" t="e">
        <f>U27+R27+#REF!+O27+L27+I27+F27+C27</f>
        <v>#REF!</v>
      </c>
    </row>
    <row r="28" spans="1:24" x14ac:dyDescent="0.25">
      <c r="A28" s="254" t="s">
        <v>251</v>
      </c>
      <c r="B28" s="255">
        <v>1422</v>
      </c>
      <c r="C28" s="272">
        <f t="shared" si="11"/>
        <v>0.9168278529980658</v>
      </c>
      <c r="D28" s="273"/>
      <c r="E28" s="274">
        <v>8</v>
      </c>
      <c r="F28" s="272">
        <f t="shared" si="12"/>
        <v>5.1579626047711154E-3</v>
      </c>
      <c r="G28" s="275"/>
      <c r="H28" s="274">
        <v>45</v>
      </c>
      <c r="I28" s="272">
        <f t="shared" si="13"/>
        <v>2.9013539651837523E-2</v>
      </c>
      <c r="J28" s="275"/>
      <c r="K28" s="274">
        <v>39</v>
      </c>
      <c r="L28" s="272">
        <f t="shared" si="14"/>
        <v>2.5145067698259187E-2</v>
      </c>
      <c r="M28" s="275"/>
      <c r="N28" s="274">
        <v>34</v>
      </c>
      <c r="O28" s="272">
        <f t="shared" si="15"/>
        <v>2.1921341070277239E-2</v>
      </c>
      <c r="P28" s="275"/>
      <c r="Q28" s="274">
        <v>1</v>
      </c>
      <c r="R28" s="272">
        <f t="shared" si="9"/>
        <v>6.4474532559638943E-4</v>
      </c>
      <c r="S28" s="275"/>
      <c r="T28" s="274">
        <v>2</v>
      </c>
      <c r="U28" s="272">
        <f t="shared" si="10"/>
        <v>1.2894906511927789E-3</v>
      </c>
      <c r="V28" s="275"/>
      <c r="W28" s="274">
        <f t="shared" si="8"/>
        <v>1551</v>
      </c>
      <c r="X28" s="293" t="e">
        <f>U28+R28+#REF!+O28+L28+I28+F28+C28</f>
        <v>#REF!</v>
      </c>
    </row>
    <row r="29" spans="1:24" x14ac:dyDescent="0.25">
      <c r="A29" s="649" t="s">
        <v>252</v>
      </c>
      <c r="B29" s="258">
        <v>946</v>
      </c>
      <c r="C29" s="259">
        <f t="shared" si="11"/>
        <v>0.7647534357316087</v>
      </c>
      <c r="D29" s="276"/>
      <c r="E29" s="277">
        <v>19</v>
      </c>
      <c r="F29" s="259">
        <f t="shared" si="12"/>
        <v>1.5359741309620048E-2</v>
      </c>
      <c r="G29" s="278"/>
      <c r="H29" s="277">
        <v>42</v>
      </c>
      <c r="I29" s="259">
        <f t="shared" si="13"/>
        <v>3.3953112368633791E-2</v>
      </c>
      <c r="J29" s="278"/>
      <c r="K29" s="277">
        <v>127</v>
      </c>
      <c r="L29" s="259">
        <f t="shared" si="14"/>
        <v>0.1026677445432498</v>
      </c>
      <c r="M29" s="278"/>
      <c r="N29" s="277">
        <v>95</v>
      </c>
      <c r="O29" s="259">
        <f t="shared" si="15"/>
        <v>7.679870654810024E-2</v>
      </c>
      <c r="P29" s="278"/>
      <c r="Q29" s="277">
        <v>3</v>
      </c>
      <c r="R29" s="259">
        <f t="shared" si="9"/>
        <v>2.425222312045271E-3</v>
      </c>
      <c r="S29" s="278"/>
      <c r="T29" s="277">
        <v>5</v>
      </c>
      <c r="U29" s="259">
        <f t="shared" si="10"/>
        <v>4.0420371867421184E-3</v>
      </c>
      <c r="V29" s="278"/>
      <c r="W29" s="277">
        <f t="shared" si="8"/>
        <v>1237</v>
      </c>
      <c r="X29" s="294" t="e">
        <f>U29+R29+#REF!+O29+L29+I29+F29+C29</f>
        <v>#REF!</v>
      </c>
    </row>
    <row r="30" spans="1:24" x14ac:dyDescent="0.25">
      <c r="A30" s="254" t="s">
        <v>253</v>
      </c>
      <c r="B30" s="255">
        <v>1117</v>
      </c>
      <c r="C30" s="272">
        <f t="shared" si="11"/>
        <v>0.82132352941176467</v>
      </c>
      <c r="D30" s="273"/>
      <c r="E30" s="274">
        <v>21</v>
      </c>
      <c r="F30" s="272">
        <f t="shared" si="12"/>
        <v>1.5441176470588236E-2</v>
      </c>
      <c r="G30" s="275"/>
      <c r="H30" s="274">
        <v>36</v>
      </c>
      <c r="I30" s="272">
        <f t="shared" si="13"/>
        <v>2.6470588235294117E-2</v>
      </c>
      <c r="J30" s="275"/>
      <c r="K30" s="274">
        <v>50</v>
      </c>
      <c r="L30" s="272">
        <f t="shared" si="14"/>
        <v>3.6764705882352942E-2</v>
      </c>
      <c r="M30" s="275"/>
      <c r="N30" s="274">
        <v>73</v>
      </c>
      <c r="O30" s="272">
        <f t="shared" si="15"/>
        <v>5.3676470588235291E-2</v>
      </c>
      <c r="P30" s="275"/>
      <c r="Q30" s="274">
        <v>43</v>
      </c>
      <c r="R30" s="272">
        <f t="shared" si="9"/>
        <v>3.1617647058823528E-2</v>
      </c>
      <c r="S30" s="275"/>
      <c r="T30" s="274">
        <v>20</v>
      </c>
      <c r="U30" s="272">
        <f t="shared" si="10"/>
        <v>1.4705882352941176E-2</v>
      </c>
      <c r="V30" s="275"/>
      <c r="W30" s="274">
        <f t="shared" si="8"/>
        <v>1360</v>
      </c>
      <c r="X30" s="293" t="e">
        <f>U30+R30+#REF!+O30+L30+I30+F30+C30</f>
        <v>#REF!</v>
      </c>
    </row>
    <row r="31" spans="1:24" x14ac:dyDescent="0.25">
      <c r="A31" s="649" t="s">
        <v>254</v>
      </c>
      <c r="B31" s="258">
        <v>12</v>
      </c>
      <c r="C31" s="259">
        <f t="shared" si="11"/>
        <v>0.6</v>
      </c>
      <c r="D31" s="276"/>
      <c r="E31" s="277">
        <v>0</v>
      </c>
      <c r="F31" s="259">
        <f t="shared" si="12"/>
        <v>0</v>
      </c>
      <c r="G31" s="278"/>
      <c r="H31" s="277">
        <v>0</v>
      </c>
      <c r="I31" s="259">
        <f t="shared" si="13"/>
        <v>0</v>
      </c>
      <c r="J31" s="278"/>
      <c r="K31" s="277">
        <v>1</v>
      </c>
      <c r="L31" s="259">
        <f t="shared" si="14"/>
        <v>0.05</v>
      </c>
      <c r="M31" s="278"/>
      <c r="N31" s="277">
        <v>7</v>
      </c>
      <c r="O31" s="259">
        <f t="shared" si="15"/>
        <v>0.35</v>
      </c>
      <c r="P31" s="278"/>
      <c r="Q31" s="277">
        <v>0</v>
      </c>
      <c r="R31" s="259">
        <f t="shared" si="9"/>
        <v>0</v>
      </c>
      <c r="S31" s="278"/>
      <c r="T31" s="277">
        <v>0</v>
      </c>
      <c r="U31" s="259">
        <f t="shared" si="10"/>
        <v>0</v>
      </c>
      <c r="V31" s="278"/>
      <c r="W31" s="277">
        <f t="shared" si="8"/>
        <v>20</v>
      </c>
      <c r="X31" s="294" t="e">
        <f>U31+R31+#REF!+O31+L31+I31+F31+C31</f>
        <v>#REF!</v>
      </c>
    </row>
    <row r="32" spans="1:24" x14ac:dyDescent="0.25">
      <c r="A32" s="254" t="s">
        <v>255</v>
      </c>
      <c r="B32" s="255">
        <v>29</v>
      </c>
      <c r="C32" s="272">
        <f t="shared" si="11"/>
        <v>1</v>
      </c>
      <c r="D32" s="273"/>
      <c r="E32" s="274">
        <v>0</v>
      </c>
      <c r="F32" s="272">
        <f t="shared" si="12"/>
        <v>0</v>
      </c>
      <c r="G32" s="275"/>
      <c r="H32" s="274">
        <v>0</v>
      </c>
      <c r="I32" s="272">
        <f t="shared" si="13"/>
        <v>0</v>
      </c>
      <c r="J32" s="275"/>
      <c r="K32" s="274">
        <v>0</v>
      </c>
      <c r="L32" s="272">
        <f t="shared" si="14"/>
        <v>0</v>
      </c>
      <c r="M32" s="275"/>
      <c r="N32" s="274">
        <v>0</v>
      </c>
      <c r="O32" s="272">
        <f t="shared" si="15"/>
        <v>0</v>
      </c>
      <c r="P32" s="275"/>
      <c r="Q32" s="274">
        <v>0</v>
      </c>
      <c r="R32" s="272">
        <f t="shared" si="9"/>
        <v>0</v>
      </c>
      <c r="S32" s="275"/>
      <c r="T32" s="274">
        <v>0</v>
      </c>
      <c r="U32" s="272">
        <f t="shared" si="10"/>
        <v>0</v>
      </c>
      <c r="V32" s="275"/>
      <c r="W32" s="274">
        <f t="shared" si="8"/>
        <v>29</v>
      </c>
      <c r="X32" s="293" t="e">
        <f>U32+R32+#REF!+O32+L32+I32+F32+C32</f>
        <v>#REF!</v>
      </c>
    </row>
    <row r="33" spans="1:24" x14ac:dyDescent="0.25">
      <c r="A33" s="649" t="s">
        <v>256</v>
      </c>
      <c r="B33" s="258">
        <v>1122</v>
      </c>
      <c r="C33" s="259">
        <f t="shared" si="11"/>
        <v>0.89688249400479614</v>
      </c>
      <c r="D33" s="276"/>
      <c r="E33" s="277">
        <v>7</v>
      </c>
      <c r="F33" s="259">
        <f t="shared" si="12"/>
        <v>5.5955235811350921E-3</v>
      </c>
      <c r="G33" s="278"/>
      <c r="H33" s="277">
        <v>29</v>
      </c>
      <c r="I33" s="259">
        <f t="shared" si="13"/>
        <v>2.3181454836131096E-2</v>
      </c>
      <c r="J33" s="278"/>
      <c r="K33" s="277">
        <v>32</v>
      </c>
      <c r="L33" s="259">
        <f t="shared" si="14"/>
        <v>2.5579536370903277E-2</v>
      </c>
      <c r="M33" s="278"/>
      <c r="N33" s="277">
        <v>55</v>
      </c>
      <c r="O33" s="259">
        <f t="shared" si="15"/>
        <v>4.396482813749001E-2</v>
      </c>
      <c r="P33" s="278"/>
      <c r="Q33" s="277">
        <v>2</v>
      </c>
      <c r="R33" s="259">
        <f t="shared" si="9"/>
        <v>1.5987210231814548E-3</v>
      </c>
      <c r="S33" s="278"/>
      <c r="T33" s="277">
        <v>4</v>
      </c>
      <c r="U33" s="259">
        <f t="shared" si="10"/>
        <v>3.1974420463629096E-3</v>
      </c>
      <c r="V33" s="278"/>
      <c r="W33" s="277">
        <f t="shared" si="8"/>
        <v>1251</v>
      </c>
      <c r="X33" s="294" t="e">
        <f>U33+R33+#REF!+O33+L33+I33+F33+C33</f>
        <v>#REF!</v>
      </c>
    </row>
    <row r="34" spans="1:24" x14ac:dyDescent="0.25">
      <c r="A34" s="254" t="s">
        <v>257</v>
      </c>
      <c r="B34" s="255">
        <v>1349</v>
      </c>
      <c r="C34" s="272">
        <f t="shared" si="11"/>
        <v>0.96494992846924177</v>
      </c>
      <c r="D34" s="273"/>
      <c r="E34" s="274">
        <v>13</v>
      </c>
      <c r="F34" s="272">
        <f t="shared" si="12"/>
        <v>9.2989985693848354E-3</v>
      </c>
      <c r="G34" s="275"/>
      <c r="H34" s="274">
        <v>4</v>
      </c>
      <c r="I34" s="272">
        <f t="shared" si="13"/>
        <v>2.8612303290414878E-3</v>
      </c>
      <c r="J34" s="275"/>
      <c r="K34" s="274">
        <v>16</v>
      </c>
      <c r="L34" s="272">
        <f t="shared" si="14"/>
        <v>1.1444921316165951E-2</v>
      </c>
      <c r="M34" s="275"/>
      <c r="N34" s="274">
        <v>13</v>
      </c>
      <c r="O34" s="272">
        <f t="shared" si="15"/>
        <v>9.2989985693848354E-3</v>
      </c>
      <c r="P34" s="275"/>
      <c r="Q34" s="274">
        <v>1</v>
      </c>
      <c r="R34" s="272">
        <f t="shared" si="9"/>
        <v>7.1530758226037196E-4</v>
      </c>
      <c r="S34" s="275"/>
      <c r="T34" s="274">
        <v>2</v>
      </c>
      <c r="U34" s="272">
        <f t="shared" si="10"/>
        <v>1.4306151645207439E-3</v>
      </c>
      <c r="V34" s="275"/>
      <c r="W34" s="274">
        <f t="shared" si="8"/>
        <v>1398</v>
      </c>
      <c r="X34" s="293" t="e">
        <f>U34+R34+#REF!+O34+L34+I34+F34+C34</f>
        <v>#REF!</v>
      </c>
    </row>
    <row r="35" spans="1:24" x14ac:dyDescent="0.25">
      <c r="A35" s="649" t="s">
        <v>258</v>
      </c>
      <c r="B35" s="258">
        <v>269</v>
      </c>
      <c r="C35" s="259">
        <f t="shared" si="11"/>
        <v>0.77971014492753621</v>
      </c>
      <c r="D35" s="276"/>
      <c r="E35" s="277">
        <v>0</v>
      </c>
      <c r="F35" s="259">
        <f t="shared" si="12"/>
        <v>0</v>
      </c>
      <c r="G35" s="278"/>
      <c r="H35" s="277">
        <v>0</v>
      </c>
      <c r="I35" s="259">
        <f t="shared" si="13"/>
        <v>0</v>
      </c>
      <c r="J35" s="278"/>
      <c r="K35" s="277">
        <v>14</v>
      </c>
      <c r="L35" s="259">
        <f t="shared" si="14"/>
        <v>4.0579710144927533E-2</v>
      </c>
      <c r="M35" s="278"/>
      <c r="N35" s="277">
        <v>62</v>
      </c>
      <c r="O35" s="259">
        <f t="shared" si="15"/>
        <v>0.17971014492753623</v>
      </c>
      <c r="P35" s="278"/>
      <c r="Q35" s="277">
        <v>0</v>
      </c>
      <c r="R35" s="259">
        <f t="shared" si="9"/>
        <v>0</v>
      </c>
      <c r="S35" s="278"/>
      <c r="T35" s="277">
        <v>0</v>
      </c>
      <c r="U35" s="259">
        <f t="shared" si="10"/>
        <v>0</v>
      </c>
      <c r="V35" s="278"/>
      <c r="W35" s="277">
        <f t="shared" si="8"/>
        <v>345</v>
      </c>
      <c r="X35" s="294" t="e">
        <f>U35+R35+#REF!+O35+L35+I35+F35+C35</f>
        <v>#REF!</v>
      </c>
    </row>
    <row r="36" spans="1:24" x14ac:dyDescent="0.25">
      <c r="A36" s="254" t="s">
        <v>259</v>
      </c>
      <c r="B36" s="255">
        <v>132</v>
      </c>
      <c r="C36" s="272">
        <f t="shared" si="11"/>
        <v>0.81987577639751552</v>
      </c>
      <c r="D36" s="273"/>
      <c r="E36" s="274">
        <v>0</v>
      </c>
      <c r="F36" s="272">
        <f t="shared" si="12"/>
        <v>0</v>
      </c>
      <c r="G36" s="275"/>
      <c r="H36" s="274">
        <v>0</v>
      </c>
      <c r="I36" s="272">
        <f t="shared" si="13"/>
        <v>0</v>
      </c>
      <c r="J36" s="275"/>
      <c r="K36" s="274">
        <v>17</v>
      </c>
      <c r="L36" s="272">
        <f t="shared" si="14"/>
        <v>0.10559006211180125</v>
      </c>
      <c r="M36" s="275"/>
      <c r="N36" s="274">
        <v>9</v>
      </c>
      <c r="O36" s="272">
        <f t="shared" si="15"/>
        <v>5.5900621118012424E-2</v>
      </c>
      <c r="P36" s="275"/>
      <c r="Q36" s="274">
        <v>3</v>
      </c>
      <c r="R36" s="272">
        <f t="shared" si="9"/>
        <v>1.8633540372670808E-2</v>
      </c>
      <c r="S36" s="275"/>
      <c r="T36" s="274">
        <v>0</v>
      </c>
      <c r="U36" s="272">
        <f t="shared" si="10"/>
        <v>0</v>
      </c>
      <c r="V36" s="275"/>
      <c r="W36" s="274">
        <f t="shared" si="8"/>
        <v>161</v>
      </c>
      <c r="X36" s="293" t="e">
        <f>U36+R36+#REF!+O36+L36+I36+F36+C36</f>
        <v>#REF!</v>
      </c>
    </row>
    <row r="37" spans="1:24" s="260" customFormat="1" x14ac:dyDescent="0.25">
      <c r="A37" s="649" t="s">
        <v>260</v>
      </c>
      <c r="B37" s="258">
        <v>1560</v>
      </c>
      <c r="C37" s="259">
        <f t="shared" si="11"/>
        <v>0.82539682539682535</v>
      </c>
      <c r="D37" s="276"/>
      <c r="E37" s="277">
        <v>18</v>
      </c>
      <c r="F37" s="259">
        <f t="shared" si="12"/>
        <v>9.5238095238095247E-3</v>
      </c>
      <c r="G37" s="278"/>
      <c r="H37" s="277">
        <v>85</v>
      </c>
      <c r="I37" s="259">
        <f t="shared" si="13"/>
        <v>4.4973544973544971E-2</v>
      </c>
      <c r="J37" s="278"/>
      <c r="K37" s="277">
        <v>53</v>
      </c>
      <c r="L37" s="259">
        <f t="shared" si="14"/>
        <v>2.8042328042328042E-2</v>
      </c>
      <c r="M37" s="278"/>
      <c r="N37" s="277">
        <v>162</v>
      </c>
      <c r="O37" s="259">
        <f t="shared" si="15"/>
        <v>8.5714285714285715E-2</v>
      </c>
      <c r="P37" s="278"/>
      <c r="Q37" s="277">
        <v>11</v>
      </c>
      <c r="R37" s="259">
        <f t="shared" si="9"/>
        <v>5.82010582010582E-3</v>
      </c>
      <c r="S37" s="278"/>
      <c r="T37" s="277">
        <v>1</v>
      </c>
      <c r="U37" s="259">
        <f t="shared" si="10"/>
        <v>5.2910052910052914E-4</v>
      </c>
      <c r="V37" s="278"/>
      <c r="W37" s="277">
        <f t="shared" si="8"/>
        <v>1890</v>
      </c>
      <c r="X37" s="294" t="e">
        <f>U37+R37+#REF!+O37+L37+I37+F37+C37</f>
        <v>#REF!</v>
      </c>
    </row>
    <row r="38" spans="1:24" x14ac:dyDescent="0.25">
      <c r="A38" s="254" t="s">
        <v>261</v>
      </c>
      <c r="B38" s="255">
        <v>463</v>
      </c>
      <c r="C38" s="272">
        <f t="shared" si="11"/>
        <v>0.79416809605488847</v>
      </c>
      <c r="D38" s="273"/>
      <c r="E38" s="274">
        <v>7</v>
      </c>
      <c r="F38" s="272">
        <f t="shared" si="12"/>
        <v>1.2006861063464836E-2</v>
      </c>
      <c r="G38" s="275"/>
      <c r="H38" s="274">
        <v>45</v>
      </c>
      <c r="I38" s="272">
        <f t="shared" si="13"/>
        <v>7.7186963979416809E-2</v>
      </c>
      <c r="J38" s="275"/>
      <c r="K38" s="274">
        <v>21</v>
      </c>
      <c r="L38" s="272">
        <f t="shared" si="14"/>
        <v>3.6020583190394515E-2</v>
      </c>
      <c r="M38" s="275"/>
      <c r="N38" s="274">
        <v>30</v>
      </c>
      <c r="O38" s="272">
        <f t="shared" si="15"/>
        <v>5.1457975986277875E-2</v>
      </c>
      <c r="P38" s="275"/>
      <c r="Q38" s="274">
        <v>15</v>
      </c>
      <c r="R38" s="272">
        <f t="shared" si="9"/>
        <v>2.5728987993138937E-2</v>
      </c>
      <c r="S38" s="275"/>
      <c r="T38" s="274">
        <v>2</v>
      </c>
      <c r="U38" s="272">
        <f t="shared" si="10"/>
        <v>3.4305317324185248E-3</v>
      </c>
      <c r="V38" s="275"/>
      <c r="W38" s="274">
        <f t="shared" si="8"/>
        <v>583</v>
      </c>
      <c r="X38" s="293" t="e">
        <f>U38+R38+#REF!+O38+L38+I38+F38+C38</f>
        <v>#REF!</v>
      </c>
    </row>
    <row r="39" spans="1:24" s="260" customFormat="1" x14ac:dyDescent="0.25">
      <c r="A39" s="649" t="s">
        <v>262</v>
      </c>
      <c r="B39" s="258">
        <v>1255</v>
      </c>
      <c r="C39" s="259">
        <f t="shared" si="11"/>
        <v>0.86017820424948599</v>
      </c>
      <c r="D39" s="276"/>
      <c r="E39" s="277">
        <v>8</v>
      </c>
      <c r="F39" s="259">
        <f t="shared" si="12"/>
        <v>5.4832076764907475E-3</v>
      </c>
      <c r="G39" s="278"/>
      <c r="H39" s="277">
        <v>13</v>
      </c>
      <c r="I39" s="259">
        <f t="shared" si="13"/>
        <v>8.9102124742974648E-3</v>
      </c>
      <c r="J39" s="278"/>
      <c r="K39" s="277">
        <v>80</v>
      </c>
      <c r="L39" s="259">
        <f t="shared" si="14"/>
        <v>5.4832076764907471E-2</v>
      </c>
      <c r="M39" s="278"/>
      <c r="N39" s="277">
        <v>94</v>
      </c>
      <c r="O39" s="259">
        <f t="shared" si="15"/>
        <v>6.4427690198766277E-2</v>
      </c>
      <c r="P39" s="278"/>
      <c r="Q39" s="277">
        <v>7</v>
      </c>
      <c r="R39" s="259">
        <f t="shared" si="9"/>
        <v>4.7978067169294038E-3</v>
      </c>
      <c r="S39" s="278"/>
      <c r="T39" s="277">
        <v>2</v>
      </c>
      <c r="U39" s="259">
        <f t="shared" si="10"/>
        <v>1.3708019191226869E-3</v>
      </c>
      <c r="V39" s="278"/>
      <c r="W39" s="277">
        <f t="shared" si="8"/>
        <v>1459</v>
      </c>
      <c r="X39" s="294" t="e">
        <f>U39+R39+#REF!+O39+L39+I39+F39+C39</f>
        <v>#REF!</v>
      </c>
    </row>
    <row r="40" spans="1:24" x14ac:dyDescent="0.25">
      <c r="A40" s="254" t="s">
        <v>263</v>
      </c>
      <c r="B40" s="255">
        <v>566</v>
      </c>
      <c r="C40" s="272">
        <f t="shared" si="11"/>
        <v>0.81438848920863305</v>
      </c>
      <c r="D40" s="273"/>
      <c r="E40" s="274">
        <v>4</v>
      </c>
      <c r="F40" s="272">
        <f t="shared" si="12"/>
        <v>5.7553956834532375E-3</v>
      </c>
      <c r="G40" s="275"/>
      <c r="H40" s="274">
        <v>35</v>
      </c>
      <c r="I40" s="272">
        <f t="shared" si="13"/>
        <v>5.0359712230215826E-2</v>
      </c>
      <c r="J40" s="275"/>
      <c r="K40" s="274">
        <v>17</v>
      </c>
      <c r="L40" s="272">
        <f t="shared" si="14"/>
        <v>2.4460431654676259E-2</v>
      </c>
      <c r="M40" s="275"/>
      <c r="N40" s="274">
        <v>51</v>
      </c>
      <c r="O40" s="272">
        <f t="shared" si="15"/>
        <v>7.3381294964028773E-2</v>
      </c>
      <c r="P40" s="275"/>
      <c r="Q40" s="274">
        <v>7</v>
      </c>
      <c r="R40" s="272">
        <f t="shared" si="9"/>
        <v>1.0071942446043165E-2</v>
      </c>
      <c r="S40" s="275"/>
      <c r="T40" s="274">
        <v>15</v>
      </c>
      <c r="U40" s="272">
        <f t="shared" si="10"/>
        <v>2.1582733812949641E-2</v>
      </c>
      <c r="V40" s="275"/>
      <c r="W40" s="274">
        <f t="shared" si="8"/>
        <v>695</v>
      </c>
      <c r="X40" s="293" t="e">
        <f>U40+R40+#REF!+O40+L40+I40+F40+C40</f>
        <v>#REF!</v>
      </c>
    </row>
    <row r="41" spans="1:24" s="260" customFormat="1" x14ac:dyDescent="0.25">
      <c r="A41" s="649" t="s">
        <v>264</v>
      </c>
      <c r="B41" s="258">
        <v>966</v>
      </c>
      <c r="C41" s="259">
        <f t="shared" si="11"/>
        <v>0.74193548387096775</v>
      </c>
      <c r="D41" s="276"/>
      <c r="E41" s="277">
        <v>16</v>
      </c>
      <c r="F41" s="259">
        <f t="shared" si="12"/>
        <v>1.2288786482334869E-2</v>
      </c>
      <c r="G41" s="278"/>
      <c r="H41" s="277">
        <v>37</v>
      </c>
      <c r="I41" s="259">
        <f t="shared" si="13"/>
        <v>2.8417818740399385E-2</v>
      </c>
      <c r="J41" s="278"/>
      <c r="K41" s="277">
        <v>233</v>
      </c>
      <c r="L41" s="259">
        <f t="shared" si="14"/>
        <v>0.17895545314900155</v>
      </c>
      <c r="M41" s="278"/>
      <c r="N41" s="277">
        <v>36</v>
      </c>
      <c r="O41" s="259">
        <f t="shared" si="15"/>
        <v>2.7649769585253458E-2</v>
      </c>
      <c r="P41" s="278"/>
      <c r="Q41" s="277">
        <v>9</v>
      </c>
      <c r="R41" s="259">
        <f t="shared" si="9"/>
        <v>6.9124423963133645E-3</v>
      </c>
      <c r="S41" s="278"/>
      <c r="T41" s="277">
        <v>5</v>
      </c>
      <c r="U41" s="259">
        <f t="shared" si="10"/>
        <v>3.8402457757296467E-3</v>
      </c>
      <c r="V41" s="278"/>
      <c r="W41" s="277">
        <f t="shared" si="8"/>
        <v>1302</v>
      </c>
      <c r="X41" s="294" t="e">
        <f>U41+R41+#REF!+O41+L41+I41+F41+C41</f>
        <v>#REF!</v>
      </c>
    </row>
    <row r="42" spans="1:24" x14ac:dyDescent="0.25">
      <c r="A42" s="254" t="s">
        <v>265</v>
      </c>
      <c r="B42" s="255">
        <v>819</v>
      </c>
      <c r="C42" s="272">
        <f t="shared" si="11"/>
        <v>0.79514563106796121</v>
      </c>
      <c r="D42" s="273"/>
      <c r="E42" s="274">
        <v>25</v>
      </c>
      <c r="F42" s="272">
        <f t="shared" si="12"/>
        <v>2.4271844660194174E-2</v>
      </c>
      <c r="G42" s="275"/>
      <c r="H42" s="274">
        <v>31</v>
      </c>
      <c r="I42" s="272">
        <f t="shared" si="13"/>
        <v>3.0097087378640777E-2</v>
      </c>
      <c r="J42" s="275"/>
      <c r="K42" s="274">
        <v>50</v>
      </c>
      <c r="L42" s="272">
        <f t="shared" si="14"/>
        <v>4.8543689320388349E-2</v>
      </c>
      <c r="M42" s="275"/>
      <c r="N42" s="274">
        <v>48</v>
      </c>
      <c r="O42" s="272">
        <f t="shared" si="15"/>
        <v>4.6601941747572817E-2</v>
      </c>
      <c r="P42" s="275"/>
      <c r="Q42" s="274">
        <v>17</v>
      </c>
      <c r="R42" s="272">
        <f t="shared" si="9"/>
        <v>1.6504854368932041E-2</v>
      </c>
      <c r="S42" s="275"/>
      <c r="T42" s="274">
        <v>40</v>
      </c>
      <c r="U42" s="272">
        <f t="shared" si="10"/>
        <v>3.8834951456310676E-2</v>
      </c>
      <c r="V42" s="275"/>
      <c r="W42" s="274">
        <f t="shared" si="8"/>
        <v>1030</v>
      </c>
      <c r="X42" s="293" t="e">
        <f>U42+R42+#REF!+O42+L42+I42+F42+C42</f>
        <v>#REF!</v>
      </c>
    </row>
    <row r="43" spans="1:24" s="260" customFormat="1" x14ac:dyDescent="0.25">
      <c r="A43" s="649" t="s">
        <v>266</v>
      </c>
      <c r="B43" s="258">
        <v>285</v>
      </c>
      <c r="C43" s="259">
        <f t="shared" si="11"/>
        <v>0.76203208556149737</v>
      </c>
      <c r="D43" s="276"/>
      <c r="E43" s="277">
        <v>4</v>
      </c>
      <c r="F43" s="259">
        <f t="shared" si="12"/>
        <v>1.06951871657754E-2</v>
      </c>
      <c r="G43" s="278"/>
      <c r="H43" s="277">
        <v>21</v>
      </c>
      <c r="I43" s="259">
        <f t="shared" si="13"/>
        <v>5.6149732620320858E-2</v>
      </c>
      <c r="J43" s="278"/>
      <c r="K43" s="277">
        <v>43</v>
      </c>
      <c r="L43" s="259">
        <f t="shared" si="14"/>
        <v>0.11497326203208556</v>
      </c>
      <c r="M43" s="278"/>
      <c r="N43" s="277">
        <v>17</v>
      </c>
      <c r="O43" s="259">
        <f t="shared" si="15"/>
        <v>4.5454545454545456E-2</v>
      </c>
      <c r="P43" s="278"/>
      <c r="Q43" s="277">
        <v>4</v>
      </c>
      <c r="R43" s="259">
        <f t="shared" si="9"/>
        <v>1.06951871657754E-2</v>
      </c>
      <c r="S43" s="278"/>
      <c r="T43" s="277">
        <v>0</v>
      </c>
      <c r="U43" s="259">
        <f t="shared" si="10"/>
        <v>0</v>
      </c>
      <c r="V43" s="278"/>
      <c r="W43" s="277">
        <f t="shared" si="8"/>
        <v>374</v>
      </c>
      <c r="X43" s="294" t="e">
        <f>U43+R43+#REF!+O43+L43+I43+F43+C43</f>
        <v>#REF!</v>
      </c>
    </row>
    <row r="44" spans="1:24" x14ac:dyDescent="0.25">
      <c r="A44" s="254" t="s">
        <v>267</v>
      </c>
      <c r="B44" s="255">
        <v>1314</v>
      </c>
      <c r="C44" s="272">
        <f t="shared" si="11"/>
        <v>0.86618325642715888</v>
      </c>
      <c r="D44" s="273"/>
      <c r="E44" s="274">
        <v>21</v>
      </c>
      <c r="F44" s="272">
        <f t="shared" si="12"/>
        <v>1.3843111404087014E-2</v>
      </c>
      <c r="G44" s="275"/>
      <c r="H44" s="274">
        <v>11</v>
      </c>
      <c r="I44" s="272">
        <f t="shared" si="13"/>
        <v>7.2511535926170073E-3</v>
      </c>
      <c r="J44" s="275"/>
      <c r="K44" s="274">
        <v>37</v>
      </c>
      <c r="L44" s="272">
        <f t="shared" si="14"/>
        <v>2.4390243902439025E-2</v>
      </c>
      <c r="M44" s="275"/>
      <c r="N44" s="274">
        <v>35</v>
      </c>
      <c r="O44" s="272">
        <f t="shared" si="15"/>
        <v>2.3071852340145024E-2</v>
      </c>
      <c r="P44" s="275"/>
      <c r="Q44" s="274">
        <v>17</v>
      </c>
      <c r="R44" s="272">
        <f t="shared" si="9"/>
        <v>1.1206328279499011E-2</v>
      </c>
      <c r="S44" s="275"/>
      <c r="T44" s="274">
        <v>82</v>
      </c>
      <c r="U44" s="272">
        <f t="shared" si="10"/>
        <v>5.4054054054054057E-2</v>
      </c>
      <c r="V44" s="275"/>
      <c r="W44" s="274">
        <f t="shared" si="8"/>
        <v>1517</v>
      </c>
      <c r="X44" s="293" t="e">
        <f>U44+R44+#REF!+O44+L44+I44+F44+C44</f>
        <v>#REF!</v>
      </c>
    </row>
    <row r="45" spans="1:24" s="260" customFormat="1" x14ac:dyDescent="0.25">
      <c r="A45" s="649" t="s">
        <v>268</v>
      </c>
      <c r="B45" s="258">
        <v>922</v>
      </c>
      <c r="C45" s="259">
        <f t="shared" si="11"/>
        <v>0.78069432684165962</v>
      </c>
      <c r="D45" s="276"/>
      <c r="E45" s="277">
        <v>13</v>
      </c>
      <c r="F45" s="259">
        <f t="shared" si="12"/>
        <v>1.100762066045724E-2</v>
      </c>
      <c r="G45" s="278"/>
      <c r="H45" s="277">
        <v>135</v>
      </c>
      <c r="I45" s="259">
        <f t="shared" si="13"/>
        <v>0.11430990685859441</v>
      </c>
      <c r="J45" s="278"/>
      <c r="K45" s="277">
        <v>44</v>
      </c>
      <c r="L45" s="259">
        <f t="shared" si="14"/>
        <v>3.7256562235393732E-2</v>
      </c>
      <c r="M45" s="278"/>
      <c r="N45" s="277">
        <v>28</v>
      </c>
      <c r="O45" s="259">
        <f t="shared" si="15"/>
        <v>2.3708721422523286E-2</v>
      </c>
      <c r="P45" s="278"/>
      <c r="Q45" s="277">
        <v>26</v>
      </c>
      <c r="R45" s="259">
        <f t="shared" si="9"/>
        <v>2.201524132091448E-2</v>
      </c>
      <c r="S45" s="278"/>
      <c r="T45" s="277">
        <v>13</v>
      </c>
      <c r="U45" s="259">
        <f t="shared" si="10"/>
        <v>1.100762066045724E-2</v>
      </c>
      <c r="V45" s="278"/>
      <c r="W45" s="277">
        <f t="shared" si="8"/>
        <v>1181</v>
      </c>
      <c r="X45" s="294" t="e">
        <f>U45+R45+#REF!+O45+L45+I45+F45+C45</f>
        <v>#REF!</v>
      </c>
    </row>
    <row r="46" spans="1:24" x14ac:dyDescent="0.25">
      <c r="A46" s="254" t="s">
        <v>269</v>
      </c>
      <c r="B46" s="255">
        <v>13</v>
      </c>
      <c r="C46" s="272">
        <f t="shared" si="11"/>
        <v>0.54166666666666663</v>
      </c>
      <c r="D46" s="273"/>
      <c r="E46" s="274">
        <v>0</v>
      </c>
      <c r="F46" s="272">
        <f t="shared" si="12"/>
        <v>0</v>
      </c>
      <c r="G46" s="275"/>
      <c r="H46" s="274">
        <v>0</v>
      </c>
      <c r="I46" s="272">
        <f t="shared" si="13"/>
        <v>0</v>
      </c>
      <c r="J46" s="275"/>
      <c r="K46" s="274">
        <v>1</v>
      </c>
      <c r="L46" s="272">
        <f t="shared" si="14"/>
        <v>4.1666666666666664E-2</v>
      </c>
      <c r="M46" s="275"/>
      <c r="N46" s="274">
        <v>9</v>
      </c>
      <c r="O46" s="272">
        <f t="shared" si="15"/>
        <v>0.375</v>
      </c>
      <c r="P46" s="275"/>
      <c r="Q46" s="274">
        <v>0</v>
      </c>
      <c r="R46" s="272">
        <f t="shared" si="9"/>
        <v>0</v>
      </c>
      <c r="S46" s="275"/>
      <c r="T46" s="274">
        <v>1</v>
      </c>
      <c r="U46" s="272">
        <f t="shared" si="10"/>
        <v>4.1666666666666664E-2</v>
      </c>
      <c r="V46" s="275"/>
      <c r="W46" s="274">
        <f t="shared" si="8"/>
        <v>24</v>
      </c>
      <c r="X46" s="293" t="e">
        <f>U46+R46+#REF!+O46+L46+I46+F46+C46</f>
        <v>#REF!</v>
      </c>
    </row>
    <row r="47" spans="1:24" s="260" customFormat="1" x14ac:dyDescent="0.25">
      <c r="A47" s="540" t="s">
        <v>270</v>
      </c>
      <c r="B47" s="545">
        <v>22</v>
      </c>
      <c r="C47" s="543">
        <f t="shared" si="11"/>
        <v>0.75862068965517238</v>
      </c>
      <c r="D47" s="544"/>
      <c r="E47" s="542">
        <v>0</v>
      </c>
      <c r="F47" s="543">
        <f t="shared" si="12"/>
        <v>0</v>
      </c>
      <c r="G47" s="546"/>
      <c r="H47" s="542">
        <v>0</v>
      </c>
      <c r="I47" s="543">
        <f t="shared" si="13"/>
        <v>0</v>
      </c>
      <c r="J47" s="546"/>
      <c r="K47" s="542">
        <v>7</v>
      </c>
      <c r="L47" s="543">
        <f t="shared" si="14"/>
        <v>0.2413793103448276</v>
      </c>
      <c r="M47" s="546"/>
      <c r="N47" s="542">
        <v>0</v>
      </c>
      <c r="O47" s="543">
        <f t="shared" si="15"/>
        <v>0</v>
      </c>
      <c r="P47" s="546"/>
      <c r="Q47" s="542">
        <v>0</v>
      </c>
      <c r="R47" s="543">
        <f t="shared" si="9"/>
        <v>0</v>
      </c>
      <c r="S47" s="546"/>
      <c r="T47" s="542">
        <v>0</v>
      </c>
      <c r="U47" s="543">
        <f t="shared" si="10"/>
        <v>0</v>
      </c>
      <c r="V47" s="546"/>
      <c r="W47" s="542">
        <f t="shared" si="8"/>
        <v>29</v>
      </c>
      <c r="X47" s="651" t="e">
        <f>U47+R47+#REF!+O47+L47+I47+F47+C47</f>
        <v>#REF!</v>
      </c>
    </row>
    <row r="48" spans="1:24" x14ac:dyDescent="0.25">
      <c r="B48" s="264"/>
      <c r="C48" s="307"/>
      <c r="D48" s="264"/>
      <c r="E48" s="264"/>
      <c r="F48" s="303"/>
      <c r="G48" s="278"/>
      <c r="H48" s="278"/>
      <c r="I48" s="303"/>
      <c r="J48" s="278"/>
      <c r="K48" s="278"/>
      <c r="L48" s="303"/>
      <c r="M48" s="278"/>
      <c r="N48" s="278"/>
      <c r="O48" s="303"/>
      <c r="P48" s="278"/>
      <c r="Q48" s="278"/>
      <c r="R48" s="303"/>
      <c r="S48" s="278"/>
      <c r="T48" s="278"/>
      <c r="U48" s="303"/>
      <c r="V48" s="278"/>
      <c r="W48" s="278"/>
      <c r="X48" s="288"/>
    </row>
    <row r="49" spans="1:1" ht="16.5" x14ac:dyDescent="0.3">
      <c r="A49" s="266" t="s">
        <v>271</v>
      </c>
    </row>
    <row r="50" spans="1:1" ht="16.5" x14ac:dyDescent="0.3">
      <c r="A50" s="266" t="s">
        <v>751</v>
      </c>
    </row>
  </sheetData>
  <mergeCells count="11">
    <mergeCell ref="A6:X7"/>
    <mergeCell ref="B12:X12"/>
    <mergeCell ref="W13:X13"/>
    <mergeCell ref="A12:A14"/>
    <mergeCell ref="B13:C13"/>
    <mergeCell ref="E13:F13"/>
    <mergeCell ref="H13:I13"/>
    <mergeCell ref="K13:L13"/>
    <mergeCell ref="N13:O13"/>
    <mergeCell ref="Q13:R13"/>
    <mergeCell ref="T13:U13"/>
  </mergeCell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D677A-D78E-4B97-A8EF-C68A23864C33}">
  <sheetPr codeName="Hoja43">
    <tabColor theme="1"/>
  </sheetPr>
  <dimension ref="A2:AA50"/>
  <sheetViews>
    <sheetView showGridLines="0" showRowColHeaders="0" zoomScale="80" zoomScaleNormal="80" workbookViewId="0">
      <selection activeCell="A9" sqref="A9"/>
    </sheetView>
  </sheetViews>
  <sheetFormatPr baseColWidth="10" defaultColWidth="11.42578125" defaultRowHeight="15" x14ac:dyDescent="0.25"/>
  <cols>
    <col min="1" max="1" width="40.7109375" style="241" customWidth="1"/>
    <col min="2" max="2" width="10.140625" style="241" customWidth="1"/>
    <col min="3" max="3" width="9.5703125" style="297" customWidth="1"/>
    <col min="4" max="4" width="6.28515625" style="241" customWidth="1"/>
    <col min="5" max="5" width="10.140625" style="241" customWidth="1"/>
    <col min="6" max="6" width="9.5703125" style="297" customWidth="1"/>
    <col min="7" max="7" width="6.28515625" style="241" customWidth="1"/>
    <col min="8" max="8" width="11.42578125" style="241"/>
    <col min="9" max="9" width="14" style="297" customWidth="1"/>
    <col min="10" max="10" width="6.28515625" style="241" customWidth="1"/>
    <col min="11" max="11" width="11.42578125" style="241"/>
    <col min="12" max="12" width="11.42578125" style="297"/>
    <col min="13" max="13" width="6.28515625" style="241" customWidth="1"/>
    <col min="14" max="14" width="11.42578125" style="241"/>
    <col min="15" max="15" width="14" style="297" customWidth="1"/>
    <col min="16" max="16" width="6.28515625" style="241" customWidth="1"/>
    <col min="17" max="17" width="11.42578125" style="241"/>
    <col min="18" max="18" width="11.42578125" style="297"/>
    <col min="19" max="19" width="6.28515625" style="241" customWidth="1"/>
    <col min="20" max="20" width="10.140625" style="241" customWidth="1"/>
    <col min="21" max="21" width="9.5703125" style="297" customWidth="1"/>
    <col min="22" max="22" width="6.28515625" style="241" customWidth="1"/>
    <col min="23" max="23" width="11.42578125" style="241"/>
    <col min="24" max="24" width="14" style="297" customWidth="1"/>
    <col min="25" max="25" width="6.28515625" style="241" customWidth="1"/>
    <col min="26" max="26" width="11.42578125" style="241"/>
    <col min="27" max="27" width="11.42578125" style="297"/>
    <col min="28" max="16384" width="11.42578125" style="241"/>
  </cols>
  <sheetData>
    <row r="2" spans="1:27" x14ac:dyDescent="0.25">
      <c r="A2"/>
    </row>
    <row r="5" spans="1:27" ht="3.75" customHeight="1" x14ac:dyDescent="0.25"/>
    <row r="6" spans="1:27" ht="15" customHeight="1" x14ac:dyDescent="0.25">
      <c r="A6" s="749" t="s">
        <v>2</v>
      </c>
      <c r="B6" s="749"/>
      <c r="C6" s="749"/>
      <c r="D6" s="749"/>
      <c r="E6" s="749"/>
      <c r="F6" s="749"/>
      <c r="G6" s="749"/>
      <c r="H6" s="749"/>
      <c r="I6" s="749"/>
      <c r="J6" s="749"/>
      <c r="K6" s="749"/>
      <c r="L6" s="749"/>
      <c r="M6" s="749"/>
      <c r="N6" s="749"/>
      <c r="O6" s="749"/>
      <c r="P6" s="749"/>
      <c r="Q6" s="749"/>
      <c r="R6" s="749"/>
      <c r="S6" s="749"/>
      <c r="T6" s="749"/>
      <c r="U6" s="749"/>
      <c r="V6" s="749"/>
      <c r="W6" s="749"/>
      <c r="X6" s="749"/>
      <c r="Y6" s="749"/>
      <c r="Z6" s="749"/>
      <c r="AA6" s="749"/>
    </row>
    <row r="7" spans="1:27" ht="19.5" customHeight="1" x14ac:dyDescent="0.25">
      <c r="A7" s="749"/>
      <c r="B7" s="749"/>
      <c r="C7" s="749"/>
      <c r="D7" s="749"/>
      <c r="E7" s="749"/>
      <c r="F7" s="749"/>
      <c r="G7" s="749"/>
      <c r="H7" s="749"/>
      <c r="I7" s="749"/>
      <c r="J7" s="749"/>
      <c r="K7" s="749"/>
      <c r="L7" s="749"/>
      <c r="M7" s="749"/>
      <c r="N7" s="749"/>
      <c r="O7" s="749"/>
      <c r="P7" s="749"/>
      <c r="Q7" s="749"/>
      <c r="R7" s="749"/>
      <c r="S7" s="749"/>
      <c r="T7" s="749"/>
      <c r="U7" s="749"/>
      <c r="V7" s="749"/>
      <c r="W7" s="749"/>
      <c r="X7" s="749"/>
      <c r="Y7" s="749"/>
      <c r="Z7" s="749"/>
      <c r="AA7" s="749"/>
    </row>
    <row r="8" spans="1:27" ht="14.25" customHeight="1" x14ac:dyDescent="0.25">
      <c r="A8" s="242" t="s">
        <v>217</v>
      </c>
      <c r="B8" s="243"/>
      <c r="C8" s="298"/>
      <c r="D8" s="243"/>
      <c r="E8" s="243"/>
      <c r="F8" s="298"/>
      <c r="G8" s="243"/>
      <c r="H8" s="243"/>
      <c r="I8" s="298"/>
      <c r="J8" s="243"/>
      <c r="K8" s="243"/>
      <c r="L8" s="298"/>
      <c r="M8" s="243"/>
      <c r="N8" s="243"/>
      <c r="O8" s="298"/>
      <c r="P8" s="243"/>
      <c r="Q8" s="243"/>
      <c r="R8" s="298"/>
      <c r="S8" s="243"/>
      <c r="T8" s="243"/>
      <c r="U8" s="298"/>
      <c r="V8" s="243"/>
      <c r="W8" s="243"/>
      <c r="X8" s="298"/>
      <c r="Y8" s="243"/>
      <c r="Z8" s="243"/>
      <c r="AA8" s="298"/>
    </row>
    <row r="9" spans="1:27" ht="14.25" customHeight="1" x14ac:dyDescent="0.25">
      <c r="A9" s="289" t="s">
        <v>380</v>
      </c>
      <c r="B9" s="290"/>
      <c r="C9" s="299"/>
      <c r="D9" s="290"/>
      <c r="E9" s="290"/>
      <c r="F9" s="299"/>
      <c r="G9" s="290"/>
      <c r="H9" s="290"/>
      <c r="I9" s="299"/>
      <c r="J9" s="290"/>
      <c r="K9" s="290"/>
      <c r="L9" s="299"/>
      <c r="M9" s="290"/>
      <c r="N9" s="290"/>
      <c r="O9" s="299"/>
      <c r="P9" s="290"/>
      <c r="Q9" s="290"/>
      <c r="R9" s="299"/>
      <c r="S9" s="290"/>
      <c r="T9" s="290"/>
      <c r="U9" s="299"/>
      <c r="V9" s="290"/>
      <c r="W9" s="290"/>
      <c r="X9" s="299"/>
      <c r="Y9" s="290"/>
      <c r="Z9" s="290"/>
      <c r="AA9" s="299"/>
    </row>
    <row r="10" spans="1:27" x14ac:dyDescent="0.25">
      <c r="A10" s="244" t="s">
        <v>234</v>
      </c>
      <c r="B10" s="245"/>
      <c r="C10" s="305"/>
      <c r="D10" s="282"/>
      <c r="E10" s="282"/>
      <c r="F10" s="300"/>
      <c r="G10" s="282"/>
      <c r="H10" s="282"/>
      <c r="I10" s="301"/>
      <c r="J10" s="282"/>
      <c r="K10" s="282"/>
      <c r="L10" s="301"/>
      <c r="M10" s="282"/>
      <c r="N10" s="282"/>
      <c r="O10" s="301"/>
      <c r="P10" s="282"/>
      <c r="Q10" s="282"/>
      <c r="R10" s="301"/>
      <c r="S10" s="282"/>
      <c r="T10" s="282"/>
      <c r="U10" s="300"/>
      <c r="V10" s="282"/>
      <c r="W10" s="282"/>
      <c r="X10" s="301"/>
      <c r="Y10" s="282"/>
      <c r="Z10" s="282"/>
      <c r="AA10" s="301"/>
    </row>
    <row r="11" spans="1:27" ht="15.75" x14ac:dyDescent="0.3">
      <c r="A11" s="247" t="s">
        <v>235</v>
      </c>
      <c r="B11" s="248"/>
      <c r="C11" s="306"/>
      <c r="D11" s="283"/>
      <c r="E11" s="283"/>
      <c r="F11" s="302"/>
      <c r="S11" s="283"/>
      <c r="T11" s="283"/>
      <c r="U11" s="302"/>
    </row>
    <row r="12" spans="1:27" x14ac:dyDescent="0.25">
      <c r="A12" s="750" t="s">
        <v>236</v>
      </c>
      <c r="B12" s="759" t="s">
        <v>217</v>
      </c>
      <c r="C12" s="759"/>
      <c r="D12" s="759"/>
      <c r="E12" s="759"/>
      <c r="F12" s="759"/>
      <c r="G12" s="759"/>
      <c r="H12" s="759"/>
      <c r="I12" s="759"/>
      <c r="J12" s="759"/>
      <c r="K12" s="759"/>
      <c r="L12" s="759"/>
      <c r="M12" s="759"/>
      <c r="N12" s="759"/>
      <c r="O12" s="759"/>
      <c r="P12" s="759"/>
      <c r="Q12" s="759"/>
      <c r="R12" s="759"/>
      <c r="S12" s="759"/>
      <c r="T12" s="759"/>
      <c r="U12" s="759"/>
      <c r="V12" s="759"/>
      <c r="W12" s="759"/>
      <c r="X12" s="759"/>
      <c r="Y12" s="759"/>
      <c r="Z12" s="759"/>
      <c r="AA12" s="759"/>
    </row>
    <row r="13" spans="1:27" ht="39.75" customHeight="1" x14ac:dyDescent="0.25">
      <c r="A13" s="756"/>
      <c r="B13" s="752" t="s">
        <v>381</v>
      </c>
      <c r="C13" s="752"/>
      <c r="D13" s="267"/>
      <c r="E13" s="758" t="s">
        <v>382</v>
      </c>
      <c r="F13" s="758"/>
      <c r="G13" s="268"/>
      <c r="H13" s="758" t="s">
        <v>383</v>
      </c>
      <c r="I13" s="758"/>
      <c r="J13" s="268"/>
      <c r="K13" s="752" t="s">
        <v>384</v>
      </c>
      <c r="L13" s="752"/>
      <c r="M13" s="268"/>
      <c r="N13" s="758" t="s">
        <v>385</v>
      </c>
      <c r="O13" s="758"/>
      <c r="P13" s="268"/>
      <c r="Q13" s="752" t="s">
        <v>386</v>
      </c>
      <c r="R13" s="752"/>
      <c r="S13" s="267"/>
      <c r="T13" s="758" t="s">
        <v>387</v>
      </c>
      <c r="U13" s="758"/>
      <c r="V13" s="268"/>
      <c r="W13" s="758" t="s">
        <v>304</v>
      </c>
      <c r="X13" s="758"/>
      <c r="Y13" s="268"/>
      <c r="Z13" s="752" t="s">
        <v>388</v>
      </c>
      <c r="AA13" s="752"/>
    </row>
    <row r="14" spans="1:27" x14ac:dyDescent="0.25">
      <c r="A14" s="756"/>
      <c r="B14" s="250" t="s">
        <v>34</v>
      </c>
      <c r="C14" s="292" t="s">
        <v>35</v>
      </c>
      <c r="D14" s="261"/>
      <c r="E14" s="250" t="s">
        <v>34</v>
      </c>
      <c r="F14" s="292" t="s">
        <v>35</v>
      </c>
      <c r="G14" s="269"/>
      <c r="H14" s="250" t="s">
        <v>34</v>
      </c>
      <c r="I14" s="292" t="s">
        <v>35</v>
      </c>
      <c r="J14" s="269"/>
      <c r="K14" s="250" t="s">
        <v>34</v>
      </c>
      <c r="L14" s="292" t="s">
        <v>35</v>
      </c>
      <c r="M14" s="269"/>
      <c r="N14" s="250" t="s">
        <v>34</v>
      </c>
      <c r="O14" s="292" t="s">
        <v>35</v>
      </c>
      <c r="P14" s="269"/>
      <c r="Q14" s="250" t="s">
        <v>34</v>
      </c>
      <c r="R14" s="292" t="s">
        <v>35</v>
      </c>
      <c r="S14" s="261"/>
      <c r="T14" s="250" t="s">
        <v>34</v>
      </c>
      <c r="U14" s="292" t="s">
        <v>35</v>
      </c>
      <c r="V14" s="269"/>
      <c r="W14" s="250" t="s">
        <v>34</v>
      </c>
      <c r="X14" s="292" t="s">
        <v>35</v>
      </c>
      <c r="Y14" s="269"/>
      <c r="Z14" s="250" t="s">
        <v>34</v>
      </c>
      <c r="AA14" s="292" t="s">
        <v>35</v>
      </c>
    </row>
    <row r="15" spans="1:27" x14ac:dyDescent="0.25">
      <c r="A15" s="284" t="s">
        <v>238</v>
      </c>
      <c r="B15" s="252">
        <f t="shared" ref="B15" si="0">SUM(B16:B47)</f>
        <v>24404</v>
      </c>
      <c r="C15" s="270">
        <f>B15/32187</f>
        <v>0.75819430204741045</v>
      </c>
      <c r="D15" s="271"/>
      <c r="E15" s="252">
        <f t="shared" ref="E15" si="1">SUM(E16:E47)</f>
        <v>6964</v>
      </c>
      <c r="F15" s="270">
        <f t="shared" ref="F15" si="2">E15/32187</f>
        <v>0.21636064249541739</v>
      </c>
      <c r="G15" s="271"/>
      <c r="H15" s="252">
        <f t="shared" ref="H15" si="3">SUM(H16:H47)</f>
        <v>6964</v>
      </c>
      <c r="I15" s="270">
        <f t="shared" ref="I15" si="4">H15/32187</f>
        <v>0.21636064249541739</v>
      </c>
      <c r="J15" s="271"/>
      <c r="K15" s="252">
        <f t="shared" ref="K15" si="5">SUM(K16:K47)</f>
        <v>575</v>
      </c>
      <c r="L15" s="270">
        <f t="shared" ref="L15" si="6">K15/32187</f>
        <v>1.7864355174449311E-2</v>
      </c>
      <c r="M15" s="271"/>
      <c r="N15" s="252">
        <f t="shared" ref="N15" si="7">SUM(N16:N47)</f>
        <v>1001</v>
      </c>
      <c r="O15" s="270">
        <f t="shared" ref="O15" si="8">N15/32187</f>
        <v>3.1099512225432627E-2</v>
      </c>
      <c r="P15" s="271"/>
      <c r="Q15" s="252">
        <f t="shared" ref="Q15" si="9">SUM(Q16:Q47)</f>
        <v>2376</v>
      </c>
      <c r="R15" s="270">
        <f t="shared" ref="R15" si="10">Q15/32187</f>
        <v>7.3818622425202721E-2</v>
      </c>
      <c r="S15" s="271"/>
      <c r="T15" s="252">
        <f t="shared" ref="T15" si="11">SUM(T16:T47)</f>
        <v>174</v>
      </c>
      <c r="U15" s="270">
        <f t="shared" ref="U15" si="12">T15/32187</f>
        <v>5.4059092180072698E-3</v>
      </c>
      <c r="V15" s="271"/>
      <c r="W15" s="252">
        <f t="shared" ref="W15" si="13">SUM(W16:W47)</f>
        <v>915</v>
      </c>
      <c r="X15" s="270">
        <f t="shared" ref="X15" si="14">W15/32187</f>
        <v>2.8427626060210643E-2</v>
      </c>
      <c r="Y15" s="271"/>
      <c r="Z15" s="252">
        <f t="shared" ref="Z15" si="15">SUM(Z16:Z47)</f>
        <v>1635</v>
      </c>
      <c r="AA15" s="270">
        <f t="shared" ref="AA15" si="16">Z15/32187</f>
        <v>5.0796905582999347E-2</v>
      </c>
    </row>
    <row r="16" spans="1:27" x14ac:dyDescent="0.25">
      <c r="A16" s="254" t="s">
        <v>239</v>
      </c>
      <c r="B16" s="255">
        <v>706</v>
      </c>
      <c r="C16" s="272">
        <v>0.8716049382716049</v>
      </c>
      <c r="D16" s="273"/>
      <c r="E16" s="274">
        <v>153</v>
      </c>
      <c r="F16" s="272">
        <v>0.18888888888888888</v>
      </c>
      <c r="G16" s="275"/>
      <c r="H16" s="274">
        <v>153</v>
      </c>
      <c r="I16" s="272">
        <v>0.18888888888888888</v>
      </c>
      <c r="J16" s="275"/>
      <c r="K16" s="274">
        <v>12</v>
      </c>
      <c r="L16" s="272">
        <v>1.4814814814814815E-2</v>
      </c>
      <c r="M16" s="275"/>
      <c r="N16" s="274">
        <v>3</v>
      </c>
      <c r="O16" s="272">
        <v>3.7037037037037038E-3</v>
      </c>
      <c r="P16" s="275"/>
      <c r="Q16" s="274">
        <v>62</v>
      </c>
      <c r="R16" s="272">
        <v>7.6543209876543214E-2</v>
      </c>
      <c r="S16" s="273"/>
      <c r="T16" s="274">
        <v>3</v>
      </c>
      <c r="U16" s="272">
        <v>3.7037037037037038E-3</v>
      </c>
      <c r="V16" s="275"/>
      <c r="W16" s="274">
        <v>19</v>
      </c>
      <c r="X16" s="272">
        <v>2.3456790123456792E-2</v>
      </c>
      <c r="Y16" s="275"/>
      <c r="Z16" s="274">
        <v>13</v>
      </c>
      <c r="AA16" s="272">
        <v>1.6049382716049384E-2</v>
      </c>
    </row>
    <row r="17" spans="1:27" x14ac:dyDescent="0.25">
      <c r="A17" s="257" t="s">
        <v>240</v>
      </c>
      <c r="B17" s="258">
        <v>1299</v>
      </c>
      <c r="C17" s="259">
        <v>0.87239758226997988</v>
      </c>
      <c r="D17" s="276"/>
      <c r="E17" s="277">
        <v>181</v>
      </c>
      <c r="F17" s="259">
        <v>0.12155809267965077</v>
      </c>
      <c r="G17" s="278"/>
      <c r="H17" s="277">
        <v>181</v>
      </c>
      <c r="I17" s="259">
        <v>0.12155809267965077</v>
      </c>
      <c r="J17" s="278"/>
      <c r="K17" s="277">
        <v>29</v>
      </c>
      <c r="L17" s="259">
        <v>1.9476158495634655E-2</v>
      </c>
      <c r="M17" s="278"/>
      <c r="N17" s="277">
        <v>60</v>
      </c>
      <c r="O17" s="259">
        <v>4.0295500335795834E-2</v>
      </c>
      <c r="P17" s="278"/>
      <c r="Q17" s="277">
        <v>102</v>
      </c>
      <c r="R17" s="259">
        <v>6.8502350570852924E-2</v>
      </c>
      <c r="S17" s="276"/>
      <c r="T17" s="277">
        <v>9</v>
      </c>
      <c r="U17" s="259">
        <v>6.044325050369375E-3</v>
      </c>
      <c r="V17" s="278"/>
      <c r="W17" s="277">
        <v>42</v>
      </c>
      <c r="X17" s="259">
        <v>2.8206850235057087E-2</v>
      </c>
      <c r="Y17" s="278"/>
      <c r="Z17" s="277">
        <v>82</v>
      </c>
      <c r="AA17" s="259">
        <v>5.5070517125587644E-2</v>
      </c>
    </row>
    <row r="18" spans="1:27" x14ac:dyDescent="0.25">
      <c r="A18" s="254" t="s">
        <v>241</v>
      </c>
      <c r="B18" s="255">
        <v>0</v>
      </c>
      <c r="C18" s="272">
        <v>0</v>
      </c>
      <c r="D18" s="273"/>
      <c r="E18" s="274">
        <v>0</v>
      </c>
      <c r="F18" s="272">
        <v>0</v>
      </c>
      <c r="G18" s="275"/>
      <c r="H18" s="274">
        <v>0</v>
      </c>
      <c r="I18" s="272">
        <v>0</v>
      </c>
      <c r="J18" s="275"/>
      <c r="K18" s="274">
        <v>0</v>
      </c>
      <c r="L18" s="272">
        <v>0</v>
      </c>
      <c r="M18" s="275"/>
      <c r="N18" s="274">
        <v>0</v>
      </c>
      <c r="O18" s="272">
        <v>0</v>
      </c>
      <c r="P18" s="275"/>
      <c r="Q18" s="274">
        <v>0</v>
      </c>
      <c r="R18" s="272">
        <v>0</v>
      </c>
      <c r="S18" s="273"/>
      <c r="T18" s="274">
        <v>0</v>
      </c>
      <c r="U18" s="272">
        <v>0</v>
      </c>
      <c r="V18" s="275"/>
      <c r="W18" s="274">
        <v>0</v>
      </c>
      <c r="X18" s="272">
        <v>0</v>
      </c>
      <c r="Y18" s="275"/>
      <c r="Z18" s="274">
        <v>0</v>
      </c>
      <c r="AA18" s="272">
        <v>0</v>
      </c>
    </row>
    <row r="19" spans="1:27" x14ac:dyDescent="0.25">
      <c r="A19" s="257" t="s">
        <v>242</v>
      </c>
      <c r="B19" s="258">
        <v>1699</v>
      </c>
      <c r="C19" s="259">
        <v>0.85981781376518218</v>
      </c>
      <c r="D19" s="276"/>
      <c r="E19" s="277">
        <v>331</v>
      </c>
      <c r="F19" s="259">
        <v>0.16751012145748986</v>
      </c>
      <c r="G19" s="278"/>
      <c r="H19" s="277">
        <v>331</v>
      </c>
      <c r="I19" s="259">
        <v>0.16751012145748986</v>
      </c>
      <c r="J19" s="278"/>
      <c r="K19" s="277">
        <v>38</v>
      </c>
      <c r="L19" s="259">
        <v>1.9230769230769232E-2</v>
      </c>
      <c r="M19" s="278"/>
      <c r="N19" s="277">
        <v>36</v>
      </c>
      <c r="O19" s="259">
        <v>1.8218623481781375E-2</v>
      </c>
      <c r="P19" s="278"/>
      <c r="Q19" s="277">
        <v>92</v>
      </c>
      <c r="R19" s="259">
        <v>4.6558704453441298E-2</v>
      </c>
      <c r="S19" s="276"/>
      <c r="T19" s="277">
        <v>9</v>
      </c>
      <c r="U19" s="259">
        <v>4.5546558704453437E-3</v>
      </c>
      <c r="V19" s="278"/>
      <c r="W19" s="277">
        <v>41</v>
      </c>
      <c r="X19" s="259">
        <v>2.0748987854251014E-2</v>
      </c>
      <c r="Y19" s="278"/>
      <c r="Z19" s="277">
        <v>11</v>
      </c>
      <c r="AA19" s="259">
        <v>5.566801619433198E-3</v>
      </c>
    </row>
    <row r="20" spans="1:27" x14ac:dyDescent="0.25">
      <c r="A20" s="254" t="s">
        <v>243</v>
      </c>
      <c r="B20" s="255">
        <v>2043</v>
      </c>
      <c r="C20" s="272">
        <v>0.84456386936750727</v>
      </c>
      <c r="D20" s="273"/>
      <c r="E20" s="274">
        <v>417</v>
      </c>
      <c r="F20" s="272">
        <v>0.17238528317486565</v>
      </c>
      <c r="G20" s="275"/>
      <c r="H20" s="274">
        <v>417</v>
      </c>
      <c r="I20" s="272">
        <v>0.17238528317486565</v>
      </c>
      <c r="J20" s="275"/>
      <c r="K20" s="274">
        <v>61</v>
      </c>
      <c r="L20" s="272">
        <v>2.5217031831335262E-2</v>
      </c>
      <c r="M20" s="275"/>
      <c r="N20" s="274">
        <v>229</v>
      </c>
      <c r="O20" s="272">
        <v>9.4667217858619257E-2</v>
      </c>
      <c r="P20" s="275"/>
      <c r="Q20" s="274">
        <v>196</v>
      </c>
      <c r="R20" s="272">
        <v>8.102521703183134E-2</v>
      </c>
      <c r="S20" s="273"/>
      <c r="T20" s="274">
        <v>24</v>
      </c>
      <c r="U20" s="272">
        <v>9.9214551467548574E-3</v>
      </c>
      <c r="V20" s="275"/>
      <c r="W20" s="274">
        <v>153</v>
      </c>
      <c r="X20" s="272">
        <v>6.3249276560562215E-2</v>
      </c>
      <c r="Y20" s="275"/>
      <c r="Z20" s="274">
        <v>119</v>
      </c>
      <c r="AA20" s="272">
        <v>4.9193881769326167E-2</v>
      </c>
    </row>
    <row r="21" spans="1:27" x14ac:dyDescent="0.25">
      <c r="A21" s="257" t="s">
        <v>244</v>
      </c>
      <c r="B21" s="258">
        <v>1471</v>
      </c>
      <c r="C21" s="259">
        <v>0.73366583541147135</v>
      </c>
      <c r="D21" s="276"/>
      <c r="E21" s="277">
        <v>661</v>
      </c>
      <c r="F21" s="259">
        <v>0.32967581047381544</v>
      </c>
      <c r="G21" s="278"/>
      <c r="H21" s="277">
        <v>661</v>
      </c>
      <c r="I21" s="259">
        <v>0.32967581047381544</v>
      </c>
      <c r="J21" s="278"/>
      <c r="K21" s="277">
        <v>49</v>
      </c>
      <c r="L21" s="259">
        <v>2.4438902743142147E-2</v>
      </c>
      <c r="M21" s="278"/>
      <c r="N21" s="277">
        <v>20</v>
      </c>
      <c r="O21" s="259">
        <v>9.9750623441396506E-3</v>
      </c>
      <c r="P21" s="278"/>
      <c r="Q21" s="277">
        <v>180</v>
      </c>
      <c r="R21" s="259">
        <v>8.9775561097256859E-2</v>
      </c>
      <c r="S21" s="276"/>
      <c r="T21" s="277">
        <v>8</v>
      </c>
      <c r="U21" s="259">
        <v>3.9900249376558601E-3</v>
      </c>
      <c r="V21" s="278"/>
      <c r="W21" s="277">
        <v>27</v>
      </c>
      <c r="X21" s="259">
        <v>1.3466334164588529E-2</v>
      </c>
      <c r="Y21" s="278"/>
      <c r="Z21" s="277">
        <v>94</v>
      </c>
      <c r="AA21" s="259">
        <v>4.6882793017456362E-2</v>
      </c>
    </row>
    <row r="22" spans="1:27" x14ac:dyDescent="0.25">
      <c r="A22" s="254" t="s">
        <v>245</v>
      </c>
      <c r="B22" s="255">
        <v>1278</v>
      </c>
      <c r="C22" s="272">
        <v>0.60712589073634204</v>
      </c>
      <c r="D22" s="273"/>
      <c r="E22" s="274">
        <v>626</v>
      </c>
      <c r="F22" s="272">
        <v>0.29738717339667459</v>
      </c>
      <c r="G22" s="275"/>
      <c r="H22" s="274">
        <v>626</v>
      </c>
      <c r="I22" s="272">
        <v>0.29738717339667459</v>
      </c>
      <c r="J22" s="275"/>
      <c r="K22" s="274">
        <v>32</v>
      </c>
      <c r="L22" s="272">
        <v>1.5201900237529691E-2</v>
      </c>
      <c r="M22" s="275"/>
      <c r="N22" s="274">
        <v>81</v>
      </c>
      <c r="O22" s="272">
        <v>3.8479809976247031E-2</v>
      </c>
      <c r="P22" s="275"/>
      <c r="Q22" s="274">
        <v>223</v>
      </c>
      <c r="R22" s="272">
        <v>0.10593824228028502</v>
      </c>
      <c r="S22" s="273"/>
      <c r="T22" s="274">
        <v>3</v>
      </c>
      <c r="U22" s="272">
        <v>1.4251781472684087E-3</v>
      </c>
      <c r="V22" s="275"/>
      <c r="W22" s="274">
        <v>45</v>
      </c>
      <c r="X22" s="272">
        <v>2.137767220902613E-2</v>
      </c>
      <c r="Y22" s="275"/>
      <c r="Z22" s="274">
        <v>139</v>
      </c>
      <c r="AA22" s="272">
        <v>6.6033254156769597E-2</v>
      </c>
    </row>
    <row r="23" spans="1:27" x14ac:dyDescent="0.25">
      <c r="A23" s="257" t="s">
        <v>246</v>
      </c>
      <c r="B23" s="258">
        <v>1074</v>
      </c>
      <c r="C23" s="259">
        <v>0.73966942148760328</v>
      </c>
      <c r="D23" s="276"/>
      <c r="E23" s="277">
        <v>255</v>
      </c>
      <c r="F23" s="259">
        <v>0.1756198347107438</v>
      </c>
      <c r="G23" s="278"/>
      <c r="H23" s="277">
        <v>255</v>
      </c>
      <c r="I23" s="259">
        <v>0.1756198347107438</v>
      </c>
      <c r="J23" s="278"/>
      <c r="K23" s="277">
        <v>31</v>
      </c>
      <c r="L23" s="259">
        <v>2.1349862258953169E-2</v>
      </c>
      <c r="M23" s="278"/>
      <c r="N23" s="277">
        <v>85</v>
      </c>
      <c r="O23" s="259">
        <v>5.8539944903581269E-2</v>
      </c>
      <c r="P23" s="278"/>
      <c r="Q23" s="277">
        <v>89</v>
      </c>
      <c r="R23" s="259">
        <v>6.1294765840220394E-2</v>
      </c>
      <c r="S23" s="276"/>
      <c r="T23" s="277">
        <v>10</v>
      </c>
      <c r="U23" s="259">
        <v>6.8870523415977972E-3</v>
      </c>
      <c r="V23" s="278"/>
      <c r="W23" s="277">
        <v>71</v>
      </c>
      <c r="X23" s="259">
        <v>4.8898071625344347E-2</v>
      </c>
      <c r="Y23" s="278"/>
      <c r="Z23" s="277">
        <v>159</v>
      </c>
      <c r="AA23" s="259">
        <v>0.10950413223140495</v>
      </c>
    </row>
    <row r="24" spans="1:27" x14ac:dyDescent="0.25">
      <c r="A24" s="254" t="s">
        <v>247</v>
      </c>
      <c r="B24" s="255">
        <v>148</v>
      </c>
      <c r="C24" s="272">
        <v>0.66666666666666652</v>
      </c>
      <c r="D24" s="273"/>
      <c r="E24" s="274">
        <v>70</v>
      </c>
      <c r="F24" s="272">
        <v>0.31531531531531531</v>
      </c>
      <c r="G24" s="275"/>
      <c r="H24" s="274">
        <v>70</v>
      </c>
      <c r="I24" s="272">
        <v>0.31531531531531531</v>
      </c>
      <c r="J24" s="275"/>
      <c r="K24" s="274">
        <v>7</v>
      </c>
      <c r="L24" s="272">
        <v>3.1531531531531529E-2</v>
      </c>
      <c r="M24" s="275"/>
      <c r="N24" s="274">
        <v>7</v>
      </c>
      <c r="O24" s="272">
        <v>3.1531531531531529E-2</v>
      </c>
      <c r="P24" s="275"/>
      <c r="Q24" s="274">
        <v>6</v>
      </c>
      <c r="R24" s="272">
        <v>2.7027027027027025E-2</v>
      </c>
      <c r="S24" s="273"/>
      <c r="T24" s="274">
        <v>1</v>
      </c>
      <c r="U24" s="272">
        <v>4.5045045045045045E-3</v>
      </c>
      <c r="V24" s="275"/>
      <c r="W24" s="274">
        <v>6</v>
      </c>
      <c r="X24" s="272">
        <v>2.7027027027027025E-2</v>
      </c>
      <c r="Y24" s="275"/>
      <c r="Z24" s="274">
        <v>8</v>
      </c>
      <c r="AA24" s="272">
        <v>3.6036036036036036E-2</v>
      </c>
    </row>
    <row r="25" spans="1:27" x14ac:dyDescent="0.25">
      <c r="A25" s="257" t="s">
        <v>248</v>
      </c>
      <c r="B25" s="258">
        <v>2</v>
      </c>
      <c r="C25" s="259">
        <v>1</v>
      </c>
      <c r="D25" s="276"/>
      <c r="E25" s="277">
        <v>1</v>
      </c>
      <c r="F25" s="259">
        <v>0.5</v>
      </c>
      <c r="G25" s="278"/>
      <c r="H25" s="277">
        <v>1</v>
      </c>
      <c r="I25" s="259">
        <v>0.5</v>
      </c>
      <c r="J25" s="278"/>
      <c r="K25" s="277">
        <v>0</v>
      </c>
      <c r="L25" s="259">
        <v>0</v>
      </c>
      <c r="M25" s="278"/>
      <c r="N25" s="277">
        <v>0</v>
      </c>
      <c r="O25" s="259">
        <v>0</v>
      </c>
      <c r="P25" s="278"/>
      <c r="Q25" s="277">
        <v>1</v>
      </c>
      <c r="R25" s="259">
        <v>0.5</v>
      </c>
      <c r="S25" s="276"/>
      <c r="T25" s="277">
        <v>0</v>
      </c>
      <c r="U25" s="259">
        <v>0</v>
      </c>
      <c r="V25" s="278"/>
      <c r="W25" s="277">
        <v>0</v>
      </c>
      <c r="X25" s="259">
        <v>0</v>
      </c>
      <c r="Y25" s="278"/>
      <c r="Z25" s="277">
        <v>0</v>
      </c>
      <c r="AA25" s="259">
        <v>0</v>
      </c>
    </row>
    <row r="26" spans="1:27" x14ac:dyDescent="0.25">
      <c r="A26" s="254" t="s">
        <v>249</v>
      </c>
      <c r="B26" s="255">
        <v>998</v>
      </c>
      <c r="C26" s="272">
        <v>0.72687545520757468</v>
      </c>
      <c r="D26" s="273"/>
      <c r="E26" s="274">
        <v>175</v>
      </c>
      <c r="F26" s="272">
        <v>0.12745812090313183</v>
      </c>
      <c r="G26" s="275"/>
      <c r="H26" s="274">
        <v>175</v>
      </c>
      <c r="I26" s="272">
        <v>0.12745812090313183</v>
      </c>
      <c r="J26" s="275"/>
      <c r="K26" s="274">
        <v>18</v>
      </c>
      <c r="L26" s="272">
        <v>1.3109978150036417E-2</v>
      </c>
      <c r="M26" s="275"/>
      <c r="N26" s="274">
        <v>32</v>
      </c>
      <c r="O26" s="272">
        <v>2.3306627822286964E-2</v>
      </c>
      <c r="P26" s="275"/>
      <c r="Q26" s="274">
        <v>169</v>
      </c>
      <c r="R26" s="272">
        <v>0.12308812818645302</v>
      </c>
      <c r="S26" s="273"/>
      <c r="T26" s="274">
        <v>6</v>
      </c>
      <c r="U26" s="272">
        <v>4.3699927166788053E-3</v>
      </c>
      <c r="V26" s="275"/>
      <c r="W26" s="274">
        <v>28</v>
      </c>
      <c r="X26" s="272">
        <v>2.0393299344501091E-2</v>
      </c>
      <c r="Y26" s="275"/>
      <c r="Z26" s="274">
        <v>108</v>
      </c>
      <c r="AA26" s="272">
        <v>7.8659868900218505E-2</v>
      </c>
    </row>
    <row r="27" spans="1:27" x14ac:dyDescent="0.25">
      <c r="A27" s="257" t="s">
        <v>250</v>
      </c>
      <c r="B27" s="258">
        <v>162</v>
      </c>
      <c r="C27" s="259">
        <v>0.49090909090909096</v>
      </c>
      <c r="D27" s="276"/>
      <c r="E27" s="277">
        <v>33</v>
      </c>
      <c r="F27" s="259">
        <v>0.1</v>
      </c>
      <c r="G27" s="278"/>
      <c r="H27" s="277">
        <v>33</v>
      </c>
      <c r="I27" s="259">
        <v>0.1</v>
      </c>
      <c r="J27" s="278"/>
      <c r="K27" s="277">
        <v>5</v>
      </c>
      <c r="L27" s="259">
        <v>1.5151515151515152E-2</v>
      </c>
      <c r="M27" s="278"/>
      <c r="N27" s="277">
        <v>1</v>
      </c>
      <c r="O27" s="259">
        <v>3.0303030303030303E-3</v>
      </c>
      <c r="P27" s="278"/>
      <c r="Q27" s="277">
        <v>2</v>
      </c>
      <c r="R27" s="259">
        <v>6.0606060606060606E-3</v>
      </c>
      <c r="S27" s="276"/>
      <c r="T27" s="277">
        <v>1</v>
      </c>
      <c r="U27" s="259">
        <v>3.0303030303030303E-3</v>
      </c>
      <c r="V27" s="278"/>
      <c r="W27" s="277">
        <v>1</v>
      </c>
      <c r="X27" s="259">
        <v>3.0303030303030303E-3</v>
      </c>
      <c r="Y27" s="278"/>
      <c r="Z27" s="277">
        <v>0</v>
      </c>
      <c r="AA27" s="259">
        <v>0</v>
      </c>
    </row>
    <row r="28" spans="1:27" x14ac:dyDescent="0.25">
      <c r="A28" s="254" t="s">
        <v>251</v>
      </c>
      <c r="B28" s="255">
        <v>1216</v>
      </c>
      <c r="C28" s="272">
        <v>0.7750159337157424</v>
      </c>
      <c r="D28" s="273"/>
      <c r="E28" s="274">
        <v>289</v>
      </c>
      <c r="F28" s="272">
        <v>0.18419375398342894</v>
      </c>
      <c r="G28" s="275"/>
      <c r="H28" s="274">
        <v>289</v>
      </c>
      <c r="I28" s="272">
        <v>0.18419375398342894</v>
      </c>
      <c r="J28" s="275"/>
      <c r="K28" s="274">
        <v>5</v>
      </c>
      <c r="L28" s="272">
        <v>3.1867431485022306E-3</v>
      </c>
      <c r="M28" s="275"/>
      <c r="N28" s="274">
        <v>8</v>
      </c>
      <c r="O28" s="272">
        <v>5.098789037603569E-3</v>
      </c>
      <c r="P28" s="275"/>
      <c r="Q28" s="274">
        <v>21</v>
      </c>
      <c r="R28" s="272">
        <v>1.338432122370937E-2</v>
      </c>
      <c r="S28" s="273"/>
      <c r="T28" s="274">
        <v>5</v>
      </c>
      <c r="U28" s="272">
        <v>3.1867431485022306E-3</v>
      </c>
      <c r="V28" s="275"/>
      <c r="W28" s="274">
        <v>36</v>
      </c>
      <c r="X28" s="272">
        <v>2.2944550669216062E-2</v>
      </c>
      <c r="Y28" s="275"/>
      <c r="Z28" s="274">
        <v>30</v>
      </c>
      <c r="AA28" s="272">
        <v>1.9120458891013385E-2</v>
      </c>
    </row>
    <row r="29" spans="1:27" x14ac:dyDescent="0.25">
      <c r="A29" s="257" t="s">
        <v>252</v>
      </c>
      <c r="B29" s="258">
        <v>942</v>
      </c>
      <c r="C29" s="259">
        <v>0.73708920187793425</v>
      </c>
      <c r="D29" s="276"/>
      <c r="E29" s="277">
        <v>418</v>
      </c>
      <c r="F29" s="259">
        <v>0.32707355242566505</v>
      </c>
      <c r="G29" s="278"/>
      <c r="H29" s="277">
        <v>418</v>
      </c>
      <c r="I29" s="259">
        <v>0.32707355242566505</v>
      </c>
      <c r="J29" s="278"/>
      <c r="K29" s="277">
        <v>17</v>
      </c>
      <c r="L29" s="259">
        <v>1.3302034428794992E-2</v>
      </c>
      <c r="M29" s="278"/>
      <c r="N29" s="277">
        <v>13</v>
      </c>
      <c r="O29" s="259">
        <v>1.0172143974960877E-2</v>
      </c>
      <c r="P29" s="278"/>
      <c r="Q29" s="277">
        <v>61</v>
      </c>
      <c r="R29" s="259">
        <v>4.7730829420970268E-2</v>
      </c>
      <c r="S29" s="276"/>
      <c r="T29" s="277">
        <v>4</v>
      </c>
      <c r="U29" s="259">
        <v>3.1298904538341159E-3</v>
      </c>
      <c r="V29" s="278"/>
      <c r="W29" s="277">
        <v>33</v>
      </c>
      <c r="X29" s="259">
        <v>2.5821596244131453E-2</v>
      </c>
      <c r="Y29" s="278"/>
      <c r="Z29" s="277">
        <v>20</v>
      </c>
      <c r="AA29" s="259">
        <v>1.5649452269170579E-2</v>
      </c>
    </row>
    <row r="30" spans="1:27" x14ac:dyDescent="0.25">
      <c r="A30" s="254" t="s">
        <v>253</v>
      </c>
      <c r="B30" s="255">
        <v>1053</v>
      </c>
      <c r="C30" s="272">
        <v>0.76193921852387847</v>
      </c>
      <c r="D30" s="273"/>
      <c r="E30" s="274">
        <v>203</v>
      </c>
      <c r="F30" s="272">
        <v>0.14688856729377714</v>
      </c>
      <c r="G30" s="275"/>
      <c r="H30" s="274">
        <v>203</v>
      </c>
      <c r="I30" s="272">
        <v>0.14688856729377714</v>
      </c>
      <c r="J30" s="275"/>
      <c r="K30" s="274">
        <v>19</v>
      </c>
      <c r="L30" s="272">
        <v>1.3748191027496382E-2</v>
      </c>
      <c r="M30" s="275"/>
      <c r="N30" s="274">
        <v>95</v>
      </c>
      <c r="O30" s="272">
        <v>6.8740955137481907E-2</v>
      </c>
      <c r="P30" s="275"/>
      <c r="Q30" s="274">
        <v>141</v>
      </c>
      <c r="R30" s="272">
        <v>0.1020260492040521</v>
      </c>
      <c r="S30" s="273"/>
      <c r="T30" s="274">
        <v>11</v>
      </c>
      <c r="U30" s="272">
        <v>7.9594790159189573E-3</v>
      </c>
      <c r="V30" s="275"/>
      <c r="W30" s="274">
        <v>82</v>
      </c>
      <c r="X30" s="272">
        <v>5.9334298118668596E-2</v>
      </c>
      <c r="Y30" s="275"/>
      <c r="Z30" s="274">
        <v>55</v>
      </c>
      <c r="AA30" s="272">
        <v>3.9797395079594788E-2</v>
      </c>
    </row>
    <row r="31" spans="1:27" x14ac:dyDescent="0.25">
      <c r="A31" s="257" t="s">
        <v>254</v>
      </c>
      <c r="B31" s="258">
        <v>20</v>
      </c>
      <c r="C31" s="259">
        <v>1</v>
      </c>
      <c r="D31" s="276"/>
      <c r="E31" s="277">
        <v>2</v>
      </c>
      <c r="F31" s="259">
        <v>0.1</v>
      </c>
      <c r="G31" s="278"/>
      <c r="H31" s="277">
        <v>2</v>
      </c>
      <c r="I31" s="259">
        <v>0.1</v>
      </c>
      <c r="J31" s="278"/>
      <c r="K31" s="277">
        <v>0</v>
      </c>
      <c r="L31" s="259">
        <v>0</v>
      </c>
      <c r="M31" s="278"/>
      <c r="N31" s="277">
        <v>0</v>
      </c>
      <c r="O31" s="259">
        <v>0</v>
      </c>
      <c r="P31" s="278"/>
      <c r="Q31" s="277">
        <v>0</v>
      </c>
      <c r="R31" s="259">
        <v>0</v>
      </c>
      <c r="S31" s="276"/>
      <c r="T31" s="277">
        <v>1</v>
      </c>
      <c r="U31" s="259">
        <v>0.05</v>
      </c>
      <c r="V31" s="278"/>
      <c r="W31" s="277">
        <v>0</v>
      </c>
      <c r="X31" s="259">
        <v>0</v>
      </c>
      <c r="Y31" s="278"/>
      <c r="Z31" s="277">
        <v>0</v>
      </c>
      <c r="AA31" s="259">
        <v>0</v>
      </c>
    </row>
    <row r="32" spans="1:27" x14ac:dyDescent="0.25">
      <c r="A32" s="254" t="s">
        <v>255</v>
      </c>
      <c r="B32" s="255">
        <v>26</v>
      </c>
      <c r="C32" s="272">
        <v>0.8666666666666667</v>
      </c>
      <c r="D32" s="273"/>
      <c r="E32" s="274">
        <v>3</v>
      </c>
      <c r="F32" s="272">
        <v>0.1</v>
      </c>
      <c r="G32" s="275"/>
      <c r="H32" s="274">
        <v>3</v>
      </c>
      <c r="I32" s="272">
        <v>0.1</v>
      </c>
      <c r="J32" s="275"/>
      <c r="K32" s="274">
        <v>1</v>
      </c>
      <c r="L32" s="272">
        <v>3.3333333333333333E-2</v>
      </c>
      <c r="M32" s="275"/>
      <c r="N32" s="274">
        <v>0</v>
      </c>
      <c r="O32" s="272">
        <v>0</v>
      </c>
      <c r="P32" s="275"/>
      <c r="Q32" s="274">
        <v>1</v>
      </c>
      <c r="R32" s="272">
        <v>3.3333333333333333E-2</v>
      </c>
      <c r="S32" s="273"/>
      <c r="T32" s="274">
        <v>15</v>
      </c>
      <c r="U32" s="272">
        <v>0.5</v>
      </c>
      <c r="V32" s="275"/>
      <c r="W32" s="274">
        <v>6</v>
      </c>
      <c r="X32" s="272">
        <v>0.2</v>
      </c>
      <c r="Y32" s="275"/>
      <c r="Z32" s="274">
        <v>2</v>
      </c>
      <c r="AA32" s="272">
        <v>6.6666666666666666E-2</v>
      </c>
    </row>
    <row r="33" spans="1:27" x14ac:dyDescent="0.25">
      <c r="A33" s="257" t="s">
        <v>256</v>
      </c>
      <c r="B33" s="258">
        <v>1076</v>
      </c>
      <c r="C33" s="259">
        <v>0.82262996941896038</v>
      </c>
      <c r="D33" s="276"/>
      <c r="E33" s="277">
        <v>287</v>
      </c>
      <c r="F33" s="259">
        <v>0.21941896024464833</v>
      </c>
      <c r="G33" s="278"/>
      <c r="H33" s="277">
        <v>287</v>
      </c>
      <c r="I33" s="259">
        <v>0.21941896024464833</v>
      </c>
      <c r="J33" s="278"/>
      <c r="K33" s="277">
        <v>15</v>
      </c>
      <c r="L33" s="259">
        <v>1.1467889908256881E-2</v>
      </c>
      <c r="M33" s="278"/>
      <c r="N33" s="277">
        <v>9</v>
      </c>
      <c r="O33" s="259">
        <v>6.8807339449541297E-3</v>
      </c>
      <c r="P33" s="278"/>
      <c r="Q33" s="277">
        <v>99</v>
      </c>
      <c r="R33" s="259">
        <v>7.5688073394495417E-2</v>
      </c>
      <c r="S33" s="276"/>
      <c r="T33" s="277">
        <v>3</v>
      </c>
      <c r="U33" s="259">
        <v>2.2935779816513763E-3</v>
      </c>
      <c r="V33" s="278"/>
      <c r="W33" s="277">
        <v>23</v>
      </c>
      <c r="X33" s="259">
        <v>1.7584097859327217E-2</v>
      </c>
      <c r="Y33" s="278"/>
      <c r="Z33" s="277">
        <v>95</v>
      </c>
      <c r="AA33" s="259">
        <v>7.2629969418960244E-2</v>
      </c>
    </row>
    <row r="34" spans="1:27" x14ac:dyDescent="0.25">
      <c r="A34" s="254" t="s">
        <v>257</v>
      </c>
      <c r="B34" s="255">
        <v>1212</v>
      </c>
      <c r="C34" s="272">
        <v>0.85172171468728042</v>
      </c>
      <c r="D34" s="273"/>
      <c r="E34" s="274">
        <v>212</v>
      </c>
      <c r="F34" s="272">
        <v>0.14898102600140548</v>
      </c>
      <c r="G34" s="275"/>
      <c r="H34" s="274">
        <v>212</v>
      </c>
      <c r="I34" s="272">
        <v>0.14898102600140548</v>
      </c>
      <c r="J34" s="275"/>
      <c r="K34" s="274">
        <v>8</v>
      </c>
      <c r="L34" s="272">
        <v>5.6219255094869993E-3</v>
      </c>
      <c r="M34" s="275"/>
      <c r="N34" s="274">
        <v>6</v>
      </c>
      <c r="O34" s="272">
        <v>4.216444132115249E-3</v>
      </c>
      <c r="P34" s="275"/>
      <c r="Q34" s="274">
        <v>96</v>
      </c>
      <c r="R34" s="272">
        <v>6.7463106113843985E-2</v>
      </c>
      <c r="S34" s="273"/>
      <c r="T34" s="274">
        <v>4</v>
      </c>
      <c r="U34" s="272">
        <v>2.8109627547434997E-3</v>
      </c>
      <c r="V34" s="275"/>
      <c r="W34" s="274">
        <v>5</v>
      </c>
      <c r="X34" s="272">
        <v>3.5137034434293748E-3</v>
      </c>
      <c r="Y34" s="275"/>
      <c r="Z34" s="274">
        <v>12</v>
      </c>
      <c r="AA34" s="272">
        <v>8.4328882642304981E-3</v>
      </c>
    </row>
    <row r="35" spans="1:27" x14ac:dyDescent="0.25">
      <c r="A35" s="257" t="s">
        <v>258</v>
      </c>
      <c r="B35" s="258">
        <v>262</v>
      </c>
      <c r="C35" s="259">
        <v>0.75287356321839083</v>
      </c>
      <c r="D35" s="276"/>
      <c r="E35" s="277">
        <v>44</v>
      </c>
      <c r="F35" s="259">
        <v>0.12643678160919541</v>
      </c>
      <c r="G35" s="278"/>
      <c r="H35" s="277">
        <v>44</v>
      </c>
      <c r="I35" s="259">
        <v>0.12643678160919541</v>
      </c>
      <c r="J35" s="278"/>
      <c r="K35" s="277">
        <v>0</v>
      </c>
      <c r="L35" s="259">
        <v>0</v>
      </c>
      <c r="M35" s="278"/>
      <c r="N35" s="277">
        <v>0</v>
      </c>
      <c r="O35" s="259">
        <v>0</v>
      </c>
      <c r="P35" s="278"/>
      <c r="Q35" s="277">
        <v>2</v>
      </c>
      <c r="R35" s="259">
        <v>5.7471264367816091E-3</v>
      </c>
      <c r="S35" s="276"/>
      <c r="T35" s="277">
        <v>4</v>
      </c>
      <c r="U35" s="259">
        <v>1.1494252873563218E-2</v>
      </c>
      <c r="V35" s="278"/>
      <c r="W35" s="277">
        <v>6</v>
      </c>
      <c r="X35" s="259">
        <v>1.7241379310344827E-2</v>
      </c>
      <c r="Y35" s="278"/>
      <c r="Z35" s="277">
        <v>3</v>
      </c>
      <c r="AA35" s="259">
        <v>8.6206896551724137E-3</v>
      </c>
    </row>
    <row r="36" spans="1:27" x14ac:dyDescent="0.25">
      <c r="A36" s="254" t="s">
        <v>259</v>
      </c>
      <c r="B36" s="255">
        <v>122</v>
      </c>
      <c r="C36" s="272">
        <v>0.75776397515527949</v>
      </c>
      <c r="D36" s="273"/>
      <c r="E36" s="274">
        <v>10</v>
      </c>
      <c r="F36" s="272">
        <v>6.2111801242236024E-2</v>
      </c>
      <c r="G36" s="275"/>
      <c r="H36" s="274">
        <v>10</v>
      </c>
      <c r="I36" s="272">
        <v>6.2111801242236024E-2</v>
      </c>
      <c r="J36" s="275"/>
      <c r="K36" s="274">
        <v>3</v>
      </c>
      <c r="L36" s="272">
        <v>1.8633540372670808E-2</v>
      </c>
      <c r="M36" s="275"/>
      <c r="N36" s="274">
        <v>3</v>
      </c>
      <c r="O36" s="272">
        <v>1.8633540372670808E-2</v>
      </c>
      <c r="P36" s="275"/>
      <c r="Q36" s="274">
        <v>9</v>
      </c>
      <c r="R36" s="272">
        <v>5.5900621118012424E-2</v>
      </c>
      <c r="S36" s="273"/>
      <c r="T36" s="274">
        <v>0</v>
      </c>
      <c r="U36" s="272">
        <v>0</v>
      </c>
      <c r="V36" s="275"/>
      <c r="W36" s="274">
        <v>1</v>
      </c>
      <c r="X36" s="272">
        <v>6.2111801242236021E-3</v>
      </c>
      <c r="Y36" s="275"/>
      <c r="Z36" s="274">
        <v>28</v>
      </c>
      <c r="AA36" s="272">
        <v>0.17391304347826086</v>
      </c>
    </row>
    <row r="37" spans="1:27" s="260" customFormat="1" x14ac:dyDescent="0.25">
      <c r="A37" s="257" t="s">
        <v>260</v>
      </c>
      <c r="B37" s="258">
        <v>802</v>
      </c>
      <c r="C37" s="259">
        <v>0.42099737532808407</v>
      </c>
      <c r="D37" s="276"/>
      <c r="E37" s="277">
        <v>832</v>
      </c>
      <c r="F37" s="259">
        <v>0.43674540682414703</v>
      </c>
      <c r="G37" s="278"/>
      <c r="H37" s="277">
        <v>832</v>
      </c>
      <c r="I37" s="259">
        <v>0.43674540682414703</v>
      </c>
      <c r="J37" s="278"/>
      <c r="K37" s="277">
        <v>41</v>
      </c>
      <c r="L37" s="259">
        <v>2.1522309711286089E-2</v>
      </c>
      <c r="M37" s="278"/>
      <c r="N37" s="277">
        <v>47</v>
      </c>
      <c r="O37" s="259">
        <v>2.4671916010498687E-2</v>
      </c>
      <c r="P37" s="278"/>
      <c r="Q37" s="277">
        <v>80</v>
      </c>
      <c r="R37" s="259">
        <v>4.1994750656167978E-2</v>
      </c>
      <c r="S37" s="276"/>
      <c r="T37" s="277">
        <v>8</v>
      </c>
      <c r="U37" s="259">
        <v>4.1994750656167978E-3</v>
      </c>
      <c r="V37" s="278"/>
      <c r="W37" s="277">
        <v>46</v>
      </c>
      <c r="X37" s="259">
        <v>2.4146981627296588E-2</v>
      </c>
      <c r="Y37" s="278"/>
      <c r="Z37" s="277">
        <v>269</v>
      </c>
      <c r="AA37" s="259">
        <v>0.14120734908136484</v>
      </c>
    </row>
    <row r="38" spans="1:27" x14ac:dyDescent="0.25">
      <c r="A38" s="254" t="s">
        <v>261</v>
      </c>
      <c r="B38" s="255">
        <v>579</v>
      </c>
      <c r="C38" s="272">
        <v>0.90186915887850472</v>
      </c>
      <c r="D38" s="273"/>
      <c r="E38" s="274">
        <v>60</v>
      </c>
      <c r="F38" s="272">
        <v>9.3457943925233641E-2</v>
      </c>
      <c r="G38" s="275"/>
      <c r="H38" s="274">
        <v>60</v>
      </c>
      <c r="I38" s="272">
        <v>9.3457943925233641E-2</v>
      </c>
      <c r="J38" s="275"/>
      <c r="K38" s="274">
        <v>17</v>
      </c>
      <c r="L38" s="272">
        <v>2.6479750778816199E-2</v>
      </c>
      <c r="M38" s="275"/>
      <c r="N38" s="274">
        <v>25</v>
      </c>
      <c r="O38" s="272">
        <v>3.8940809968847349E-2</v>
      </c>
      <c r="P38" s="275"/>
      <c r="Q38" s="274">
        <v>123</v>
      </c>
      <c r="R38" s="272">
        <v>0.19158878504672894</v>
      </c>
      <c r="S38" s="273"/>
      <c r="T38" s="274">
        <v>3</v>
      </c>
      <c r="U38" s="272">
        <v>4.6728971962616819E-3</v>
      </c>
      <c r="V38" s="275"/>
      <c r="W38" s="274">
        <v>11</v>
      </c>
      <c r="X38" s="272">
        <v>1.7133956386292833E-2</v>
      </c>
      <c r="Y38" s="275"/>
      <c r="Z38" s="274">
        <v>29</v>
      </c>
      <c r="AA38" s="272">
        <v>4.5171339563862919E-2</v>
      </c>
    </row>
    <row r="39" spans="1:27" s="260" customFormat="1" x14ac:dyDescent="0.25">
      <c r="A39" s="257" t="s">
        <v>262</v>
      </c>
      <c r="B39" s="258">
        <v>1175</v>
      </c>
      <c r="C39" s="259">
        <v>0.7917789757412399</v>
      </c>
      <c r="D39" s="276"/>
      <c r="E39" s="277">
        <v>369</v>
      </c>
      <c r="F39" s="259">
        <v>0.2486522911051213</v>
      </c>
      <c r="G39" s="278"/>
      <c r="H39" s="277">
        <v>369</v>
      </c>
      <c r="I39" s="259">
        <v>0.2486522911051213</v>
      </c>
      <c r="J39" s="278"/>
      <c r="K39" s="277">
        <v>14</v>
      </c>
      <c r="L39" s="259">
        <v>9.433962264150943E-3</v>
      </c>
      <c r="M39" s="278"/>
      <c r="N39" s="277">
        <v>32</v>
      </c>
      <c r="O39" s="259">
        <v>2.15633423180593E-2</v>
      </c>
      <c r="P39" s="278"/>
      <c r="Q39" s="277">
        <v>56</v>
      </c>
      <c r="R39" s="259">
        <v>3.7735849056603772E-2</v>
      </c>
      <c r="S39" s="276"/>
      <c r="T39" s="277">
        <v>6</v>
      </c>
      <c r="U39" s="259">
        <v>4.0431266846361188E-3</v>
      </c>
      <c r="V39" s="278"/>
      <c r="W39" s="277">
        <v>29</v>
      </c>
      <c r="X39" s="259">
        <v>1.9541778975741241E-2</v>
      </c>
      <c r="Y39" s="278"/>
      <c r="Z39" s="277">
        <v>31</v>
      </c>
      <c r="AA39" s="259">
        <v>2.0889487870619946E-2</v>
      </c>
    </row>
    <row r="40" spans="1:27" x14ac:dyDescent="0.25">
      <c r="A40" s="254" t="s">
        <v>263</v>
      </c>
      <c r="B40" s="255">
        <v>776</v>
      </c>
      <c r="C40" s="272">
        <v>0.88990825688073405</v>
      </c>
      <c r="D40" s="273"/>
      <c r="E40" s="274">
        <v>129</v>
      </c>
      <c r="F40" s="272">
        <v>0.14793577981651376</v>
      </c>
      <c r="G40" s="275"/>
      <c r="H40" s="274">
        <v>129</v>
      </c>
      <c r="I40" s="272">
        <v>0.14793577981651376</v>
      </c>
      <c r="J40" s="275"/>
      <c r="K40" s="274">
        <v>25</v>
      </c>
      <c r="L40" s="272">
        <v>2.8669724770642203E-2</v>
      </c>
      <c r="M40" s="275"/>
      <c r="N40" s="274">
        <v>35</v>
      </c>
      <c r="O40" s="272">
        <v>4.0137614678899085E-2</v>
      </c>
      <c r="P40" s="275"/>
      <c r="Q40" s="274">
        <v>85</v>
      </c>
      <c r="R40" s="272">
        <v>9.7477064220183485E-2</v>
      </c>
      <c r="S40" s="273"/>
      <c r="T40" s="274">
        <v>5</v>
      </c>
      <c r="U40" s="272">
        <v>5.7339449541284407E-3</v>
      </c>
      <c r="V40" s="275"/>
      <c r="W40" s="274">
        <v>23</v>
      </c>
      <c r="X40" s="272">
        <v>2.6376146788990827E-2</v>
      </c>
      <c r="Y40" s="275"/>
      <c r="Z40" s="274">
        <v>10</v>
      </c>
      <c r="AA40" s="272">
        <v>1.1467889908256881E-2</v>
      </c>
    </row>
    <row r="41" spans="1:27" s="260" customFormat="1" x14ac:dyDescent="0.25">
      <c r="A41" s="257" t="s">
        <v>264</v>
      </c>
      <c r="B41" s="258">
        <v>1130</v>
      </c>
      <c r="C41" s="259">
        <v>0.84962406015037606</v>
      </c>
      <c r="D41" s="276"/>
      <c r="E41" s="277">
        <v>221</v>
      </c>
      <c r="F41" s="259">
        <v>0.1661654135338346</v>
      </c>
      <c r="G41" s="278"/>
      <c r="H41" s="277">
        <v>221</v>
      </c>
      <c r="I41" s="259">
        <v>0.1661654135338346</v>
      </c>
      <c r="J41" s="278"/>
      <c r="K41" s="277">
        <v>28</v>
      </c>
      <c r="L41" s="259">
        <v>2.1052631578947368E-2</v>
      </c>
      <c r="M41" s="278"/>
      <c r="N41" s="277">
        <v>58</v>
      </c>
      <c r="O41" s="259">
        <v>4.3609022556390979E-2</v>
      </c>
      <c r="P41" s="278"/>
      <c r="Q41" s="277">
        <v>87</v>
      </c>
      <c r="R41" s="259">
        <v>6.5413533834586465E-2</v>
      </c>
      <c r="S41" s="276"/>
      <c r="T41" s="277">
        <v>3</v>
      </c>
      <c r="U41" s="259">
        <v>2.255639097744361E-3</v>
      </c>
      <c r="V41" s="278"/>
      <c r="W41" s="277">
        <v>37</v>
      </c>
      <c r="X41" s="259">
        <v>2.7819548872180452E-2</v>
      </c>
      <c r="Y41" s="278"/>
      <c r="Z41" s="277">
        <v>26</v>
      </c>
      <c r="AA41" s="259">
        <v>1.9548872180451128E-2</v>
      </c>
    </row>
    <row r="42" spans="1:27" x14ac:dyDescent="0.25">
      <c r="A42" s="254" t="s">
        <v>265</v>
      </c>
      <c r="B42" s="255">
        <v>781</v>
      </c>
      <c r="C42" s="272">
        <v>0.75605033881897388</v>
      </c>
      <c r="D42" s="273"/>
      <c r="E42" s="274">
        <v>340</v>
      </c>
      <c r="F42" s="272">
        <v>0.32913843175217816</v>
      </c>
      <c r="G42" s="275"/>
      <c r="H42" s="274">
        <v>340</v>
      </c>
      <c r="I42" s="272">
        <v>0.32913843175217816</v>
      </c>
      <c r="J42" s="275"/>
      <c r="K42" s="274">
        <v>44</v>
      </c>
      <c r="L42" s="272">
        <v>4.2594385285575992E-2</v>
      </c>
      <c r="M42" s="275"/>
      <c r="N42" s="274">
        <v>61</v>
      </c>
      <c r="O42" s="272">
        <v>5.9051306873184897E-2</v>
      </c>
      <c r="P42" s="275"/>
      <c r="Q42" s="274">
        <v>168</v>
      </c>
      <c r="R42" s="272">
        <v>0.16263310745401743</v>
      </c>
      <c r="S42" s="273"/>
      <c r="T42" s="274">
        <v>4</v>
      </c>
      <c r="U42" s="272">
        <v>3.8722168441432721E-3</v>
      </c>
      <c r="V42" s="275"/>
      <c r="W42" s="274">
        <v>38</v>
      </c>
      <c r="X42" s="272">
        <v>3.6786060019361085E-2</v>
      </c>
      <c r="Y42" s="275"/>
      <c r="Z42" s="274">
        <v>56</v>
      </c>
      <c r="AA42" s="272">
        <v>5.4211035818005807E-2</v>
      </c>
    </row>
    <row r="43" spans="1:27" s="260" customFormat="1" x14ac:dyDescent="0.25">
      <c r="A43" s="257" t="s">
        <v>266</v>
      </c>
      <c r="B43" s="258">
        <v>172</v>
      </c>
      <c r="C43" s="259">
        <v>0.44215938303341901</v>
      </c>
      <c r="D43" s="276"/>
      <c r="E43" s="277">
        <v>127</v>
      </c>
      <c r="F43" s="259">
        <v>0.32647814910025708</v>
      </c>
      <c r="G43" s="278"/>
      <c r="H43" s="277">
        <v>127</v>
      </c>
      <c r="I43" s="259">
        <v>0.32647814910025708</v>
      </c>
      <c r="J43" s="278"/>
      <c r="K43" s="277">
        <v>2</v>
      </c>
      <c r="L43" s="259">
        <v>5.1413881748071976E-3</v>
      </c>
      <c r="M43" s="278"/>
      <c r="N43" s="277">
        <v>3</v>
      </c>
      <c r="O43" s="259">
        <v>7.7120822622107968E-3</v>
      </c>
      <c r="P43" s="278"/>
      <c r="Q43" s="277">
        <v>19</v>
      </c>
      <c r="R43" s="259">
        <v>4.8843187660668377E-2</v>
      </c>
      <c r="S43" s="276"/>
      <c r="T43" s="277">
        <v>2</v>
      </c>
      <c r="U43" s="259">
        <v>5.1413881748071976E-3</v>
      </c>
      <c r="V43" s="278"/>
      <c r="W43" s="277">
        <v>4</v>
      </c>
      <c r="X43" s="259">
        <v>1.0282776349614395E-2</v>
      </c>
      <c r="Y43" s="278"/>
      <c r="Z43" s="277">
        <v>40</v>
      </c>
      <c r="AA43" s="259">
        <v>0.10282776349614396</v>
      </c>
    </row>
    <row r="44" spans="1:27" x14ac:dyDescent="0.25">
      <c r="A44" s="254" t="s">
        <v>267</v>
      </c>
      <c r="B44" s="255">
        <v>1083</v>
      </c>
      <c r="C44" s="272">
        <v>0.68371212121212122</v>
      </c>
      <c r="D44" s="273"/>
      <c r="E44" s="274">
        <v>349</v>
      </c>
      <c r="F44" s="272">
        <v>0.22032828282828279</v>
      </c>
      <c r="G44" s="275"/>
      <c r="H44" s="274">
        <v>349</v>
      </c>
      <c r="I44" s="272">
        <v>0.22032828282828279</v>
      </c>
      <c r="J44" s="275"/>
      <c r="K44" s="274">
        <v>26</v>
      </c>
      <c r="L44" s="272">
        <v>1.6414141414141416E-2</v>
      </c>
      <c r="M44" s="275"/>
      <c r="N44" s="274">
        <v>19</v>
      </c>
      <c r="O44" s="272">
        <v>1.1994949494949494E-2</v>
      </c>
      <c r="P44" s="275"/>
      <c r="Q44" s="274">
        <v>121</v>
      </c>
      <c r="R44" s="272">
        <v>7.6388888888888895E-2</v>
      </c>
      <c r="S44" s="273"/>
      <c r="T44" s="274">
        <v>12</v>
      </c>
      <c r="U44" s="272">
        <v>7.575757575757576E-3</v>
      </c>
      <c r="V44" s="275"/>
      <c r="W44" s="274">
        <v>61</v>
      </c>
      <c r="X44" s="272">
        <v>3.8510101010101008E-2</v>
      </c>
      <c r="Y44" s="275"/>
      <c r="Z44" s="274">
        <v>190</v>
      </c>
      <c r="AA44" s="272">
        <v>0.11994949494949494</v>
      </c>
    </row>
    <row r="45" spans="1:27" s="260" customFormat="1" x14ac:dyDescent="0.25">
      <c r="A45" s="257" t="s">
        <v>268</v>
      </c>
      <c r="B45" s="258">
        <v>1050</v>
      </c>
      <c r="C45" s="259">
        <v>0.88087248322147649</v>
      </c>
      <c r="D45" s="276"/>
      <c r="E45" s="277">
        <v>164</v>
      </c>
      <c r="F45" s="259">
        <v>0.13758389261744966</v>
      </c>
      <c r="G45" s="278"/>
      <c r="H45" s="277">
        <v>164</v>
      </c>
      <c r="I45" s="259">
        <v>0.13758389261744966</v>
      </c>
      <c r="J45" s="278"/>
      <c r="K45" s="277">
        <v>28</v>
      </c>
      <c r="L45" s="259">
        <v>2.3489932885906041E-2</v>
      </c>
      <c r="M45" s="278"/>
      <c r="N45" s="277">
        <v>33</v>
      </c>
      <c r="O45" s="259">
        <v>2.7684563758389263E-2</v>
      </c>
      <c r="P45" s="278"/>
      <c r="Q45" s="277">
        <v>85</v>
      </c>
      <c r="R45" s="259">
        <v>7.1308724832214759E-2</v>
      </c>
      <c r="S45" s="276"/>
      <c r="T45" s="277">
        <v>8</v>
      </c>
      <c r="U45" s="259">
        <v>6.7114093959731551E-3</v>
      </c>
      <c r="V45" s="278"/>
      <c r="W45" s="277">
        <v>35</v>
      </c>
      <c r="X45" s="259">
        <v>2.936241610738255E-2</v>
      </c>
      <c r="Y45" s="278"/>
      <c r="Z45" s="277">
        <v>6</v>
      </c>
      <c r="AA45" s="259">
        <v>5.0335570469798654E-3</v>
      </c>
    </row>
    <row r="46" spans="1:27" x14ac:dyDescent="0.25">
      <c r="A46" s="254" t="s">
        <v>269</v>
      </c>
      <c r="B46" s="255">
        <v>24</v>
      </c>
      <c r="C46" s="272">
        <v>1</v>
      </c>
      <c r="D46" s="273"/>
      <c r="E46" s="274">
        <v>1</v>
      </c>
      <c r="F46" s="272">
        <v>4.1666666666666657E-2</v>
      </c>
      <c r="G46" s="275"/>
      <c r="H46" s="274">
        <v>1</v>
      </c>
      <c r="I46" s="272">
        <v>4.1666666666666657E-2</v>
      </c>
      <c r="J46" s="275"/>
      <c r="K46" s="274">
        <v>0</v>
      </c>
      <c r="L46" s="272">
        <v>0</v>
      </c>
      <c r="M46" s="275"/>
      <c r="N46" s="274">
        <v>0</v>
      </c>
      <c r="O46" s="272">
        <v>0</v>
      </c>
      <c r="P46" s="275"/>
      <c r="Q46" s="274">
        <v>0</v>
      </c>
      <c r="R46" s="272">
        <v>0</v>
      </c>
      <c r="S46" s="273"/>
      <c r="T46" s="274">
        <v>0</v>
      </c>
      <c r="U46" s="272">
        <v>0</v>
      </c>
      <c r="V46" s="275"/>
      <c r="W46" s="274">
        <v>0</v>
      </c>
      <c r="X46" s="272">
        <v>0</v>
      </c>
      <c r="Y46" s="275"/>
      <c r="Z46" s="274">
        <v>0</v>
      </c>
      <c r="AA46" s="272">
        <v>0</v>
      </c>
    </row>
    <row r="47" spans="1:27" s="260" customFormat="1" x14ac:dyDescent="0.25">
      <c r="A47" s="261" t="s">
        <v>270</v>
      </c>
      <c r="B47" s="262">
        <v>23</v>
      </c>
      <c r="C47" s="263">
        <v>0.7931034482758621</v>
      </c>
      <c r="D47" s="279"/>
      <c r="E47" s="280">
        <v>1</v>
      </c>
      <c r="F47" s="263">
        <v>3.4482758620689655E-2</v>
      </c>
      <c r="G47" s="281"/>
      <c r="H47" s="280">
        <v>1</v>
      </c>
      <c r="I47" s="263">
        <v>3.4482758620689655E-2</v>
      </c>
      <c r="J47" s="281"/>
      <c r="K47" s="280">
        <v>0</v>
      </c>
      <c r="L47" s="263">
        <v>0</v>
      </c>
      <c r="M47" s="281"/>
      <c r="N47" s="280">
        <v>0</v>
      </c>
      <c r="O47" s="263">
        <v>0</v>
      </c>
      <c r="P47" s="281"/>
      <c r="Q47" s="280">
        <v>0</v>
      </c>
      <c r="R47" s="263">
        <v>0</v>
      </c>
      <c r="S47" s="279"/>
      <c r="T47" s="280">
        <v>2</v>
      </c>
      <c r="U47" s="263">
        <v>6.8965517241379309E-2</v>
      </c>
      <c r="V47" s="281"/>
      <c r="W47" s="280">
        <v>6</v>
      </c>
      <c r="X47" s="263">
        <v>0.20689655172413793</v>
      </c>
      <c r="Y47" s="281"/>
      <c r="Z47" s="280">
        <v>0</v>
      </c>
      <c r="AA47" s="263">
        <v>0</v>
      </c>
    </row>
    <row r="48" spans="1:27" x14ac:dyDescent="0.25">
      <c r="B48" s="264"/>
      <c r="C48" s="307"/>
      <c r="D48" s="264"/>
      <c r="E48" s="264"/>
      <c r="F48" s="303"/>
      <c r="G48" s="278"/>
      <c r="H48" s="278"/>
      <c r="I48" s="303"/>
      <c r="J48" s="278"/>
      <c r="K48" s="278"/>
      <c r="L48" s="303"/>
      <c r="M48" s="278"/>
      <c r="N48" s="278"/>
      <c r="O48" s="303"/>
      <c r="P48" s="278"/>
      <c r="Q48" s="278"/>
      <c r="R48" s="303"/>
      <c r="S48" s="264"/>
      <c r="T48" s="264"/>
      <c r="U48" s="303"/>
      <c r="V48" s="278"/>
      <c r="W48" s="278"/>
      <c r="X48" s="303"/>
      <c r="Y48" s="278"/>
      <c r="Z48" s="278"/>
      <c r="AA48" s="303"/>
    </row>
    <row r="49" spans="1:1" ht="16.5" x14ac:dyDescent="0.3">
      <c r="A49" s="266" t="s">
        <v>271</v>
      </c>
    </row>
    <row r="50" spans="1:1" ht="16.5" x14ac:dyDescent="0.3">
      <c r="A50" s="266" t="s">
        <v>272</v>
      </c>
    </row>
  </sheetData>
  <mergeCells count="12">
    <mergeCell ref="W13:X13"/>
    <mergeCell ref="Z13:AA13"/>
    <mergeCell ref="A6:AA7"/>
    <mergeCell ref="A12:A14"/>
    <mergeCell ref="B12:AA12"/>
    <mergeCell ref="B13:C13"/>
    <mergeCell ref="E13:F13"/>
    <mergeCell ref="H13:I13"/>
    <mergeCell ref="K13:L13"/>
    <mergeCell ref="N13:O13"/>
    <mergeCell ref="Q13:R13"/>
    <mergeCell ref="T13:U1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1A998F-107E-4F0F-B2E3-A8275630E82E}">
  <sheetPr codeName="Hoja8">
    <tabColor rgb="FF7030A0"/>
  </sheetPr>
  <dimension ref="A1:G1009"/>
  <sheetViews>
    <sheetView showGridLines="0" showRowColHeaders="0" topLeftCell="A13" workbookViewId="0">
      <selection activeCell="B24" sqref="B24:F24"/>
    </sheetView>
  </sheetViews>
  <sheetFormatPr baseColWidth="10" defaultColWidth="14.42578125" defaultRowHeight="15" customHeight="1" x14ac:dyDescent="0.25"/>
  <cols>
    <col min="1" max="1" width="18.7109375" style="35" customWidth="1"/>
    <col min="2" max="2" width="50.7109375" style="35" customWidth="1"/>
    <col min="3" max="3" width="14.7109375" style="35" customWidth="1"/>
    <col min="4" max="6" width="11.7109375" style="35" customWidth="1"/>
    <col min="7" max="7" width="10.7109375" style="35" customWidth="1"/>
    <col min="8" max="8" width="4" style="35" customWidth="1"/>
    <col min="9" max="9" width="58.5703125" style="35" customWidth="1"/>
    <col min="10" max="26" width="10.7109375" style="35" customWidth="1"/>
    <col min="27" max="16384" width="14.42578125" style="35"/>
  </cols>
  <sheetData>
    <row r="1" spans="1:7" s="9" customFormat="1" ht="15" customHeight="1" x14ac:dyDescent="0.25"/>
    <row r="2" spans="1:7" s="9" customFormat="1" ht="15" customHeight="1" x14ac:dyDescent="0.25"/>
    <row r="3" spans="1:7" s="9" customFormat="1" ht="15" customHeight="1" x14ac:dyDescent="0.25"/>
    <row r="4" spans="1:7" s="9" customFormat="1" ht="3.75" customHeight="1" x14ac:dyDescent="0.25"/>
    <row r="5" spans="1:7" s="9" customFormat="1" ht="15" customHeight="1" x14ac:dyDescent="0.25">
      <c r="A5" s="672" t="s">
        <v>2</v>
      </c>
      <c r="B5" s="672"/>
      <c r="C5" s="672"/>
      <c r="D5" s="672"/>
      <c r="E5" s="672"/>
      <c r="F5" s="672"/>
    </row>
    <row r="6" spans="1:7" s="9" customFormat="1" ht="15" customHeight="1" x14ac:dyDescent="0.25">
      <c r="A6" s="672"/>
      <c r="B6" s="672"/>
      <c r="C6" s="672"/>
      <c r="D6" s="672"/>
      <c r="E6" s="672"/>
      <c r="F6" s="672"/>
    </row>
    <row r="7" spans="1:7" ht="15" customHeight="1" x14ac:dyDescent="0.25">
      <c r="A7" s="704" t="s">
        <v>88</v>
      </c>
      <c r="B7" s="704"/>
      <c r="C7" s="704"/>
      <c r="D7" s="704"/>
      <c r="E7" s="704"/>
      <c r="F7" s="704"/>
    </row>
    <row r="8" spans="1:7" x14ac:dyDescent="0.25">
      <c r="A8" s="54"/>
      <c r="B8" s="54"/>
    </row>
    <row r="9" spans="1:7" x14ac:dyDescent="0.25">
      <c r="A9" s="54"/>
      <c r="B9" s="10"/>
      <c r="C9" s="705" t="s">
        <v>28</v>
      </c>
      <c r="D9" s="705"/>
      <c r="E9" s="705"/>
      <c r="F9" s="705"/>
    </row>
    <row r="10" spans="1:7" x14ac:dyDescent="0.25">
      <c r="A10" s="54"/>
      <c r="B10" s="706" t="s">
        <v>29</v>
      </c>
      <c r="C10" s="708" t="s">
        <v>30</v>
      </c>
      <c r="D10" s="709"/>
      <c r="E10" s="705" t="s">
        <v>31</v>
      </c>
      <c r="F10" s="705"/>
    </row>
    <row r="11" spans="1:7" ht="14.25" customHeight="1" x14ac:dyDescent="0.25">
      <c r="A11" s="54"/>
      <c r="B11" s="707"/>
      <c r="C11" s="710"/>
      <c r="D11" s="711"/>
      <c r="E11" s="12" t="s">
        <v>33</v>
      </c>
      <c r="F11" s="12" t="s">
        <v>35</v>
      </c>
    </row>
    <row r="12" spans="1:7" x14ac:dyDescent="0.25">
      <c r="A12" s="54"/>
      <c r="B12" s="55" t="s">
        <v>36</v>
      </c>
      <c r="C12" s="56" t="s">
        <v>89</v>
      </c>
      <c r="D12" s="57">
        <v>121</v>
      </c>
      <c r="E12" s="58">
        <f>D12</f>
        <v>121</v>
      </c>
      <c r="F12" s="59">
        <f>+E12/$E$18</f>
        <v>4.026622296173045E-2</v>
      </c>
      <c r="G12" s="60"/>
    </row>
    <row r="13" spans="1:7" x14ac:dyDescent="0.25">
      <c r="A13" s="54"/>
      <c r="B13" s="61" t="s">
        <v>37</v>
      </c>
      <c r="C13" s="56" t="s">
        <v>39</v>
      </c>
      <c r="D13" s="57">
        <v>1</v>
      </c>
      <c r="E13" s="58">
        <f>D13</f>
        <v>1</v>
      </c>
      <c r="F13" s="59">
        <f>+E13/$E$18</f>
        <v>3.3277870216306157E-4</v>
      </c>
      <c r="G13" s="60"/>
    </row>
    <row r="14" spans="1:7" x14ac:dyDescent="0.25">
      <c r="A14" s="54"/>
      <c r="B14" s="693" t="s">
        <v>42</v>
      </c>
      <c r="C14" s="62" t="s">
        <v>43</v>
      </c>
      <c r="D14" s="63">
        <v>30</v>
      </c>
      <c r="E14" s="696">
        <f>SUM(D14:D17)</f>
        <v>2883</v>
      </c>
      <c r="F14" s="698">
        <f>+E14/E18</f>
        <v>0.95940099833610648</v>
      </c>
      <c r="G14" s="60"/>
    </row>
    <row r="15" spans="1:7" x14ac:dyDescent="0.25">
      <c r="A15" s="54"/>
      <c r="B15" s="694"/>
      <c r="C15" s="62" t="s">
        <v>38</v>
      </c>
      <c r="D15" s="63">
        <v>171</v>
      </c>
      <c r="E15" s="696"/>
      <c r="F15" s="698"/>
      <c r="G15" s="60"/>
    </row>
    <row r="16" spans="1:7" x14ac:dyDescent="0.25">
      <c r="A16" s="54"/>
      <c r="B16" s="694"/>
      <c r="C16" s="62" t="s">
        <v>39</v>
      </c>
      <c r="D16" s="63">
        <v>184</v>
      </c>
      <c r="E16" s="696"/>
      <c r="F16" s="698"/>
      <c r="G16" s="60"/>
    </row>
    <row r="17" spans="1:7" x14ac:dyDescent="0.25">
      <c r="A17" s="54"/>
      <c r="B17" s="695"/>
      <c r="C17" s="56" t="s">
        <v>44</v>
      </c>
      <c r="D17" s="57">
        <v>2498</v>
      </c>
      <c r="E17" s="697"/>
      <c r="F17" s="699"/>
      <c r="G17" s="60"/>
    </row>
    <row r="18" spans="1:7" x14ac:dyDescent="0.25">
      <c r="A18" s="54"/>
      <c r="C18" s="700" t="s">
        <v>49</v>
      </c>
      <c r="D18" s="701"/>
      <c r="E18" s="64">
        <f>SUM(E12:E17)</f>
        <v>3005</v>
      </c>
      <c r="F18" s="65">
        <f>SUM(F12:F17)</f>
        <v>1</v>
      </c>
      <c r="G18" s="60"/>
    </row>
    <row r="19" spans="1:7" x14ac:dyDescent="0.25">
      <c r="A19" s="54"/>
      <c r="F19" s="66"/>
    </row>
    <row r="22" spans="1:7" ht="15" customHeight="1" x14ac:dyDescent="0.25">
      <c r="A22" s="67" t="s">
        <v>4</v>
      </c>
      <c r="B22" s="702" t="s">
        <v>51</v>
      </c>
      <c r="C22" s="702"/>
      <c r="D22" s="702"/>
      <c r="E22" s="702"/>
      <c r="F22" s="702"/>
    </row>
    <row r="23" spans="1:7" x14ac:dyDescent="0.25">
      <c r="A23" s="67" t="s">
        <v>52</v>
      </c>
      <c r="B23" s="703" t="s">
        <v>53</v>
      </c>
      <c r="C23" s="703"/>
      <c r="D23" s="703"/>
      <c r="E23" s="703"/>
      <c r="F23" s="703"/>
    </row>
    <row r="24" spans="1:7" ht="90.75" customHeight="1" x14ac:dyDescent="0.25">
      <c r="A24" s="67" t="s">
        <v>54</v>
      </c>
      <c r="B24" s="692" t="s">
        <v>55</v>
      </c>
      <c r="C24" s="692"/>
      <c r="D24" s="692"/>
      <c r="E24" s="692"/>
      <c r="F24" s="692"/>
    </row>
    <row r="30" spans="1:7" ht="15.75" customHeight="1" x14ac:dyDescent="0.25"/>
    <row r="31" spans="1:7" ht="15.75" customHeight="1" x14ac:dyDescent="0.25"/>
    <row r="32" spans="1:7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  <row r="1004" ht="15.75" customHeight="1" x14ac:dyDescent="0.25"/>
    <row r="1005" ht="15.75" customHeight="1" x14ac:dyDescent="0.25"/>
    <row r="1006" ht="15.75" customHeight="1" x14ac:dyDescent="0.25"/>
    <row r="1007" ht="15.75" customHeight="1" x14ac:dyDescent="0.25"/>
    <row r="1008" ht="15.75" customHeight="1" x14ac:dyDescent="0.25"/>
    <row r="1009" ht="15.75" customHeight="1" x14ac:dyDescent="0.25"/>
  </sheetData>
  <mergeCells count="13">
    <mergeCell ref="A5:F6"/>
    <mergeCell ref="A7:F7"/>
    <mergeCell ref="C9:F9"/>
    <mergeCell ref="B10:B11"/>
    <mergeCell ref="C10:D11"/>
    <mergeCell ref="E10:F10"/>
    <mergeCell ref="B24:F24"/>
    <mergeCell ref="B14:B17"/>
    <mergeCell ref="E14:E17"/>
    <mergeCell ref="F14:F17"/>
    <mergeCell ref="C18:D18"/>
    <mergeCell ref="B22:F22"/>
    <mergeCell ref="B23:F23"/>
  </mergeCells>
  <pageMargins left="0.7" right="0.7" top="0.75" bottom="0.75" header="0" footer="0"/>
  <pageSetup orientation="portrait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F12C99-A746-4406-A4F8-78CD3E4D98EF}">
  <sheetPr codeName="Hoja44">
    <tabColor theme="1"/>
  </sheetPr>
  <dimension ref="A2:I50"/>
  <sheetViews>
    <sheetView showGridLines="0" showRowColHeaders="0" zoomScale="80" zoomScaleNormal="80" workbookViewId="0">
      <selection activeCell="A9" sqref="A9:I9"/>
    </sheetView>
  </sheetViews>
  <sheetFormatPr baseColWidth="10" defaultColWidth="11.42578125" defaultRowHeight="15" x14ac:dyDescent="0.25"/>
  <cols>
    <col min="1" max="1" width="40.7109375" style="241" customWidth="1"/>
    <col min="2" max="2" width="10.140625" style="241" customWidth="1"/>
    <col min="3" max="3" width="9.5703125" style="241" customWidth="1"/>
    <col min="4" max="4" width="6.28515625" style="241" customWidth="1"/>
    <col min="5" max="5" width="10.140625" style="241" customWidth="1"/>
    <col min="6" max="6" width="9.5703125" style="241" customWidth="1"/>
    <col min="7" max="7" width="6.28515625" style="241" customWidth="1"/>
    <col min="8" max="8" width="15.28515625" style="241" customWidth="1"/>
    <col min="9" max="9" width="9.5703125" style="241" hidden="1" customWidth="1"/>
    <col min="10" max="16384" width="11.42578125" style="241"/>
  </cols>
  <sheetData>
    <row r="2" spans="1:9" x14ac:dyDescent="0.25">
      <c r="A2"/>
    </row>
    <row r="5" spans="1:9" ht="3.75" customHeight="1" x14ac:dyDescent="0.25"/>
    <row r="6" spans="1:9" ht="15" customHeight="1" x14ac:dyDescent="0.25">
      <c r="A6" s="749" t="s">
        <v>2</v>
      </c>
      <c r="B6" s="749"/>
      <c r="C6" s="749"/>
      <c r="D6" s="749"/>
      <c r="E6" s="749"/>
      <c r="F6" s="749"/>
      <c r="G6" s="749"/>
      <c r="H6" s="749"/>
      <c r="I6" s="749"/>
    </row>
    <row r="7" spans="1:9" ht="19.5" customHeight="1" x14ac:dyDescent="0.25">
      <c r="A7" s="749"/>
      <c r="B7" s="749"/>
      <c r="C7" s="749"/>
      <c r="D7" s="749"/>
      <c r="E7" s="749"/>
      <c r="F7" s="749"/>
      <c r="G7" s="749"/>
      <c r="H7" s="749"/>
      <c r="I7" s="749"/>
    </row>
    <row r="8" spans="1:9" ht="14.25" customHeight="1" x14ac:dyDescent="0.25">
      <c r="A8" s="242" t="s">
        <v>389</v>
      </c>
      <c r="B8" s="243"/>
      <c r="C8" s="243"/>
      <c r="D8" s="243"/>
      <c r="E8" s="243"/>
      <c r="F8" s="243"/>
      <c r="G8" s="243"/>
      <c r="H8" s="243"/>
      <c r="I8" s="243"/>
    </row>
    <row r="9" spans="1:9" ht="14.25" customHeight="1" x14ac:dyDescent="0.25">
      <c r="A9" s="763" t="s">
        <v>390</v>
      </c>
      <c r="B9" s="763"/>
      <c r="C9" s="763"/>
      <c r="D9" s="763"/>
      <c r="E9" s="763"/>
      <c r="F9" s="763"/>
      <c r="G9" s="763"/>
      <c r="H9" s="763"/>
      <c r="I9" s="763"/>
    </row>
    <row r="10" spans="1:9" x14ac:dyDescent="0.25">
      <c r="A10" s="244" t="s">
        <v>234</v>
      </c>
      <c r="B10" s="245"/>
      <c r="C10" s="246"/>
      <c r="D10" s="282"/>
      <c r="E10" s="282"/>
      <c r="F10" s="291"/>
      <c r="G10" s="282"/>
      <c r="H10" s="282"/>
      <c r="I10" s="282"/>
    </row>
    <row r="11" spans="1:9" ht="15.75" x14ac:dyDescent="0.3">
      <c r="A11" s="247" t="s">
        <v>235</v>
      </c>
      <c r="B11" s="248"/>
      <c r="C11" s="249"/>
      <c r="D11" s="283"/>
      <c r="E11" s="283"/>
      <c r="F11" s="283"/>
    </row>
    <row r="12" spans="1:9" x14ac:dyDescent="0.25">
      <c r="A12" s="750" t="s">
        <v>236</v>
      </c>
      <c r="B12" s="759" t="s">
        <v>391</v>
      </c>
      <c r="C12" s="759"/>
      <c r="D12" s="759"/>
      <c r="E12" s="759"/>
      <c r="F12" s="759"/>
      <c r="G12" s="759"/>
      <c r="H12" s="759"/>
      <c r="I12" s="759"/>
    </row>
    <row r="13" spans="1:9" ht="27" customHeight="1" x14ac:dyDescent="0.25">
      <c r="A13" s="756"/>
      <c r="B13" s="752" t="s">
        <v>291</v>
      </c>
      <c r="C13" s="752"/>
      <c r="D13" s="267"/>
      <c r="E13" s="758" t="s">
        <v>292</v>
      </c>
      <c r="F13" s="758"/>
      <c r="G13" s="268"/>
      <c r="H13" s="758" t="s">
        <v>288</v>
      </c>
      <c r="I13" s="758"/>
    </row>
    <row r="14" spans="1:9" x14ac:dyDescent="0.25">
      <c r="A14" s="756"/>
      <c r="B14" s="250" t="s">
        <v>34</v>
      </c>
      <c r="C14" s="250" t="s">
        <v>35</v>
      </c>
      <c r="D14" s="261"/>
      <c r="E14" s="250" t="s">
        <v>34</v>
      </c>
      <c r="F14" s="250" t="s">
        <v>35</v>
      </c>
      <c r="G14" s="269"/>
      <c r="H14" s="250"/>
      <c r="I14" s="250" t="s">
        <v>35</v>
      </c>
    </row>
    <row r="15" spans="1:9" x14ac:dyDescent="0.25">
      <c r="A15" s="284" t="s">
        <v>238</v>
      </c>
      <c r="B15" s="252">
        <f t="shared" ref="B15" si="0">SUM(B16:B47)</f>
        <v>8527</v>
      </c>
      <c r="C15" s="270">
        <f>B15/$H$15</f>
        <v>0.28195886515442098</v>
      </c>
      <c r="D15" s="271"/>
      <c r="E15" s="252">
        <f t="shared" ref="E15" si="1">SUM(E16:E47)</f>
        <v>21715</v>
      </c>
      <c r="F15" s="270">
        <f>E15/$H$15</f>
        <v>0.71804113484557897</v>
      </c>
      <c r="G15" s="271"/>
      <c r="H15" s="252">
        <f>B15+E15</f>
        <v>30242</v>
      </c>
      <c r="I15" s="271">
        <f>SUM(I16:I47)</f>
        <v>100.00000000000001</v>
      </c>
    </row>
    <row r="16" spans="1:9" x14ac:dyDescent="0.25">
      <c r="A16" s="254" t="s">
        <v>239</v>
      </c>
      <c r="B16" s="255">
        <v>87</v>
      </c>
      <c r="C16" s="256">
        <f>B16/$H16</f>
        <v>0.11040609137055837</v>
      </c>
      <c r="D16" s="273"/>
      <c r="E16" s="274">
        <v>701</v>
      </c>
      <c r="F16" s="256">
        <f t="shared" ref="F16:F47" si="2">E16/$H16</f>
        <v>0.88959390862944165</v>
      </c>
      <c r="G16" s="275"/>
      <c r="H16" s="274">
        <f>B16+E16</f>
        <v>788</v>
      </c>
      <c r="I16" s="296">
        <f>(H16/$H$15)*100</f>
        <v>2.6056477746180811</v>
      </c>
    </row>
    <row r="17" spans="1:9" x14ac:dyDescent="0.25">
      <c r="A17" s="257" t="s">
        <v>240</v>
      </c>
      <c r="B17" s="258">
        <v>706</v>
      </c>
      <c r="C17" s="259">
        <f t="shared" ref="C17:C47" si="3">B17/$H17</f>
        <v>0.50974729241877259</v>
      </c>
      <c r="D17" s="276"/>
      <c r="E17" s="277">
        <v>679</v>
      </c>
      <c r="F17" s="259">
        <f t="shared" si="2"/>
        <v>0.49025270758122741</v>
      </c>
      <c r="G17" s="278"/>
      <c r="H17" s="277">
        <f>B17+E17</f>
        <v>1385</v>
      </c>
      <c r="I17" s="294">
        <f>(H17/$H$15)*100</f>
        <v>4.5797235632563984</v>
      </c>
    </row>
    <row r="18" spans="1:9" x14ac:dyDescent="0.25">
      <c r="A18" s="254" t="s">
        <v>241</v>
      </c>
      <c r="B18" s="255">
        <v>0</v>
      </c>
      <c r="C18" s="256">
        <v>0</v>
      </c>
      <c r="D18" s="273"/>
      <c r="E18" s="274">
        <v>0</v>
      </c>
      <c r="F18" s="256">
        <v>0</v>
      </c>
      <c r="G18" s="275"/>
      <c r="H18" s="274">
        <f t="shared" ref="H18:H47" si="4">B18+E18</f>
        <v>0</v>
      </c>
      <c r="I18" s="296">
        <f t="shared" ref="I18:I47" si="5">(H18/$H$15)*100</f>
        <v>0</v>
      </c>
    </row>
    <row r="19" spans="1:9" x14ac:dyDescent="0.25">
      <c r="A19" s="257" t="s">
        <v>242</v>
      </c>
      <c r="B19" s="258">
        <v>465</v>
      </c>
      <c r="C19" s="259">
        <f t="shared" si="3"/>
        <v>0.23870636550308008</v>
      </c>
      <c r="D19" s="276"/>
      <c r="E19" s="277">
        <v>1483</v>
      </c>
      <c r="F19" s="259">
        <f t="shared" si="2"/>
        <v>0.76129363449691989</v>
      </c>
      <c r="G19" s="278"/>
      <c r="H19" s="277">
        <f t="shared" si="4"/>
        <v>1948</v>
      </c>
      <c r="I19" s="294">
        <f t="shared" si="5"/>
        <v>6.4413729250710929</v>
      </c>
    </row>
    <row r="20" spans="1:9" x14ac:dyDescent="0.25">
      <c r="A20" s="254" t="s">
        <v>243</v>
      </c>
      <c r="B20" s="255">
        <v>1179</v>
      </c>
      <c r="C20" s="256">
        <f t="shared" si="3"/>
        <v>0.51824175824175822</v>
      </c>
      <c r="D20" s="273"/>
      <c r="E20" s="274">
        <v>1096</v>
      </c>
      <c r="F20" s="256">
        <f t="shared" si="2"/>
        <v>0.48175824175824178</v>
      </c>
      <c r="G20" s="275"/>
      <c r="H20" s="274">
        <f t="shared" si="4"/>
        <v>2275</v>
      </c>
      <c r="I20" s="296">
        <f t="shared" si="5"/>
        <v>7.522650618345347</v>
      </c>
    </row>
    <row r="21" spans="1:9" x14ac:dyDescent="0.25">
      <c r="A21" s="257" t="s">
        <v>244</v>
      </c>
      <c r="B21" s="258">
        <v>297</v>
      </c>
      <c r="C21" s="259">
        <f t="shared" si="3"/>
        <v>0.15681098204857444</v>
      </c>
      <c r="D21" s="276"/>
      <c r="E21" s="277">
        <v>1597</v>
      </c>
      <c r="F21" s="259">
        <f t="shared" si="2"/>
        <v>0.84318901795142553</v>
      </c>
      <c r="G21" s="278"/>
      <c r="H21" s="277">
        <f t="shared" si="4"/>
        <v>1894</v>
      </c>
      <c r="I21" s="294">
        <f t="shared" si="5"/>
        <v>6.2628133059982796</v>
      </c>
    </row>
    <row r="22" spans="1:9" x14ac:dyDescent="0.25">
      <c r="A22" s="254" t="s">
        <v>245</v>
      </c>
      <c r="B22" s="255">
        <v>548</v>
      </c>
      <c r="C22" s="256">
        <f t="shared" si="3"/>
        <v>0.28393782383419691</v>
      </c>
      <c r="D22" s="273"/>
      <c r="E22" s="274">
        <v>1382</v>
      </c>
      <c r="F22" s="256">
        <f t="shared" si="2"/>
        <v>0.71606217616580314</v>
      </c>
      <c r="G22" s="275"/>
      <c r="H22" s="274">
        <f t="shared" si="4"/>
        <v>1930</v>
      </c>
      <c r="I22" s="296">
        <f t="shared" si="5"/>
        <v>6.3818530520468224</v>
      </c>
    </row>
    <row r="23" spans="1:9" x14ac:dyDescent="0.25">
      <c r="A23" s="257" t="s">
        <v>246</v>
      </c>
      <c r="B23" s="258">
        <v>374</v>
      </c>
      <c r="C23" s="259">
        <f t="shared" si="3"/>
        <v>0.29333333333333333</v>
      </c>
      <c r="D23" s="276"/>
      <c r="E23" s="277">
        <v>901</v>
      </c>
      <c r="F23" s="259">
        <f t="shared" si="2"/>
        <v>0.70666666666666667</v>
      </c>
      <c r="G23" s="278"/>
      <c r="H23" s="277">
        <f t="shared" si="4"/>
        <v>1275</v>
      </c>
      <c r="I23" s="294">
        <f t="shared" si="5"/>
        <v>4.2159910058858534</v>
      </c>
    </row>
    <row r="24" spans="1:9" x14ac:dyDescent="0.25">
      <c r="A24" s="254" t="s">
        <v>247</v>
      </c>
      <c r="B24" s="255">
        <v>50</v>
      </c>
      <c r="C24" s="256">
        <f t="shared" si="3"/>
        <v>0.23474178403755869</v>
      </c>
      <c r="D24" s="273"/>
      <c r="E24" s="274">
        <v>163</v>
      </c>
      <c r="F24" s="256">
        <f t="shared" si="2"/>
        <v>0.76525821596244137</v>
      </c>
      <c r="G24" s="275"/>
      <c r="H24" s="274">
        <f t="shared" si="4"/>
        <v>213</v>
      </c>
      <c r="I24" s="296">
        <f t="shared" si="5"/>
        <v>0.70431849745387209</v>
      </c>
    </row>
    <row r="25" spans="1:9" x14ac:dyDescent="0.25">
      <c r="A25" s="257" t="s">
        <v>248</v>
      </c>
      <c r="B25" s="258">
        <v>1</v>
      </c>
      <c r="C25" s="259">
        <f t="shared" si="3"/>
        <v>0.5</v>
      </c>
      <c r="D25" s="276"/>
      <c r="E25" s="277">
        <v>1</v>
      </c>
      <c r="F25" s="259">
        <f t="shared" si="2"/>
        <v>0.5</v>
      </c>
      <c r="G25" s="278"/>
      <c r="H25" s="277">
        <f t="shared" si="4"/>
        <v>2</v>
      </c>
      <c r="I25" s="294">
        <f t="shared" si="5"/>
        <v>6.6133192249189874E-3</v>
      </c>
    </row>
    <row r="26" spans="1:9" x14ac:dyDescent="0.25">
      <c r="A26" s="254" t="s">
        <v>249</v>
      </c>
      <c r="B26" s="255">
        <v>338</v>
      </c>
      <c r="C26" s="256">
        <f t="shared" si="3"/>
        <v>0.26975259377494015</v>
      </c>
      <c r="D26" s="273"/>
      <c r="E26" s="274">
        <v>915</v>
      </c>
      <c r="F26" s="256">
        <f t="shared" si="2"/>
        <v>0.7302474062250599</v>
      </c>
      <c r="G26" s="275"/>
      <c r="H26" s="274">
        <f t="shared" si="4"/>
        <v>1253</v>
      </c>
      <c r="I26" s="296">
        <f t="shared" si="5"/>
        <v>4.1432444944117446</v>
      </c>
    </row>
    <row r="27" spans="1:9" x14ac:dyDescent="0.25">
      <c r="A27" s="257" t="s">
        <v>250</v>
      </c>
      <c r="B27" s="258">
        <v>27</v>
      </c>
      <c r="C27" s="259">
        <f t="shared" si="3"/>
        <v>8.2568807339449546E-2</v>
      </c>
      <c r="D27" s="276"/>
      <c r="E27" s="277">
        <v>300</v>
      </c>
      <c r="F27" s="259">
        <f t="shared" si="2"/>
        <v>0.91743119266055051</v>
      </c>
      <c r="G27" s="278"/>
      <c r="H27" s="277">
        <f t="shared" si="4"/>
        <v>327</v>
      </c>
      <c r="I27" s="294">
        <f t="shared" si="5"/>
        <v>1.0812776932742545</v>
      </c>
    </row>
    <row r="28" spans="1:9" x14ac:dyDescent="0.25">
      <c r="A28" s="254" t="s">
        <v>251</v>
      </c>
      <c r="B28" s="255">
        <v>149</v>
      </c>
      <c r="C28" s="256">
        <f t="shared" si="3"/>
        <v>9.7897503285151122E-2</v>
      </c>
      <c r="D28" s="273"/>
      <c r="E28" s="274">
        <v>1373</v>
      </c>
      <c r="F28" s="256">
        <f t="shared" si="2"/>
        <v>0.90210249671484888</v>
      </c>
      <c r="G28" s="275"/>
      <c r="H28" s="274">
        <f t="shared" si="4"/>
        <v>1522</v>
      </c>
      <c r="I28" s="296">
        <f t="shared" si="5"/>
        <v>5.0327359301633487</v>
      </c>
    </row>
    <row r="29" spans="1:9" x14ac:dyDescent="0.25">
      <c r="A29" s="257" t="s">
        <v>252</v>
      </c>
      <c r="B29" s="258">
        <v>267</v>
      </c>
      <c r="C29" s="259">
        <f t="shared" si="3"/>
        <v>0.21360000000000001</v>
      </c>
      <c r="D29" s="276"/>
      <c r="E29" s="277">
        <v>983</v>
      </c>
      <c r="F29" s="259">
        <f t="shared" si="2"/>
        <v>0.78639999999999999</v>
      </c>
      <c r="G29" s="278"/>
      <c r="H29" s="277">
        <f t="shared" si="4"/>
        <v>1250</v>
      </c>
      <c r="I29" s="294">
        <f t="shared" si="5"/>
        <v>4.1333245155743663</v>
      </c>
    </row>
    <row r="30" spans="1:9" x14ac:dyDescent="0.25">
      <c r="A30" s="254" t="s">
        <v>253</v>
      </c>
      <c r="B30" s="255">
        <v>659</v>
      </c>
      <c r="C30" s="256">
        <f t="shared" si="3"/>
        <v>0.50536809815950923</v>
      </c>
      <c r="D30" s="273"/>
      <c r="E30" s="274">
        <v>645</v>
      </c>
      <c r="F30" s="256">
        <f t="shared" si="2"/>
        <v>0.49463190184049077</v>
      </c>
      <c r="G30" s="275"/>
      <c r="H30" s="274">
        <f t="shared" si="4"/>
        <v>1304</v>
      </c>
      <c r="I30" s="296">
        <f t="shared" si="5"/>
        <v>4.3118841346471797</v>
      </c>
    </row>
    <row r="31" spans="1:9" x14ac:dyDescent="0.25">
      <c r="A31" s="257" t="s">
        <v>254</v>
      </c>
      <c r="B31" s="258">
        <v>16</v>
      </c>
      <c r="C31" s="259">
        <f t="shared" si="3"/>
        <v>0.84210526315789469</v>
      </c>
      <c r="D31" s="276"/>
      <c r="E31" s="277">
        <v>3</v>
      </c>
      <c r="F31" s="259">
        <f t="shared" si="2"/>
        <v>0.15789473684210525</v>
      </c>
      <c r="G31" s="278"/>
      <c r="H31" s="277">
        <f t="shared" si="4"/>
        <v>19</v>
      </c>
      <c r="I31" s="294">
        <f t="shared" si="5"/>
        <v>6.2826532636730381E-2</v>
      </c>
    </row>
    <row r="32" spans="1:9" x14ac:dyDescent="0.25">
      <c r="A32" s="254" t="s">
        <v>255</v>
      </c>
      <c r="B32" s="255">
        <v>16</v>
      </c>
      <c r="C32" s="256">
        <f t="shared" si="3"/>
        <v>0.5714285714285714</v>
      </c>
      <c r="D32" s="273"/>
      <c r="E32" s="274">
        <v>12</v>
      </c>
      <c r="F32" s="256">
        <f t="shared" si="2"/>
        <v>0.42857142857142855</v>
      </c>
      <c r="G32" s="275"/>
      <c r="H32" s="274">
        <f t="shared" si="4"/>
        <v>28</v>
      </c>
      <c r="I32" s="296">
        <f t="shared" si="5"/>
        <v>9.2586469148865813E-2</v>
      </c>
    </row>
    <row r="33" spans="1:9" x14ac:dyDescent="0.25">
      <c r="A33" s="257" t="s">
        <v>256</v>
      </c>
      <c r="B33" s="258">
        <v>374</v>
      </c>
      <c r="C33" s="259">
        <f t="shared" si="3"/>
        <v>0.31114808652246256</v>
      </c>
      <c r="D33" s="276"/>
      <c r="E33" s="277">
        <v>828</v>
      </c>
      <c r="F33" s="259">
        <f t="shared" si="2"/>
        <v>0.68885191347753749</v>
      </c>
      <c r="G33" s="278"/>
      <c r="H33" s="277">
        <f t="shared" si="4"/>
        <v>1202</v>
      </c>
      <c r="I33" s="294">
        <f t="shared" si="5"/>
        <v>3.9746048541763113</v>
      </c>
    </row>
    <row r="34" spans="1:9" x14ac:dyDescent="0.25">
      <c r="A34" s="254" t="s">
        <v>257</v>
      </c>
      <c r="B34" s="255">
        <v>134</v>
      </c>
      <c r="C34" s="256">
        <f t="shared" si="3"/>
        <v>9.5441595441595445E-2</v>
      </c>
      <c r="D34" s="273"/>
      <c r="E34" s="274">
        <v>1270</v>
      </c>
      <c r="F34" s="256">
        <f t="shared" si="2"/>
        <v>0.90455840455840453</v>
      </c>
      <c r="G34" s="275"/>
      <c r="H34" s="274">
        <f t="shared" si="4"/>
        <v>1404</v>
      </c>
      <c r="I34" s="296">
        <f t="shared" si="5"/>
        <v>4.6425500958931289</v>
      </c>
    </row>
    <row r="35" spans="1:9" x14ac:dyDescent="0.25">
      <c r="A35" s="257" t="s">
        <v>258</v>
      </c>
      <c r="B35" s="258">
        <v>92</v>
      </c>
      <c r="C35" s="259">
        <f t="shared" si="3"/>
        <v>0.26979472140762462</v>
      </c>
      <c r="D35" s="276"/>
      <c r="E35" s="277">
        <v>249</v>
      </c>
      <c r="F35" s="259">
        <f t="shared" si="2"/>
        <v>0.73020527859237538</v>
      </c>
      <c r="G35" s="278"/>
      <c r="H35" s="277">
        <f t="shared" si="4"/>
        <v>341</v>
      </c>
      <c r="I35" s="294">
        <f t="shared" si="5"/>
        <v>1.1275709278486872</v>
      </c>
    </row>
    <row r="36" spans="1:9" x14ac:dyDescent="0.25">
      <c r="A36" s="254" t="s">
        <v>259</v>
      </c>
      <c r="B36" s="255">
        <v>72</v>
      </c>
      <c r="C36" s="256">
        <f t="shared" si="3"/>
        <v>0.54135338345864659</v>
      </c>
      <c r="D36" s="273"/>
      <c r="E36" s="274">
        <v>61</v>
      </c>
      <c r="F36" s="256">
        <f t="shared" si="2"/>
        <v>0.45864661654135336</v>
      </c>
      <c r="G36" s="275"/>
      <c r="H36" s="274">
        <f t="shared" si="4"/>
        <v>133</v>
      </c>
      <c r="I36" s="296">
        <f t="shared" si="5"/>
        <v>0.43978572845711261</v>
      </c>
    </row>
    <row r="37" spans="1:9" s="260" customFormat="1" x14ac:dyDescent="0.25">
      <c r="A37" s="257" t="s">
        <v>260</v>
      </c>
      <c r="B37" s="258">
        <v>429</v>
      </c>
      <c r="C37" s="259">
        <f t="shared" si="3"/>
        <v>0.26481481481481484</v>
      </c>
      <c r="D37" s="276"/>
      <c r="E37" s="277">
        <v>1191</v>
      </c>
      <c r="F37" s="259">
        <f t="shared" si="2"/>
        <v>0.73518518518518516</v>
      </c>
      <c r="G37" s="278"/>
      <c r="H37" s="277">
        <f t="shared" si="4"/>
        <v>1620</v>
      </c>
      <c r="I37" s="294">
        <f t="shared" si="5"/>
        <v>5.3567885721843798</v>
      </c>
    </row>
    <row r="38" spans="1:9" x14ac:dyDescent="0.25">
      <c r="A38" s="254" t="s">
        <v>261</v>
      </c>
      <c r="B38" s="255">
        <v>169</v>
      </c>
      <c r="C38" s="256">
        <f t="shared" si="3"/>
        <v>0.27796052631578949</v>
      </c>
      <c r="D38" s="273"/>
      <c r="E38" s="274">
        <v>439</v>
      </c>
      <c r="F38" s="256">
        <f t="shared" si="2"/>
        <v>0.72203947368421051</v>
      </c>
      <c r="G38" s="275"/>
      <c r="H38" s="274">
        <f t="shared" si="4"/>
        <v>608</v>
      </c>
      <c r="I38" s="296">
        <f t="shared" si="5"/>
        <v>2.0104490443753722</v>
      </c>
    </row>
    <row r="39" spans="1:9" s="260" customFormat="1" x14ac:dyDescent="0.25">
      <c r="A39" s="257" t="s">
        <v>262</v>
      </c>
      <c r="B39" s="258">
        <v>314</v>
      </c>
      <c r="C39" s="259">
        <f t="shared" si="3"/>
        <v>0.21835883171070933</v>
      </c>
      <c r="D39" s="276"/>
      <c r="E39" s="277">
        <v>1124</v>
      </c>
      <c r="F39" s="259">
        <f t="shared" si="2"/>
        <v>0.78164116828929064</v>
      </c>
      <c r="G39" s="278"/>
      <c r="H39" s="277">
        <f t="shared" si="4"/>
        <v>1438</v>
      </c>
      <c r="I39" s="294">
        <f t="shared" si="5"/>
        <v>4.7549765227167518</v>
      </c>
    </row>
    <row r="40" spans="1:9" x14ac:dyDescent="0.25">
      <c r="A40" s="254" t="s">
        <v>263</v>
      </c>
      <c r="B40" s="255">
        <v>221</v>
      </c>
      <c r="C40" s="256">
        <f t="shared" si="3"/>
        <v>0.25787631271878647</v>
      </c>
      <c r="D40" s="273"/>
      <c r="E40" s="274">
        <v>636</v>
      </c>
      <c r="F40" s="256">
        <f t="shared" si="2"/>
        <v>0.74212368728121358</v>
      </c>
      <c r="G40" s="275"/>
      <c r="H40" s="274">
        <f t="shared" si="4"/>
        <v>857</v>
      </c>
      <c r="I40" s="296">
        <f t="shared" si="5"/>
        <v>2.8338072878777858</v>
      </c>
    </row>
    <row r="41" spans="1:9" s="260" customFormat="1" x14ac:dyDescent="0.25">
      <c r="A41" s="257" t="s">
        <v>264</v>
      </c>
      <c r="B41" s="258">
        <v>379</v>
      </c>
      <c r="C41" s="259">
        <f t="shared" si="3"/>
        <v>0.2928902627511592</v>
      </c>
      <c r="D41" s="276"/>
      <c r="E41" s="277">
        <v>915</v>
      </c>
      <c r="F41" s="259">
        <f t="shared" si="2"/>
        <v>0.70710973724884085</v>
      </c>
      <c r="G41" s="278"/>
      <c r="H41" s="277">
        <f t="shared" si="4"/>
        <v>1294</v>
      </c>
      <c r="I41" s="294">
        <f t="shared" si="5"/>
        <v>4.278817538522584</v>
      </c>
    </row>
    <row r="42" spans="1:9" x14ac:dyDescent="0.25">
      <c r="A42" s="254" t="s">
        <v>265</v>
      </c>
      <c r="B42" s="255">
        <v>258</v>
      </c>
      <c r="C42" s="256">
        <f t="shared" si="3"/>
        <v>0.26515930113052416</v>
      </c>
      <c r="D42" s="273"/>
      <c r="E42" s="274">
        <v>715</v>
      </c>
      <c r="F42" s="256">
        <f t="shared" si="2"/>
        <v>0.73484069886947589</v>
      </c>
      <c r="G42" s="275"/>
      <c r="H42" s="274">
        <f t="shared" si="4"/>
        <v>973</v>
      </c>
      <c r="I42" s="296">
        <f t="shared" si="5"/>
        <v>3.2173798029230873</v>
      </c>
    </row>
    <row r="43" spans="1:9" s="260" customFormat="1" x14ac:dyDescent="0.25">
      <c r="A43" s="257" t="s">
        <v>266</v>
      </c>
      <c r="B43" s="258">
        <v>51</v>
      </c>
      <c r="C43" s="259">
        <f t="shared" si="3"/>
        <v>0.14782608695652175</v>
      </c>
      <c r="D43" s="276"/>
      <c r="E43" s="277">
        <v>294</v>
      </c>
      <c r="F43" s="259">
        <f t="shared" si="2"/>
        <v>0.85217391304347823</v>
      </c>
      <c r="G43" s="278"/>
      <c r="H43" s="277">
        <f t="shared" si="4"/>
        <v>345</v>
      </c>
      <c r="I43" s="294">
        <f t="shared" si="5"/>
        <v>1.1407975662985252</v>
      </c>
    </row>
    <row r="44" spans="1:9" x14ac:dyDescent="0.25">
      <c r="A44" s="254" t="s">
        <v>267</v>
      </c>
      <c r="B44" s="255">
        <v>370</v>
      </c>
      <c r="C44" s="256">
        <f t="shared" si="3"/>
        <v>0.26831036983321249</v>
      </c>
      <c r="D44" s="273"/>
      <c r="E44" s="274">
        <v>1009</v>
      </c>
      <c r="F44" s="256">
        <f t="shared" si="2"/>
        <v>0.73168963016678756</v>
      </c>
      <c r="G44" s="275"/>
      <c r="H44" s="274">
        <f t="shared" si="4"/>
        <v>1379</v>
      </c>
      <c r="I44" s="296">
        <f t="shared" si="5"/>
        <v>4.5598836055816419</v>
      </c>
    </row>
    <row r="45" spans="1:9" s="260" customFormat="1" x14ac:dyDescent="0.25">
      <c r="A45" s="257" t="s">
        <v>268</v>
      </c>
      <c r="B45" s="258">
        <v>441</v>
      </c>
      <c r="C45" s="259">
        <f t="shared" si="3"/>
        <v>0.37309644670050762</v>
      </c>
      <c r="D45" s="276"/>
      <c r="E45" s="277">
        <v>741</v>
      </c>
      <c r="F45" s="259">
        <f t="shared" si="2"/>
        <v>0.62690355329949243</v>
      </c>
      <c r="G45" s="278"/>
      <c r="H45" s="277">
        <f t="shared" si="4"/>
        <v>1182</v>
      </c>
      <c r="I45" s="294">
        <f t="shared" si="5"/>
        <v>3.9084716619271207</v>
      </c>
    </row>
    <row r="46" spans="1:9" x14ac:dyDescent="0.25">
      <c r="A46" s="254" t="s">
        <v>269</v>
      </c>
      <c r="B46" s="255">
        <v>24</v>
      </c>
      <c r="C46" s="256">
        <f t="shared" si="3"/>
        <v>1</v>
      </c>
      <c r="D46" s="273"/>
      <c r="E46" s="274">
        <v>0</v>
      </c>
      <c r="F46" s="256">
        <f t="shared" si="2"/>
        <v>0</v>
      </c>
      <c r="G46" s="275"/>
      <c r="H46" s="274">
        <f t="shared" si="4"/>
        <v>24</v>
      </c>
      <c r="I46" s="296">
        <f t="shared" si="5"/>
        <v>7.9359830699027842E-2</v>
      </c>
    </row>
    <row r="47" spans="1:9" s="260" customFormat="1" x14ac:dyDescent="0.25">
      <c r="A47" s="261" t="s">
        <v>270</v>
      </c>
      <c r="B47" s="262">
        <v>20</v>
      </c>
      <c r="C47" s="263">
        <f t="shared" si="3"/>
        <v>0.68965517241379315</v>
      </c>
      <c r="D47" s="279"/>
      <c r="E47" s="280">
        <v>9</v>
      </c>
      <c r="F47" s="263">
        <f t="shared" si="2"/>
        <v>0.31034482758620691</v>
      </c>
      <c r="G47" s="281"/>
      <c r="H47" s="280">
        <f t="shared" si="4"/>
        <v>29</v>
      </c>
      <c r="I47" s="295">
        <f t="shared" si="5"/>
        <v>9.5893128761325303E-2</v>
      </c>
    </row>
    <row r="48" spans="1:9" x14ac:dyDescent="0.25">
      <c r="B48" s="264"/>
      <c r="C48" s="265"/>
      <c r="D48" s="264"/>
      <c r="E48" s="264"/>
      <c r="F48" s="288"/>
      <c r="G48" s="278"/>
      <c r="H48" s="278"/>
      <c r="I48" s="288"/>
    </row>
    <row r="49" spans="1:1" ht="16.5" x14ac:dyDescent="0.3">
      <c r="A49" s="266" t="s">
        <v>271</v>
      </c>
    </row>
    <row r="50" spans="1:1" ht="16.5" x14ac:dyDescent="0.3">
      <c r="A50" s="266" t="s">
        <v>272</v>
      </c>
    </row>
  </sheetData>
  <mergeCells count="7">
    <mergeCell ref="A6:I7"/>
    <mergeCell ref="A9:I9"/>
    <mergeCell ref="A12:A14"/>
    <mergeCell ref="B12:I12"/>
    <mergeCell ref="B13:C13"/>
    <mergeCell ref="E13:F13"/>
    <mergeCell ref="H13:I13"/>
  </mergeCell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71973-3EA9-41C1-AE41-FDA3CEF7E2D1}">
  <sheetPr codeName="Hoja45">
    <tabColor theme="1"/>
  </sheetPr>
  <dimension ref="A2:X50"/>
  <sheetViews>
    <sheetView showGridLines="0" showRowColHeaders="0" zoomScale="80" zoomScaleNormal="80" workbookViewId="0">
      <selection activeCell="A9" sqref="A9"/>
    </sheetView>
  </sheetViews>
  <sheetFormatPr baseColWidth="10" defaultColWidth="11.42578125" defaultRowHeight="15" x14ac:dyDescent="0.25"/>
  <cols>
    <col min="1" max="1" width="40.7109375" style="241" customWidth="1"/>
    <col min="2" max="2" width="10.140625" style="241" customWidth="1"/>
    <col min="3" max="3" width="9.5703125" style="297" customWidth="1"/>
    <col min="4" max="4" width="6.28515625" style="241" customWidth="1"/>
    <col min="5" max="5" width="10.140625" style="241" customWidth="1"/>
    <col min="6" max="6" width="9.5703125" style="297" customWidth="1"/>
    <col min="7" max="7" width="6.28515625" style="241" customWidth="1"/>
    <col min="8" max="8" width="11.42578125" style="241"/>
    <col min="9" max="9" width="14" style="297" customWidth="1"/>
    <col min="10" max="10" width="6.28515625" style="241" customWidth="1"/>
    <col min="11" max="11" width="11.42578125" style="241"/>
    <col min="12" max="12" width="14" style="297" customWidth="1"/>
    <col min="13" max="13" width="6.28515625" style="241" customWidth="1"/>
    <col min="14" max="14" width="11.42578125" style="241"/>
    <col min="15" max="15" width="11.42578125" style="297"/>
    <col min="16" max="16" width="6.28515625" style="241" customWidth="1"/>
    <col min="17" max="17" width="10.140625" style="241" customWidth="1"/>
    <col min="18" max="18" width="9.5703125" style="297" customWidth="1"/>
    <col min="19" max="19" width="6.28515625" style="241" customWidth="1"/>
    <col min="20" max="20" width="11.42578125" style="241"/>
    <col min="21" max="21" width="14" style="297" customWidth="1"/>
    <col min="22" max="22" width="6.28515625" style="241" customWidth="1"/>
    <col min="23" max="23" width="11.42578125" style="241"/>
    <col min="24" max="24" width="11.42578125" style="297"/>
    <col min="25" max="16384" width="11.42578125" style="241"/>
  </cols>
  <sheetData>
    <row r="2" spans="1:24" x14ac:dyDescent="0.25">
      <c r="A2"/>
    </row>
    <row r="5" spans="1:24" ht="3.75" customHeight="1" x14ac:dyDescent="0.25"/>
    <row r="6" spans="1:24" ht="15" customHeight="1" x14ac:dyDescent="0.25">
      <c r="A6" s="749" t="s">
        <v>2</v>
      </c>
      <c r="B6" s="749"/>
      <c r="C6" s="749"/>
      <c r="D6" s="749"/>
      <c r="E6" s="749"/>
      <c r="F6" s="749"/>
      <c r="G6" s="749"/>
      <c r="H6" s="749"/>
      <c r="I6" s="749"/>
      <c r="J6" s="749"/>
      <c r="K6" s="749"/>
      <c r="L6" s="749"/>
      <c r="M6" s="749"/>
      <c r="N6" s="749"/>
      <c r="O6" s="749"/>
      <c r="P6" s="749"/>
      <c r="Q6" s="749"/>
      <c r="R6" s="749"/>
      <c r="S6" s="749"/>
      <c r="T6" s="749"/>
      <c r="U6" s="749"/>
      <c r="V6" s="749"/>
      <c r="W6" s="749"/>
      <c r="X6" s="749"/>
    </row>
    <row r="7" spans="1:24" ht="19.5" customHeight="1" x14ac:dyDescent="0.25">
      <c r="A7" s="749"/>
      <c r="B7" s="749"/>
      <c r="C7" s="749"/>
      <c r="D7" s="749"/>
      <c r="E7" s="749"/>
      <c r="F7" s="749"/>
      <c r="G7" s="749"/>
      <c r="H7" s="749"/>
      <c r="I7" s="749"/>
      <c r="J7" s="749"/>
      <c r="K7" s="749"/>
      <c r="L7" s="749"/>
      <c r="M7" s="749"/>
      <c r="N7" s="749"/>
      <c r="O7" s="749"/>
      <c r="P7" s="749"/>
      <c r="Q7" s="749"/>
      <c r="R7" s="749"/>
      <c r="S7" s="749"/>
      <c r="T7" s="749"/>
      <c r="U7" s="749"/>
      <c r="V7" s="749"/>
      <c r="W7" s="749"/>
      <c r="X7" s="749"/>
    </row>
    <row r="8" spans="1:24" ht="14.25" customHeight="1" x14ac:dyDescent="0.25">
      <c r="A8" s="242" t="s">
        <v>219</v>
      </c>
      <c r="B8" s="243"/>
      <c r="C8" s="298"/>
      <c r="D8" s="243"/>
      <c r="E8" s="243"/>
      <c r="F8" s="298"/>
      <c r="G8" s="243"/>
      <c r="H8" s="243"/>
      <c r="I8" s="298"/>
      <c r="J8" s="243"/>
      <c r="K8" s="243"/>
      <c r="L8" s="298"/>
      <c r="M8" s="243"/>
      <c r="N8" s="243"/>
      <c r="O8" s="298"/>
      <c r="P8" s="243"/>
      <c r="Q8" s="243"/>
      <c r="R8" s="298"/>
      <c r="S8" s="243"/>
      <c r="T8" s="243"/>
      <c r="U8" s="298"/>
      <c r="V8" s="243"/>
      <c r="W8" s="243"/>
      <c r="X8" s="298"/>
    </row>
    <row r="9" spans="1:24" ht="14.25" customHeight="1" x14ac:dyDescent="0.25">
      <c r="A9" s="289" t="s">
        <v>392</v>
      </c>
      <c r="B9" s="290"/>
      <c r="C9" s="299"/>
      <c r="D9" s="290"/>
      <c r="E9" s="290"/>
      <c r="F9" s="299"/>
      <c r="G9" s="290"/>
      <c r="H9" s="290"/>
      <c r="I9" s="299"/>
      <c r="J9" s="290"/>
      <c r="K9" s="290"/>
      <c r="L9" s="299"/>
      <c r="M9" s="290"/>
      <c r="N9" s="290"/>
      <c r="O9" s="299"/>
      <c r="P9" s="290"/>
      <c r="Q9" s="290"/>
      <c r="R9" s="299"/>
      <c r="S9" s="290"/>
      <c r="T9" s="290"/>
      <c r="U9" s="299"/>
      <c r="V9" s="290"/>
      <c r="W9" s="290"/>
      <c r="X9" s="299"/>
    </row>
    <row r="10" spans="1:24" x14ac:dyDescent="0.25">
      <c r="A10" s="244" t="s">
        <v>234</v>
      </c>
      <c r="B10" s="245"/>
      <c r="C10" s="305"/>
      <c r="D10" s="282"/>
      <c r="E10" s="282"/>
      <c r="F10" s="300"/>
      <c r="G10" s="282"/>
      <c r="H10" s="282"/>
      <c r="I10" s="301"/>
      <c r="J10" s="282"/>
      <c r="K10" s="282"/>
      <c r="L10" s="301"/>
      <c r="M10" s="282"/>
      <c r="N10" s="282"/>
      <c r="O10" s="301"/>
      <c r="P10" s="282"/>
      <c r="Q10" s="282"/>
      <c r="R10" s="300"/>
      <c r="S10" s="282"/>
      <c r="T10" s="282"/>
      <c r="U10" s="301"/>
      <c r="V10" s="282"/>
      <c r="W10" s="282"/>
      <c r="X10" s="301"/>
    </row>
    <row r="11" spans="1:24" ht="15.75" x14ac:dyDescent="0.3">
      <c r="A11" s="247" t="s">
        <v>235</v>
      </c>
      <c r="B11" s="248"/>
      <c r="C11" s="306"/>
      <c r="D11" s="283"/>
      <c r="E11" s="283"/>
      <c r="F11" s="302"/>
      <c r="P11" s="283"/>
      <c r="Q11" s="283"/>
      <c r="R11" s="302"/>
    </row>
    <row r="12" spans="1:24" x14ac:dyDescent="0.25">
      <c r="A12" s="750" t="s">
        <v>236</v>
      </c>
      <c r="B12" s="759" t="s">
        <v>217</v>
      </c>
      <c r="C12" s="759"/>
      <c r="D12" s="759"/>
      <c r="E12" s="759"/>
      <c r="F12" s="759"/>
      <c r="G12" s="759"/>
      <c r="H12" s="759"/>
      <c r="I12" s="759"/>
      <c r="J12" s="759"/>
      <c r="K12" s="759"/>
      <c r="L12" s="759"/>
      <c r="M12" s="759"/>
      <c r="N12" s="759"/>
      <c r="O12" s="759"/>
      <c r="P12" s="759"/>
      <c r="Q12" s="759"/>
      <c r="R12" s="759"/>
      <c r="S12" s="759"/>
      <c r="T12" s="759"/>
      <c r="U12" s="759"/>
      <c r="V12" s="759"/>
      <c r="W12" s="759"/>
      <c r="X12" s="759"/>
    </row>
    <row r="13" spans="1:24" ht="39.75" customHeight="1" x14ac:dyDescent="0.25">
      <c r="A13" s="756"/>
      <c r="B13" s="752" t="s">
        <v>393</v>
      </c>
      <c r="C13" s="752"/>
      <c r="D13" s="267"/>
      <c r="E13" s="758" t="s">
        <v>394</v>
      </c>
      <c r="F13" s="758"/>
      <c r="G13" s="268"/>
      <c r="H13" s="758" t="s">
        <v>395</v>
      </c>
      <c r="I13" s="758"/>
      <c r="J13" s="268"/>
      <c r="K13" s="758" t="s">
        <v>396</v>
      </c>
      <c r="L13" s="758"/>
      <c r="M13" s="268"/>
      <c r="N13" s="752" t="s">
        <v>397</v>
      </c>
      <c r="O13" s="752"/>
      <c r="P13" s="267"/>
      <c r="Q13" s="758" t="s">
        <v>398</v>
      </c>
      <c r="R13" s="758"/>
      <c r="S13" s="268"/>
      <c r="T13" s="758" t="s">
        <v>304</v>
      </c>
      <c r="U13" s="758"/>
      <c r="V13" s="268"/>
      <c r="W13" s="752" t="s">
        <v>287</v>
      </c>
      <c r="X13" s="752"/>
    </row>
    <row r="14" spans="1:24" x14ac:dyDescent="0.25">
      <c r="A14" s="756"/>
      <c r="B14" s="250" t="s">
        <v>34</v>
      </c>
      <c r="C14" s="292" t="s">
        <v>35</v>
      </c>
      <c r="D14" s="261"/>
      <c r="E14" s="250" t="s">
        <v>34</v>
      </c>
      <c r="F14" s="292" t="s">
        <v>35</v>
      </c>
      <c r="G14" s="269"/>
      <c r="H14" s="250" t="s">
        <v>34</v>
      </c>
      <c r="I14" s="292" t="s">
        <v>35</v>
      </c>
      <c r="J14" s="269"/>
      <c r="K14" s="250" t="s">
        <v>34</v>
      </c>
      <c r="L14" s="292" t="s">
        <v>35</v>
      </c>
      <c r="M14" s="269"/>
      <c r="N14" s="250" t="s">
        <v>34</v>
      </c>
      <c r="O14" s="292" t="s">
        <v>35</v>
      </c>
      <c r="P14" s="261"/>
      <c r="Q14" s="250" t="s">
        <v>34</v>
      </c>
      <c r="R14" s="292" t="s">
        <v>35</v>
      </c>
      <c r="S14" s="269"/>
      <c r="T14" s="250" t="s">
        <v>34</v>
      </c>
      <c r="U14" s="292" t="s">
        <v>35</v>
      </c>
      <c r="V14" s="269"/>
      <c r="W14" s="250" t="s">
        <v>34</v>
      </c>
      <c r="X14" s="292" t="s">
        <v>35</v>
      </c>
    </row>
    <row r="15" spans="1:24" x14ac:dyDescent="0.25">
      <c r="A15" s="284" t="s">
        <v>238</v>
      </c>
      <c r="B15" s="252">
        <f t="shared" ref="B15" si="0">SUM(B16:B47)</f>
        <v>5931</v>
      </c>
      <c r="C15" s="270">
        <f>B15/32187</f>
        <v>0.18426694006897196</v>
      </c>
      <c r="D15" s="271"/>
      <c r="E15" s="252">
        <f t="shared" ref="E15" si="1">SUM(E16:E47)</f>
        <v>4674</v>
      </c>
      <c r="F15" s="270">
        <f t="shared" ref="F15" si="2">E15/32187</f>
        <v>0.14521390623543667</v>
      </c>
      <c r="G15" s="271"/>
      <c r="H15" s="252">
        <f t="shared" ref="H15" si="3">SUM(H16:H47)</f>
        <v>11305</v>
      </c>
      <c r="I15" s="270">
        <f t="shared" ref="I15" si="4">H15/32187</f>
        <v>0.3512287569515643</v>
      </c>
      <c r="J15" s="271"/>
      <c r="K15" s="252">
        <f t="shared" ref="K15" si="5">SUM(K16:K47)</f>
        <v>9608</v>
      </c>
      <c r="L15" s="270">
        <f t="shared" ref="L15" si="6">K15/32187</f>
        <v>0.29850560785410257</v>
      </c>
      <c r="M15" s="271"/>
      <c r="N15" s="252">
        <f t="shared" ref="N15" si="7">SUM(N16:N47)</f>
        <v>4939</v>
      </c>
      <c r="O15" s="270">
        <f t="shared" ref="O15" si="8">N15/32187</f>
        <v>0.15344704383757418</v>
      </c>
      <c r="P15" s="271"/>
      <c r="Q15" s="252">
        <f t="shared" ref="Q15" si="9">SUM(Q16:Q47)</f>
        <v>6308</v>
      </c>
      <c r="R15" s="270">
        <f t="shared" ref="R15" si="10">Q15/32187</f>
        <v>0.19597974337465437</v>
      </c>
      <c r="S15" s="271"/>
      <c r="T15" s="252">
        <f t="shared" ref="T15" si="11">SUM(T16:T47)</f>
        <v>1131</v>
      </c>
      <c r="U15" s="270">
        <f t="shared" ref="U15" si="12">T15/32187</f>
        <v>3.5138409917047253E-2</v>
      </c>
      <c r="V15" s="271"/>
      <c r="W15" s="252">
        <f t="shared" ref="W15" si="13">SUM(W16:W47)</f>
        <v>6418</v>
      </c>
      <c r="X15" s="270">
        <f t="shared" ref="X15" si="14">W15/32187</f>
        <v>0.19939727219063597</v>
      </c>
    </row>
    <row r="16" spans="1:24" x14ac:dyDescent="0.25">
      <c r="A16" s="254" t="s">
        <v>239</v>
      </c>
      <c r="B16" s="255">
        <v>273</v>
      </c>
      <c r="C16" s="272">
        <v>0.33703703703703702</v>
      </c>
      <c r="D16" s="273"/>
      <c r="E16" s="274">
        <v>107</v>
      </c>
      <c r="F16" s="272">
        <v>0.13209876543209875</v>
      </c>
      <c r="G16" s="275"/>
      <c r="H16" s="274">
        <v>215</v>
      </c>
      <c r="I16" s="272">
        <v>0.26543209876543211</v>
      </c>
      <c r="J16" s="275"/>
      <c r="K16" s="274">
        <v>191</v>
      </c>
      <c r="L16" s="272">
        <v>0.23580246913580247</v>
      </c>
      <c r="M16" s="275"/>
      <c r="N16" s="274">
        <v>257</v>
      </c>
      <c r="O16" s="272">
        <v>0.31728395061728393</v>
      </c>
      <c r="P16" s="273"/>
      <c r="Q16" s="274">
        <v>86</v>
      </c>
      <c r="R16" s="272">
        <v>0.10617283950617284</v>
      </c>
      <c r="S16" s="275"/>
      <c r="T16" s="274">
        <v>2</v>
      </c>
      <c r="U16" s="272">
        <v>2.4691358024691358E-3</v>
      </c>
      <c r="V16" s="275"/>
      <c r="W16" s="274">
        <v>152</v>
      </c>
      <c r="X16" s="272">
        <v>0.18765432098765433</v>
      </c>
    </row>
    <row r="17" spans="1:24" x14ac:dyDescent="0.25">
      <c r="A17" s="257" t="s">
        <v>240</v>
      </c>
      <c r="B17" s="258">
        <v>237</v>
      </c>
      <c r="C17" s="259">
        <v>0.15916722632639355</v>
      </c>
      <c r="D17" s="276"/>
      <c r="E17" s="277">
        <v>304</v>
      </c>
      <c r="F17" s="259">
        <v>0.20416386836803224</v>
      </c>
      <c r="G17" s="278"/>
      <c r="H17" s="277">
        <v>487</v>
      </c>
      <c r="I17" s="259">
        <v>0.32706514439220952</v>
      </c>
      <c r="J17" s="278"/>
      <c r="K17" s="277">
        <v>367</v>
      </c>
      <c r="L17" s="259">
        <v>0.24647414372061788</v>
      </c>
      <c r="M17" s="278"/>
      <c r="N17" s="277">
        <v>172</v>
      </c>
      <c r="O17" s="259">
        <v>0.11551376762928139</v>
      </c>
      <c r="P17" s="276"/>
      <c r="Q17" s="277">
        <v>254</v>
      </c>
      <c r="R17" s="259">
        <v>0.17058428475486903</v>
      </c>
      <c r="S17" s="278"/>
      <c r="T17" s="277">
        <v>105</v>
      </c>
      <c r="U17" s="259">
        <v>7.0517125587642712E-2</v>
      </c>
      <c r="V17" s="278"/>
      <c r="W17" s="277">
        <v>313</v>
      </c>
      <c r="X17" s="259">
        <v>0.21020819341840158</v>
      </c>
    </row>
    <row r="18" spans="1:24" x14ac:dyDescent="0.25">
      <c r="A18" s="254" t="s">
        <v>241</v>
      </c>
      <c r="B18" s="255">
        <v>0</v>
      </c>
      <c r="C18" s="272">
        <v>0</v>
      </c>
      <c r="D18" s="273"/>
      <c r="E18" s="274">
        <v>0</v>
      </c>
      <c r="F18" s="272">
        <v>0</v>
      </c>
      <c r="G18" s="275"/>
      <c r="H18" s="274">
        <v>0</v>
      </c>
      <c r="I18" s="272">
        <v>0</v>
      </c>
      <c r="J18" s="275"/>
      <c r="K18" s="274">
        <v>0</v>
      </c>
      <c r="L18" s="272">
        <v>0</v>
      </c>
      <c r="M18" s="275"/>
      <c r="N18" s="274">
        <v>0</v>
      </c>
      <c r="O18" s="272">
        <v>0</v>
      </c>
      <c r="P18" s="273"/>
      <c r="Q18" s="274">
        <v>0</v>
      </c>
      <c r="R18" s="272">
        <v>0</v>
      </c>
      <c r="S18" s="275"/>
      <c r="T18" s="274">
        <v>0</v>
      </c>
      <c r="U18" s="272">
        <v>0</v>
      </c>
      <c r="V18" s="275"/>
      <c r="W18" s="274">
        <v>0</v>
      </c>
      <c r="X18" s="272">
        <v>0</v>
      </c>
    </row>
    <row r="19" spans="1:24" x14ac:dyDescent="0.25">
      <c r="A19" s="257" t="s">
        <v>242</v>
      </c>
      <c r="B19" s="258">
        <v>236</v>
      </c>
      <c r="C19" s="259">
        <v>0.1194331983805668</v>
      </c>
      <c r="D19" s="276"/>
      <c r="E19" s="277">
        <v>258</v>
      </c>
      <c r="F19" s="259">
        <v>0.13056680161943321</v>
      </c>
      <c r="G19" s="278"/>
      <c r="H19" s="277">
        <v>550</v>
      </c>
      <c r="I19" s="259">
        <v>0.27834008097165991</v>
      </c>
      <c r="J19" s="278"/>
      <c r="K19" s="277">
        <v>610</v>
      </c>
      <c r="L19" s="259">
        <v>0.30870445344129555</v>
      </c>
      <c r="M19" s="278"/>
      <c r="N19" s="277">
        <v>99</v>
      </c>
      <c r="O19" s="259">
        <v>5.0101214574898786E-2</v>
      </c>
      <c r="P19" s="276"/>
      <c r="Q19" s="277">
        <v>434</v>
      </c>
      <c r="R19" s="259">
        <v>0.21963562753036434</v>
      </c>
      <c r="S19" s="278"/>
      <c r="T19" s="277">
        <v>38</v>
      </c>
      <c r="U19" s="259">
        <v>1.9230769230769232E-2</v>
      </c>
      <c r="V19" s="278"/>
      <c r="W19" s="277">
        <v>501</v>
      </c>
      <c r="X19" s="259">
        <v>0.25354251012145751</v>
      </c>
    </row>
    <row r="20" spans="1:24" x14ac:dyDescent="0.25">
      <c r="A20" s="254" t="s">
        <v>243</v>
      </c>
      <c r="B20" s="255">
        <v>286</v>
      </c>
      <c r="C20" s="272">
        <v>0.11823067383216206</v>
      </c>
      <c r="D20" s="273"/>
      <c r="E20" s="274">
        <v>470</v>
      </c>
      <c r="F20" s="272">
        <v>0.19429516329061594</v>
      </c>
      <c r="G20" s="275"/>
      <c r="H20" s="274">
        <v>1207</v>
      </c>
      <c r="I20" s="272">
        <v>0.49896651508887968</v>
      </c>
      <c r="J20" s="275"/>
      <c r="K20" s="274">
        <v>624</v>
      </c>
      <c r="L20" s="272">
        <v>0.25795783381562631</v>
      </c>
      <c r="M20" s="275"/>
      <c r="N20" s="274">
        <v>156</v>
      </c>
      <c r="O20" s="272">
        <v>6.4489458453906578E-2</v>
      </c>
      <c r="P20" s="273"/>
      <c r="Q20" s="274">
        <v>487</v>
      </c>
      <c r="R20" s="272">
        <v>0.20132286068623398</v>
      </c>
      <c r="S20" s="275"/>
      <c r="T20" s="274">
        <v>206</v>
      </c>
      <c r="U20" s="272">
        <v>8.515915667631252E-2</v>
      </c>
      <c r="V20" s="275"/>
      <c r="W20" s="274">
        <v>300</v>
      </c>
      <c r="X20" s="272">
        <v>0.12401818933443572</v>
      </c>
    </row>
    <row r="21" spans="1:24" x14ac:dyDescent="0.25">
      <c r="A21" s="257" t="s">
        <v>244</v>
      </c>
      <c r="B21" s="258">
        <v>233</v>
      </c>
      <c r="C21" s="259">
        <v>0.11620947630922693</v>
      </c>
      <c r="D21" s="276"/>
      <c r="E21" s="277">
        <v>220</v>
      </c>
      <c r="F21" s="259">
        <v>0.10972568578553615</v>
      </c>
      <c r="G21" s="278"/>
      <c r="H21" s="277">
        <v>392</v>
      </c>
      <c r="I21" s="259">
        <v>0.19551122194513718</v>
      </c>
      <c r="J21" s="278"/>
      <c r="K21" s="277">
        <v>741</v>
      </c>
      <c r="L21" s="259">
        <v>0.36957605985037406</v>
      </c>
      <c r="M21" s="278"/>
      <c r="N21" s="277">
        <v>152</v>
      </c>
      <c r="O21" s="259">
        <v>7.5810473815461341E-2</v>
      </c>
      <c r="P21" s="276"/>
      <c r="Q21" s="277">
        <v>631</v>
      </c>
      <c r="R21" s="259">
        <v>0.31471321695760601</v>
      </c>
      <c r="S21" s="278"/>
      <c r="T21" s="277">
        <v>29</v>
      </c>
      <c r="U21" s="259">
        <v>1.4463840399002495E-2</v>
      </c>
      <c r="V21" s="278"/>
      <c r="W21" s="277">
        <v>513</v>
      </c>
      <c r="X21" s="259">
        <v>0.25586034912718203</v>
      </c>
    </row>
    <row r="22" spans="1:24" x14ac:dyDescent="0.25">
      <c r="A22" s="254" t="s">
        <v>245</v>
      </c>
      <c r="B22" s="255">
        <v>368</v>
      </c>
      <c r="C22" s="272">
        <v>0.17482185273159145</v>
      </c>
      <c r="D22" s="273"/>
      <c r="E22" s="274">
        <v>314</v>
      </c>
      <c r="F22" s="272">
        <v>0.14916864608076008</v>
      </c>
      <c r="G22" s="275"/>
      <c r="H22" s="274">
        <v>974</v>
      </c>
      <c r="I22" s="272">
        <v>0.46270783847980995</v>
      </c>
      <c r="J22" s="275"/>
      <c r="K22" s="274">
        <v>660</v>
      </c>
      <c r="L22" s="272">
        <v>0.31353919239904987</v>
      </c>
      <c r="M22" s="275"/>
      <c r="N22" s="274">
        <v>360</v>
      </c>
      <c r="O22" s="272">
        <v>0.17102137767220904</v>
      </c>
      <c r="P22" s="273"/>
      <c r="Q22" s="274">
        <v>516</v>
      </c>
      <c r="R22" s="272">
        <v>0.24513064133016627</v>
      </c>
      <c r="S22" s="275"/>
      <c r="T22" s="274">
        <v>88</v>
      </c>
      <c r="U22" s="272">
        <v>4.180522565320665E-2</v>
      </c>
      <c r="V22" s="275"/>
      <c r="W22" s="274">
        <v>319</v>
      </c>
      <c r="X22" s="272">
        <v>0.1515439429928741</v>
      </c>
    </row>
    <row r="23" spans="1:24" x14ac:dyDescent="0.25">
      <c r="A23" s="257" t="s">
        <v>246</v>
      </c>
      <c r="B23" s="258">
        <v>183</v>
      </c>
      <c r="C23" s="259">
        <v>0.12603305785123967</v>
      </c>
      <c r="D23" s="276"/>
      <c r="E23" s="277">
        <v>234</v>
      </c>
      <c r="F23" s="259">
        <v>0.16115702479338842</v>
      </c>
      <c r="G23" s="278"/>
      <c r="H23" s="277">
        <v>443</v>
      </c>
      <c r="I23" s="259">
        <v>0.30509641873278237</v>
      </c>
      <c r="J23" s="278"/>
      <c r="K23" s="277">
        <v>278</v>
      </c>
      <c r="L23" s="259">
        <v>0.19146005509641875</v>
      </c>
      <c r="M23" s="278"/>
      <c r="N23" s="277">
        <v>145</v>
      </c>
      <c r="O23" s="259">
        <v>9.9862258953168054E-2</v>
      </c>
      <c r="P23" s="276"/>
      <c r="Q23" s="277">
        <v>234</v>
      </c>
      <c r="R23" s="259">
        <v>0.16115702479338842</v>
      </c>
      <c r="S23" s="278"/>
      <c r="T23" s="277">
        <v>58</v>
      </c>
      <c r="U23" s="259">
        <v>3.9944903581267219E-2</v>
      </c>
      <c r="V23" s="278"/>
      <c r="W23" s="277">
        <v>457</v>
      </c>
      <c r="X23" s="259">
        <v>0.31473829201101927</v>
      </c>
    </row>
    <row r="24" spans="1:24" x14ac:dyDescent="0.25">
      <c r="A24" s="254" t="s">
        <v>247</v>
      </c>
      <c r="B24" s="255">
        <v>42</v>
      </c>
      <c r="C24" s="272">
        <v>0.1891891891891892</v>
      </c>
      <c r="D24" s="273"/>
      <c r="E24" s="274">
        <v>49</v>
      </c>
      <c r="F24" s="272">
        <v>0.22072072072072071</v>
      </c>
      <c r="G24" s="275"/>
      <c r="H24" s="274">
        <v>53</v>
      </c>
      <c r="I24" s="272">
        <v>0.23873873873873877</v>
      </c>
      <c r="J24" s="275"/>
      <c r="K24" s="274">
        <v>89</v>
      </c>
      <c r="L24" s="272">
        <v>0.40090090090090091</v>
      </c>
      <c r="M24" s="275"/>
      <c r="N24" s="274">
        <v>52</v>
      </c>
      <c r="O24" s="272">
        <v>0.23423423423423423</v>
      </c>
      <c r="P24" s="273"/>
      <c r="Q24" s="274">
        <v>46</v>
      </c>
      <c r="R24" s="272">
        <v>0.2072072072072072</v>
      </c>
      <c r="S24" s="275"/>
      <c r="T24" s="274">
        <v>27</v>
      </c>
      <c r="U24" s="272">
        <v>0.12162162162162163</v>
      </c>
      <c r="V24" s="275"/>
      <c r="W24" s="274">
        <v>30</v>
      </c>
      <c r="X24" s="272">
        <v>0.13513513513513514</v>
      </c>
    </row>
    <row r="25" spans="1:24" x14ac:dyDescent="0.25">
      <c r="A25" s="257" t="s">
        <v>248</v>
      </c>
      <c r="B25" s="258">
        <v>0</v>
      </c>
      <c r="C25" s="259">
        <v>0</v>
      </c>
      <c r="D25" s="276"/>
      <c r="E25" s="277">
        <v>0</v>
      </c>
      <c r="F25" s="259">
        <v>0</v>
      </c>
      <c r="G25" s="278"/>
      <c r="H25" s="277">
        <v>0</v>
      </c>
      <c r="I25" s="259">
        <v>0</v>
      </c>
      <c r="J25" s="278"/>
      <c r="K25" s="277">
        <v>1</v>
      </c>
      <c r="L25" s="259">
        <v>0.5</v>
      </c>
      <c r="M25" s="278"/>
      <c r="N25" s="277">
        <v>1</v>
      </c>
      <c r="O25" s="259">
        <v>0.5</v>
      </c>
      <c r="P25" s="276"/>
      <c r="Q25" s="277">
        <v>1</v>
      </c>
      <c r="R25" s="259">
        <v>0.5</v>
      </c>
      <c r="S25" s="278"/>
      <c r="T25" s="277">
        <v>0</v>
      </c>
      <c r="U25" s="259">
        <v>0</v>
      </c>
      <c r="V25" s="278"/>
      <c r="W25" s="277">
        <v>0</v>
      </c>
      <c r="X25" s="259">
        <v>0</v>
      </c>
    </row>
    <row r="26" spans="1:24" x14ac:dyDescent="0.25">
      <c r="A26" s="254" t="s">
        <v>249</v>
      </c>
      <c r="B26" s="255">
        <v>346</v>
      </c>
      <c r="C26" s="272">
        <v>0.2520029133284778</v>
      </c>
      <c r="D26" s="273"/>
      <c r="E26" s="274">
        <v>255</v>
      </c>
      <c r="F26" s="272">
        <v>0.18572469045884923</v>
      </c>
      <c r="G26" s="275"/>
      <c r="H26" s="274">
        <v>750</v>
      </c>
      <c r="I26" s="272">
        <v>0.54624908958485074</v>
      </c>
      <c r="J26" s="275"/>
      <c r="K26" s="274">
        <v>393</v>
      </c>
      <c r="L26" s="272">
        <v>0.28623452294246177</v>
      </c>
      <c r="M26" s="275"/>
      <c r="N26" s="274">
        <v>350</v>
      </c>
      <c r="O26" s="272">
        <v>0.25491624180626365</v>
      </c>
      <c r="P26" s="273"/>
      <c r="Q26" s="274">
        <v>305</v>
      </c>
      <c r="R26" s="272">
        <v>0.22214129643117261</v>
      </c>
      <c r="S26" s="275"/>
      <c r="T26" s="274">
        <v>44</v>
      </c>
      <c r="U26" s="272">
        <v>3.2046613255644577E-2</v>
      </c>
      <c r="V26" s="275"/>
      <c r="W26" s="274">
        <v>101</v>
      </c>
      <c r="X26" s="272">
        <v>7.3561544064093223E-2</v>
      </c>
    </row>
    <row r="27" spans="1:24" x14ac:dyDescent="0.25">
      <c r="A27" s="257" t="s">
        <v>250</v>
      </c>
      <c r="B27" s="258">
        <v>54</v>
      </c>
      <c r="C27" s="259">
        <v>0.16363636363636364</v>
      </c>
      <c r="D27" s="276"/>
      <c r="E27" s="277">
        <v>1</v>
      </c>
      <c r="F27" s="259">
        <v>3.0303030303030303E-3</v>
      </c>
      <c r="G27" s="278"/>
      <c r="H27" s="277">
        <v>127</v>
      </c>
      <c r="I27" s="259">
        <v>0.38484848484848483</v>
      </c>
      <c r="J27" s="278"/>
      <c r="K27" s="277">
        <v>129</v>
      </c>
      <c r="L27" s="259">
        <v>0.39090909090909093</v>
      </c>
      <c r="M27" s="278"/>
      <c r="N27" s="277">
        <v>11</v>
      </c>
      <c r="O27" s="259">
        <v>3.3333333333333333E-2</v>
      </c>
      <c r="P27" s="276"/>
      <c r="Q27" s="277">
        <v>10</v>
      </c>
      <c r="R27" s="259">
        <v>3.0303030303030304E-2</v>
      </c>
      <c r="S27" s="278"/>
      <c r="T27" s="277">
        <v>0</v>
      </c>
      <c r="U27" s="259">
        <v>0</v>
      </c>
      <c r="V27" s="278"/>
      <c r="W27" s="277">
        <v>41</v>
      </c>
      <c r="X27" s="259">
        <v>0.12424242424242424</v>
      </c>
    </row>
    <row r="28" spans="1:24" x14ac:dyDescent="0.25">
      <c r="A28" s="254" t="s">
        <v>251</v>
      </c>
      <c r="B28" s="255">
        <v>714</v>
      </c>
      <c r="C28" s="272">
        <v>0.45506692160611856</v>
      </c>
      <c r="D28" s="273"/>
      <c r="E28" s="274">
        <v>148</v>
      </c>
      <c r="F28" s="272">
        <v>9.4327597195666024E-2</v>
      </c>
      <c r="G28" s="275"/>
      <c r="H28" s="274">
        <v>256</v>
      </c>
      <c r="I28" s="272">
        <v>0.16316124920331421</v>
      </c>
      <c r="J28" s="275"/>
      <c r="K28" s="274">
        <v>355</v>
      </c>
      <c r="L28" s="272">
        <v>0.22625876354365837</v>
      </c>
      <c r="M28" s="275"/>
      <c r="N28" s="274">
        <v>702</v>
      </c>
      <c r="O28" s="272">
        <v>0.44741873804971322</v>
      </c>
      <c r="P28" s="273"/>
      <c r="Q28" s="274">
        <v>165</v>
      </c>
      <c r="R28" s="272">
        <v>0.10516252390057361</v>
      </c>
      <c r="S28" s="275"/>
      <c r="T28" s="274">
        <v>2</v>
      </c>
      <c r="U28" s="272">
        <v>1.2746972594008922E-3</v>
      </c>
      <c r="V28" s="275"/>
      <c r="W28" s="274">
        <v>349</v>
      </c>
      <c r="X28" s="272">
        <v>0.22243467176545567</v>
      </c>
    </row>
    <row r="29" spans="1:24" x14ac:dyDescent="0.25">
      <c r="A29" s="257" t="s">
        <v>252</v>
      </c>
      <c r="B29" s="258">
        <v>158</v>
      </c>
      <c r="C29" s="259">
        <v>0.12363067292644757</v>
      </c>
      <c r="D29" s="276"/>
      <c r="E29" s="277">
        <v>76</v>
      </c>
      <c r="F29" s="259">
        <v>5.9467918622848198E-2</v>
      </c>
      <c r="G29" s="278"/>
      <c r="H29" s="277">
        <v>351</v>
      </c>
      <c r="I29" s="259">
        <v>0.27464788732394368</v>
      </c>
      <c r="J29" s="278"/>
      <c r="K29" s="277">
        <v>453</v>
      </c>
      <c r="L29" s="259">
        <v>0.35446009389671362</v>
      </c>
      <c r="M29" s="278"/>
      <c r="N29" s="277">
        <v>242</v>
      </c>
      <c r="O29" s="259">
        <v>0.18935837245696402</v>
      </c>
      <c r="P29" s="276"/>
      <c r="Q29" s="277">
        <v>353</v>
      </c>
      <c r="R29" s="259">
        <v>0.27621283255086071</v>
      </c>
      <c r="S29" s="278"/>
      <c r="T29" s="277">
        <v>44</v>
      </c>
      <c r="U29" s="259">
        <v>3.4428794992175271E-2</v>
      </c>
      <c r="V29" s="278"/>
      <c r="W29" s="277">
        <v>258</v>
      </c>
      <c r="X29" s="259">
        <v>0.20187793427230047</v>
      </c>
    </row>
    <row r="30" spans="1:24" x14ac:dyDescent="0.25">
      <c r="A30" s="254" t="s">
        <v>253</v>
      </c>
      <c r="B30" s="255">
        <v>238</v>
      </c>
      <c r="C30" s="272">
        <v>0.17221418234442837</v>
      </c>
      <c r="D30" s="273"/>
      <c r="E30" s="274">
        <v>278</v>
      </c>
      <c r="F30" s="272">
        <v>0.20115774240231549</v>
      </c>
      <c r="G30" s="275"/>
      <c r="H30" s="274">
        <v>726</v>
      </c>
      <c r="I30" s="272">
        <v>0.52532561505065123</v>
      </c>
      <c r="J30" s="275"/>
      <c r="K30" s="274">
        <v>407</v>
      </c>
      <c r="L30" s="272">
        <v>0.29450072358900142</v>
      </c>
      <c r="M30" s="275"/>
      <c r="N30" s="274">
        <v>191</v>
      </c>
      <c r="O30" s="272">
        <v>0.13820549927641099</v>
      </c>
      <c r="P30" s="273"/>
      <c r="Q30" s="274">
        <v>305</v>
      </c>
      <c r="R30" s="272">
        <v>0.22069464544138928</v>
      </c>
      <c r="S30" s="275"/>
      <c r="T30" s="274">
        <v>88</v>
      </c>
      <c r="U30" s="272">
        <v>6.3675832127351659E-2</v>
      </c>
      <c r="V30" s="275"/>
      <c r="W30" s="274">
        <v>140</v>
      </c>
      <c r="X30" s="272">
        <v>0.10130246020260492</v>
      </c>
    </row>
    <row r="31" spans="1:24" x14ac:dyDescent="0.25">
      <c r="A31" s="257" t="s">
        <v>254</v>
      </c>
      <c r="B31" s="258">
        <v>12</v>
      </c>
      <c r="C31" s="259">
        <v>0.6</v>
      </c>
      <c r="D31" s="276"/>
      <c r="E31" s="277">
        <v>0</v>
      </c>
      <c r="F31" s="259">
        <v>0</v>
      </c>
      <c r="G31" s="278"/>
      <c r="H31" s="277">
        <v>4</v>
      </c>
      <c r="I31" s="259">
        <v>0.2</v>
      </c>
      <c r="J31" s="278"/>
      <c r="K31" s="277">
        <v>11</v>
      </c>
      <c r="L31" s="259">
        <v>0.55000000000000004</v>
      </c>
      <c r="M31" s="278"/>
      <c r="N31" s="277">
        <v>11</v>
      </c>
      <c r="O31" s="259">
        <v>0.55000000000000004</v>
      </c>
      <c r="P31" s="276"/>
      <c r="Q31" s="277">
        <v>2</v>
      </c>
      <c r="R31" s="259">
        <v>0.1</v>
      </c>
      <c r="S31" s="278"/>
      <c r="T31" s="277">
        <v>0</v>
      </c>
      <c r="U31" s="259">
        <v>0</v>
      </c>
      <c r="V31" s="278"/>
      <c r="W31" s="277">
        <v>1</v>
      </c>
      <c r="X31" s="259">
        <v>0.05</v>
      </c>
    </row>
    <row r="32" spans="1:24" x14ac:dyDescent="0.25">
      <c r="A32" s="254" t="s">
        <v>255</v>
      </c>
      <c r="B32" s="255">
        <v>27</v>
      </c>
      <c r="C32" s="272">
        <v>0.9</v>
      </c>
      <c r="D32" s="273"/>
      <c r="E32" s="274">
        <v>26</v>
      </c>
      <c r="F32" s="272">
        <v>0.8666666666666667</v>
      </c>
      <c r="G32" s="275"/>
      <c r="H32" s="274">
        <v>46</v>
      </c>
      <c r="I32" s="272">
        <v>1.5333333333333334</v>
      </c>
      <c r="J32" s="275"/>
      <c r="K32" s="274">
        <v>26</v>
      </c>
      <c r="L32" s="272">
        <v>0.8666666666666667</v>
      </c>
      <c r="M32" s="275"/>
      <c r="N32" s="274">
        <v>26</v>
      </c>
      <c r="O32" s="272">
        <v>0.8666666666666667</v>
      </c>
      <c r="P32" s="273"/>
      <c r="Q32" s="274">
        <v>22</v>
      </c>
      <c r="R32" s="272">
        <v>0.73333333333333328</v>
      </c>
      <c r="S32" s="275"/>
      <c r="T32" s="274">
        <v>1</v>
      </c>
      <c r="U32" s="272">
        <v>3.3333333333333333E-2</v>
      </c>
      <c r="V32" s="275"/>
      <c r="W32" s="274">
        <v>0</v>
      </c>
      <c r="X32" s="272">
        <v>0</v>
      </c>
    </row>
    <row r="33" spans="1:24" x14ac:dyDescent="0.25">
      <c r="A33" s="257" t="s">
        <v>256</v>
      </c>
      <c r="B33" s="258">
        <v>305</v>
      </c>
      <c r="C33" s="259">
        <v>0.23318042813455658</v>
      </c>
      <c r="D33" s="276"/>
      <c r="E33" s="277">
        <v>123</v>
      </c>
      <c r="F33" s="259">
        <v>9.4036697247706427E-2</v>
      </c>
      <c r="G33" s="278"/>
      <c r="H33" s="277">
        <v>635</v>
      </c>
      <c r="I33" s="259">
        <v>0.48547400611620795</v>
      </c>
      <c r="J33" s="278"/>
      <c r="K33" s="277">
        <v>301</v>
      </c>
      <c r="L33" s="259">
        <v>0.2301223241590214</v>
      </c>
      <c r="M33" s="278"/>
      <c r="N33" s="277">
        <v>228</v>
      </c>
      <c r="O33" s="259">
        <v>0.17431192660550457</v>
      </c>
      <c r="P33" s="276"/>
      <c r="Q33" s="277">
        <v>203</v>
      </c>
      <c r="R33" s="259">
        <v>0.15519877675840979</v>
      </c>
      <c r="S33" s="278"/>
      <c r="T33" s="277">
        <v>54</v>
      </c>
      <c r="U33" s="259">
        <v>4.1284403669724773E-2</v>
      </c>
      <c r="V33" s="278"/>
      <c r="W33" s="277">
        <v>308</v>
      </c>
      <c r="X33" s="259">
        <v>0.23547400611620795</v>
      </c>
    </row>
    <row r="34" spans="1:24" x14ac:dyDescent="0.25">
      <c r="A34" s="254" t="s">
        <v>257</v>
      </c>
      <c r="B34" s="255">
        <v>274</v>
      </c>
      <c r="C34" s="272">
        <v>0.19255094869992972</v>
      </c>
      <c r="D34" s="273"/>
      <c r="E34" s="274">
        <v>117</v>
      </c>
      <c r="F34" s="272">
        <v>8.222066057624737E-2</v>
      </c>
      <c r="G34" s="275"/>
      <c r="H34" s="274">
        <v>232</v>
      </c>
      <c r="I34" s="272">
        <v>0.16303583977512295</v>
      </c>
      <c r="J34" s="275"/>
      <c r="K34" s="274">
        <v>891</v>
      </c>
      <c r="L34" s="272">
        <v>0.62614195361911451</v>
      </c>
      <c r="M34" s="275"/>
      <c r="N34" s="274">
        <v>261</v>
      </c>
      <c r="O34" s="272">
        <v>0.18341531974701336</v>
      </c>
      <c r="P34" s="273"/>
      <c r="Q34" s="274">
        <v>213</v>
      </c>
      <c r="R34" s="272">
        <v>0.14968376669009137</v>
      </c>
      <c r="S34" s="275"/>
      <c r="T34" s="274">
        <v>17</v>
      </c>
      <c r="U34" s="272">
        <v>1.1946591707659873E-2</v>
      </c>
      <c r="V34" s="275"/>
      <c r="W34" s="274">
        <v>262</v>
      </c>
      <c r="X34" s="272">
        <v>0.18411806043569923</v>
      </c>
    </row>
    <row r="35" spans="1:24" x14ac:dyDescent="0.25">
      <c r="A35" s="257" t="s">
        <v>258</v>
      </c>
      <c r="B35" s="258">
        <v>99</v>
      </c>
      <c r="C35" s="259">
        <v>0.28448275862068967</v>
      </c>
      <c r="D35" s="276"/>
      <c r="E35" s="277">
        <v>29</v>
      </c>
      <c r="F35" s="259">
        <v>8.3333333333333315E-2</v>
      </c>
      <c r="G35" s="278"/>
      <c r="H35" s="277">
        <v>46</v>
      </c>
      <c r="I35" s="259">
        <v>0.13218390804597702</v>
      </c>
      <c r="J35" s="278"/>
      <c r="K35" s="277">
        <v>73</v>
      </c>
      <c r="L35" s="259">
        <v>0.20977011494252873</v>
      </c>
      <c r="M35" s="278"/>
      <c r="N35" s="277">
        <v>25</v>
      </c>
      <c r="O35" s="259">
        <v>7.183908045977011E-2</v>
      </c>
      <c r="P35" s="276"/>
      <c r="Q35" s="277">
        <v>21</v>
      </c>
      <c r="R35" s="259">
        <v>6.0344827586206892E-2</v>
      </c>
      <c r="S35" s="278"/>
      <c r="T35" s="277">
        <v>4</v>
      </c>
      <c r="U35" s="259">
        <v>1.1494252873563218E-2</v>
      </c>
      <c r="V35" s="278"/>
      <c r="W35" s="277">
        <v>89</v>
      </c>
      <c r="X35" s="259">
        <v>0.2557471264367816</v>
      </c>
    </row>
    <row r="36" spans="1:24" x14ac:dyDescent="0.25">
      <c r="A36" s="254" t="s">
        <v>259</v>
      </c>
      <c r="B36" s="255">
        <v>34</v>
      </c>
      <c r="C36" s="272">
        <v>0.21118012422360249</v>
      </c>
      <c r="D36" s="273"/>
      <c r="E36" s="274">
        <v>34</v>
      </c>
      <c r="F36" s="272">
        <v>0.21118012422360249</v>
      </c>
      <c r="G36" s="275"/>
      <c r="H36" s="274">
        <v>75</v>
      </c>
      <c r="I36" s="272">
        <v>0.46583850931677018</v>
      </c>
      <c r="J36" s="275"/>
      <c r="K36" s="274">
        <v>10</v>
      </c>
      <c r="L36" s="272">
        <v>6.2111801242236024E-2</v>
      </c>
      <c r="M36" s="275"/>
      <c r="N36" s="274">
        <v>8</v>
      </c>
      <c r="O36" s="272">
        <v>4.9689440993788817E-2</v>
      </c>
      <c r="P36" s="273"/>
      <c r="Q36" s="274">
        <v>9</v>
      </c>
      <c r="R36" s="272">
        <v>5.5900621118012424E-2</v>
      </c>
      <c r="S36" s="275"/>
      <c r="T36" s="274">
        <v>6</v>
      </c>
      <c r="U36" s="272">
        <v>3.7267080745341616E-2</v>
      </c>
      <c r="V36" s="275"/>
      <c r="W36" s="274">
        <v>16</v>
      </c>
      <c r="X36" s="272">
        <v>9.9378881987577633E-2</v>
      </c>
    </row>
    <row r="37" spans="1:24" s="260" customFormat="1" x14ac:dyDescent="0.25">
      <c r="A37" s="257" t="s">
        <v>260</v>
      </c>
      <c r="B37" s="258">
        <v>266</v>
      </c>
      <c r="C37" s="259">
        <v>0.13963254593175853</v>
      </c>
      <c r="D37" s="276"/>
      <c r="E37" s="277">
        <v>271</v>
      </c>
      <c r="F37" s="259">
        <v>0.14225721784776904</v>
      </c>
      <c r="G37" s="278"/>
      <c r="H37" s="277">
        <v>719</v>
      </c>
      <c r="I37" s="259">
        <v>0.37742782152230975</v>
      </c>
      <c r="J37" s="278"/>
      <c r="K37" s="277">
        <v>671</v>
      </c>
      <c r="L37" s="259">
        <v>0.35223097112860891</v>
      </c>
      <c r="M37" s="278"/>
      <c r="N37" s="277">
        <v>282</v>
      </c>
      <c r="O37" s="259">
        <v>0.14803149606299212</v>
      </c>
      <c r="P37" s="276"/>
      <c r="Q37" s="277">
        <v>442</v>
      </c>
      <c r="R37" s="259">
        <v>0.23202099737532808</v>
      </c>
      <c r="S37" s="278"/>
      <c r="T37" s="277">
        <v>40</v>
      </c>
      <c r="U37" s="259">
        <v>2.0997375328083989E-2</v>
      </c>
      <c r="V37" s="278"/>
      <c r="W37" s="277">
        <v>361</v>
      </c>
      <c r="X37" s="259">
        <v>0.18950131233595802</v>
      </c>
    </row>
    <row r="38" spans="1:24" x14ac:dyDescent="0.25">
      <c r="A38" s="254" t="s">
        <v>261</v>
      </c>
      <c r="B38" s="255">
        <v>78</v>
      </c>
      <c r="C38" s="272">
        <v>0.12149532710280374</v>
      </c>
      <c r="D38" s="273"/>
      <c r="E38" s="274">
        <v>90</v>
      </c>
      <c r="F38" s="272">
        <v>0.14018691588785046</v>
      </c>
      <c r="G38" s="275"/>
      <c r="H38" s="274">
        <v>182</v>
      </c>
      <c r="I38" s="272">
        <v>0.2834890965732087</v>
      </c>
      <c r="J38" s="275"/>
      <c r="K38" s="274">
        <v>131</v>
      </c>
      <c r="L38" s="272">
        <v>0.20404984423676012</v>
      </c>
      <c r="M38" s="275"/>
      <c r="N38" s="274">
        <v>50</v>
      </c>
      <c r="O38" s="272">
        <v>7.7881619937694699E-2</v>
      </c>
      <c r="P38" s="273"/>
      <c r="Q38" s="274">
        <v>116</v>
      </c>
      <c r="R38" s="272">
        <v>0.18068535825545168</v>
      </c>
      <c r="S38" s="275"/>
      <c r="T38" s="274">
        <v>24</v>
      </c>
      <c r="U38" s="272">
        <v>3.7383177570093455E-2</v>
      </c>
      <c r="V38" s="275"/>
      <c r="W38" s="274">
        <v>238</v>
      </c>
      <c r="X38" s="272">
        <v>0.37071651090342678</v>
      </c>
    </row>
    <row r="39" spans="1:24" s="260" customFormat="1" x14ac:dyDescent="0.25">
      <c r="A39" s="257" t="s">
        <v>262</v>
      </c>
      <c r="B39" s="258">
        <v>210</v>
      </c>
      <c r="C39" s="259">
        <v>0.14150943396226415</v>
      </c>
      <c r="D39" s="276"/>
      <c r="E39" s="277">
        <v>169</v>
      </c>
      <c r="F39" s="259">
        <v>0.11388140161725067</v>
      </c>
      <c r="G39" s="278"/>
      <c r="H39" s="277">
        <v>584</v>
      </c>
      <c r="I39" s="259">
        <v>0.39353099730458219</v>
      </c>
      <c r="J39" s="278"/>
      <c r="K39" s="277">
        <v>441</v>
      </c>
      <c r="L39" s="259">
        <v>0.29716981132075471</v>
      </c>
      <c r="M39" s="278"/>
      <c r="N39" s="277">
        <v>294</v>
      </c>
      <c r="O39" s="259">
        <v>0.1981132075471698</v>
      </c>
      <c r="P39" s="276"/>
      <c r="Q39" s="277">
        <v>217</v>
      </c>
      <c r="R39" s="259">
        <v>0.14622641509433962</v>
      </c>
      <c r="S39" s="278"/>
      <c r="T39" s="277">
        <v>18</v>
      </c>
      <c r="U39" s="259">
        <v>1.2129380053908356E-2</v>
      </c>
      <c r="V39" s="278"/>
      <c r="W39" s="277">
        <v>324</v>
      </c>
      <c r="X39" s="259">
        <v>0.21832884097035041</v>
      </c>
    </row>
    <row r="40" spans="1:24" x14ac:dyDescent="0.25">
      <c r="A40" s="254" t="s">
        <v>263</v>
      </c>
      <c r="B40" s="255">
        <v>175</v>
      </c>
      <c r="C40" s="272">
        <v>0.20068807339449543</v>
      </c>
      <c r="D40" s="273"/>
      <c r="E40" s="274">
        <v>136</v>
      </c>
      <c r="F40" s="272">
        <v>0.15596330275229359</v>
      </c>
      <c r="G40" s="275"/>
      <c r="H40" s="274">
        <v>280</v>
      </c>
      <c r="I40" s="272">
        <v>0.32110091743119268</v>
      </c>
      <c r="J40" s="275"/>
      <c r="K40" s="274">
        <v>288</v>
      </c>
      <c r="L40" s="272">
        <v>0.33027522935779818</v>
      </c>
      <c r="M40" s="275"/>
      <c r="N40" s="274">
        <v>95</v>
      </c>
      <c r="O40" s="272">
        <v>0.10894495412844037</v>
      </c>
      <c r="P40" s="273"/>
      <c r="Q40" s="274">
        <v>166</v>
      </c>
      <c r="R40" s="272">
        <v>0.19036697247706422</v>
      </c>
      <c r="S40" s="275"/>
      <c r="T40" s="274">
        <v>56</v>
      </c>
      <c r="U40" s="272">
        <v>6.4220183486238536E-2</v>
      </c>
      <c r="V40" s="275"/>
      <c r="W40" s="274">
        <v>243</v>
      </c>
      <c r="X40" s="272">
        <v>0.27866972477064222</v>
      </c>
    </row>
    <row r="41" spans="1:24" s="260" customFormat="1" x14ac:dyDescent="0.25">
      <c r="A41" s="257" t="s">
        <v>264</v>
      </c>
      <c r="B41" s="258">
        <v>403</v>
      </c>
      <c r="C41" s="259">
        <v>0.3030075187969925</v>
      </c>
      <c r="D41" s="276"/>
      <c r="E41" s="277">
        <v>244</v>
      </c>
      <c r="F41" s="259">
        <v>0.18345864661654138</v>
      </c>
      <c r="G41" s="278"/>
      <c r="H41" s="277">
        <v>340</v>
      </c>
      <c r="I41" s="259">
        <v>0.25563909774436089</v>
      </c>
      <c r="J41" s="278"/>
      <c r="K41" s="277">
        <v>329</v>
      </c>
      <c r="L41" s="259">
        <v>0.24736842105263157</v>
      </c>
      <c r="M41" s="278"/>
      <c r="N41" s="277">
        <v>248</v>
      </c>
      <c r="O41" s="259">
        <v>0.18646616541353386</v>
      </c>
      <c r="P41" s="276"/>
      <c r="Q41" s="277">
        <v>190</v>
      </c>
      <c r="R41" s="259">
        <v>0.14285714285714285</v>
      </c>
      <c r="S41" s="278"/>
      <c r="T41" s="277">
        <v>40</v>
      </c>
      <c r="U41" s="259">
        <v>3.007518796992481E-2</v>
      </c>
      <c r="V41" s="278"/>
      <c r="W41" s="277">
        <v>301</v>
      </c>
      <c r="X41" s="259">
        <v>0.22631578947368422</v>
      </c>
    </row>
    <row r="42" spans="1:24" x14ac:dyDescent="0.25">
      <c r="A42" s="254" t="s">
        <v>265</v>
      </c>
      <c r="B42" s="255">
        <v>212</v>
      </c>
      <c r="C42" s="272">
        <v>0.20522749273959343</v>
      </c>
      <c r="D42" s="273"/>
      <c r="E42" s="274">
        <v>120</v>
      </c>
      <c r="F42" s="272">
        <v>0.11616650532429816</v>
      </c>
      <c r="G42" s="275"/>
      <c r="H42" s="274">
        <v>559</v>
      </c>
      <c r="I42" s="272">
        <v>0.5411423039690223</v>
      </c>
      <c r="J42" s="275"/>
      <c r="K42" s="274">
        <v>275</v>
      </c>
      <c r="L42" s="272">
        <v>0.26621490803484993</v>
      </c>
      <c r="M42" s="275"/>
      <c r="N42" s="274">
        <v>142</v>
      </c>
      <c r="O42" s="272">
        <v>0.13746369796708616</v>
      </c>
      <c r="P42" s="273"/>
      <c r="Q42" s="274">
        <v>243</v>
      </c>
      <c r="R42" s="272">
        <v>0.23523717328170377</v>
      </c>
      <c r="S42" s="275"/>
      <c r="T42" s="274">
        <v>29</v>
      </c>
      <c r="U42" s="272">
        <v>2.8073572120038724E-2</v>
      </c>
      <c r="V42" s="275"/>
      <c r="W42" s="274">
        <v>167</v>
      </c>
      <c r="X42" s="272">
        <v>0.16166505324298161</v>
      </c>
    </row>
    <row r="43" spans="1:24" s="260" customFormat="1" x14ac:dyDescent="0.25">
      <c r="A43" s="257" t="s">
        <v>266</v>
      </c>
      <c r="B43" s="258">
        <v>39</v>
      </c>
      <c r="C43" s="259">
        <v>0.10025706940874037</v>
      </c>
      <c r="D43" s="276"/>
      <c r="E43" s="277">
        <v>66</v>
      </c>
      <c r="F43" s="259">
        <v>0.16966580976863754</v>
      </c>
      <c r="G43" s="278"/>
      <c r="H43" s="277">
        <v>102</v>
      </c>
      <c r="I43" s="259">
        <v>0.26221079691516708</v>
      </c>
      <c r="J43" s="278"/>
      <c r="K43" s="277">
        <v>167</v>
      </c>
      <c r="L43" s="259">
        <v>0.42930591259640105</v>
      </c>
      <c r="M43" s="278"/>
      <c r="N43" s="277">
        <v>39</v>
      </c>
      <c r="O43" s="259">
        <v>0.10025706940874037</v>
      </c>
      <c r="P43" s="276"/>
      <c r="Q43" s="277">
        <v>152</v>
      </c>
      <c r="R43" s="259">
        <v>0.39074550128534702</v>
      </c>
      <c r="S43" s="278"/>
      <c r="T43" s="277">
        <v>9</v>
      </c>
      <c r="U43" s="259">
        <v>2.3136246786632387E-2</v>
      </c>
      <c r="V43" s="278"/>
      <c r="W43" s="277">
        <v>76</v>
      </c>
      <c r="X43" s="259">
        <v>0.19537275064267351</v>
      </c>
    </row>
    <row r="44" spans="1:24" x14ac:dyDescent="0.25">
      <c r="A44" s="254" t="s">
        <v>267</v>
      </c>
      <c r="B44" s="255">
        <v>190</v>
      </c>
      <c r="C44" s="272">
        <v>0.11994949494949494</v>
      </c>
      <c r="D44" s="273"/>
      <c r="E44" s="274">
        <v>310</v>
      </c>
      <c r="F44" s="272">
        <v>0.19570707070707072</v>
      </c>
      <c r="G44" s="275"/>
      <c r="H44" s="274">
        <v>622</v>
      </c>
      <c r="I44" s="272">
        <v>0.39267676767676768</v>
      </c>
      <c r="J44" s="275"/>
      <c r="K44" s="274">
        <v>349</v>
      </c>
      <c r="L44" s="272">
        <v>0.22032828282828279</v>
      </c>
      <c r="M44" s="275"/>
      <c r="N44" s="274">
        <v>192</v>
      </c>
      <c r="O44" s="272">
        <v>0.12121212121212122</v>
      </c>
      <c r="P44" s="273"/>
      <c r="Q44" s="274">
        <v>269</v>
      </c>
      <c r="R44" s="272">
        <v>0.16982323232323232</v>
      </c>
      <c r="S44" s="275"/>
      <c r="T44" s="274">
        <v>77</v>
      </c>
      <c r="U44" s="272">
        <v>4.8611111111111119E-2</v>
      </c>
      <c r="V44" s="275"/>
      <c r="W44" s="274">
        <v>253</v>
      </c>
      <c r="X44" s="272">
        <v>0.15972222222222221</v>
      </c>
    </row>
    <row r="45" spans="1:24" s="260" customFormat="1" x14ac:dyDescent="0.25">
      <c r="A45" s="257" t="s">
        <v>268</v>
      </c>
      <c r="B45" s="258">
        <v>199</v>
      </c>
      <c r="C45" s="259">
        <v>0.16694630872483221</v>
      </c>
      <c r="D45" s="276"/>
      <c r="E45" s="277">
        <v>225</v>
      </c>
      <c r="F45" s="259">
        <v>0.18875838926174496</v>
      </c>
      <c r="G45" s="278"/>
      <c r="H45" s="277">
        <v>347</v>
      </c>
      <c r="I45" s="259">
        <v>0.29110738255033558</v>
      </c>
      <c r="J45" s="278"/>
      <c r="K45" s="277">
        <v>325</v>
      </c>
      <c r="L45" s="259">
        <v>0.2726510067114094</v>
      </c>
      <c r="M45" s="278"/>
      <c r="N45" s="277">
        <v>121</v>
      </c>
      <c r="O45" s="259">
        <v>0.10151006711409397</v>
      </c>
      <c r="P45" s="276"/>
      <c r="Q45" s="277">
        <v>212</v>
      </c>
      <c r="R45" s="259">
        <v>0.17785234899328858</v>
      </c>
      <c r="S45" s="278"/>
      <c r="T45" s="277">
        <v>23</v>
      </c>
      <c r="U45" s="259">
        <v>1.9295302013422819E-2</v>
      </c>
      <c r="V45" s="278"/>
      <c r="W45" s="277">
        <v>305</v>
      </c>
      <c r="X45" s="259">
        <v>0.25587248322147649</v>
      </c>
    </row>
    <row r="46" spans="1:24" x14ac:dyDescent="0.25">
      <c r="A46" s="254" t="s">
        <v>269</v>
      </c>
      <c r="B46" s="255">
        <v>15</v>
      </c>
      <c r="C46" s="272">
        <v>0.625</v>
      </c>
      <c r="D46" s="273"/>
      <c r="E46" s="274">
        <v>0</v>
      </c>
      <c r="F46" s="272">
        <v>0</v>
      </c>
      <c r="G46" s="275"/>
      <c r="H46" s="274">
        <v>0</v>
      </c>
      <c r="I46" s="272">
        <v>0</v>
      </c>
      <c r="J46" s="275"/>
      <c r="K46" s="274">
        <v>7</v>
      </c>
      <c r="L46" s="272">
        <v>0.29166666666666669</v>
      </c>
      <c r="M46" s="275"/>
      <c r="N46" s="274">
        <v>4</v>
      </c>
      <c r="O46" s="272">
        <v>0.16666666666666663</v>
      </c>
      <c r="P46" s="273"/>
      <c r="Q46" s="274">
        <v>2</v>
      </c>
      <c r="R46" s="272">
        <v>8.3333333333333315E-2</v>
      </c>
      <c r="S46" s="275"/>
      <c r="T46" s="274">
        <v>2</v>
      </c>
      <c r="U46" s="272">
        <v>8.3333333333333315E-2</v>
      </c>
      <c r="V46" s="275"/>
      <c r="W46" s="274">
        <v>0</v>
      </c>
      <c r="X46" s="272">
        <v>0</v>
      </c>
    </row>
    <row r="47" spans="1:24" s="260" customFormat="1" x14ac:dyDescent="0.25">
      <c r="A47" s="261" t="s">
        <v>270</v>
      </c>
      <c r="B47" s="262">
        <v>25</v>
      </c>
      <c r="C47" s="263">
        <v>0.86206896551724133</v>
      </c>
      <c r="D47" s="279"/>
      <c r="E47" s="280">
        <v>0</v>
      </c>
      <c r="F47" s="263">
        <v>0</v>
      </c>
      <c r="G47" s="281"/>
      <c r="H47" s="280">
        <v>1</v>
      </c>
      <c r="I47" s="263">
        <v>3.4482758620689655E-2</v>
      </c>
      <c r="J47" s="281"/>
      <c r="K47" s="280">
        <v>15</v>
      </c>
      <c r="L47" s="263">
        <v>0.51724137931034486</v>
      </c>
      <c r="M47" s="281"/>
      <c r="N47" s="280">
        <v>23</v>
      </c>
      <c r="O47" s="263">
        <v>0.7931034482758621</v>
      </c>
      <c r="P47" s="279"/>
      <c r="Q47" s="280">
        <v>2</v>
      </c>
      <c r="R47" s="263">
        <v>6.8965517241379309E-2</v>
      </c>
      <c r="S47" s="281"/>
      <c r="T47" s="280">
        <v>0</v>
      </c>
      <c r="U47" s="263">
        <v>0</v>
      </c>
      <c r="V47" s="281"/>
      <c r="W47" s="280">
        <v>0</v>
      </c>
      <c r="X47" s="263">
        <v>0</v>
      </c>
    </row>
    <row r="48" spans="1:24" x14ac:dyDescent="0.25">
      <c r="B48" s="264"/>
      <c r="C48" s="307"/>
      <c r="D48" s="264"/>
      <c r="E48" s="264"/>
      <c r="F48" s="303"/>
      <c r="G48" s="278"/>
      <c r="H48" s="278"/>
      <c r="I48" s="303"/>
      <c r="J48" s="278"/>
      <c r="K48" s="278"/>
      <c r="L48" s="303"/>
      <c r="M48" s="278"/>
      <c r="N48" s="278"/>
      <c r="O48" s="303"/>
      <c r="P48" s="264"/>
      <c r="Q48" s="264"/>
      <c r="R48" s="303"/>
      <c r="S48" s="278"/>
      <c r="T48" s="278"/>
      <c r="U48" s="303"/>
      <c r="V48" s="278"/>
      <c r="W48" s="278"/>
      <c r="X48" s="303"/>
    </row>
    <row r="49" spans="1:1" ht="16.5" x14ac:dyDescent="0.3">
      <c r="A49" s="266" t="s">
        <v>271</v>
      </c>
    </row>
    <row r="50" spans="1:1" ht="16.5" x14ac:dyDescent="0.3">
      <c r="A50" s="266" t="s">
        <v>272</v>
      </c>
    </row>
  </sheetData>
  <mergeCells count="11">
    <mergeCell ref="W13:X13"/>
    <mergeCell ref="A6:X7"/>
    <mergeCell ref="A12:A14"/>
    <mergeCell ref="B12:X12"/>
    <mergeCell ref="B13:C13"/>
    <mergeCell ref="E13:F13"/>
    <mergeCell ref="H13:I13"/>
    <mergeCell ref="K13:L13"/>
    <mergeCell ref="N13:O13"/>
    <mergeCell ref="Q13:R13"/>
    <mergeCell ref="T13:U13"/>
  </mergeCell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7E086-BA6A-4603-934D-EDA28F21D25C}">
  <sheetPr codeName="Hoja46">
    <tabColor theme="1"/>
  </sheetPr>
  <dimension ref="A2:I50"/>
  <sheetViews>
    <sheetView showGridLines="0" showRowColHeaders="0" topLeftCell="A7" zoomScale="80" zoomScaleNormal="80" workbookViewId="0">
      <selection activeCell="A9" sqref="A9:I9"/>
    </sheetView>
  </sheetViews>
  <sheetFormatPr baseColWidth="10" defaultColWidth="11.42578125" defaultRowHeight="15" x14ac:dyDescent="0.25"/>
  <cols>
    <col min="1" max="1" width="40.7109375" style="241" customWidth="1"/>
    <col min="2" max="2" width="10.140625" style="241" customWidth="1"/>
    <col min="3" max="3" width="9.5703125" style="241" customWidth="1"/>
    <col min="4" max="4" width="6.28515625" style="241" customWidth="1"/>
    <col min="5" max="5" width="10.140625" style="241" customWidth="1"/>
    <col min="6" max="6" width="9.5703125" style="241" customWidth="1"/>
    <col min="7" max="7" width="6.28515625" style="241" customWidth="1"/>
    <col min="8" max="8" width="16.140625" style="241" customWidth="1"/>
    <col min="9" max="9" width="9.5703125" style="241" hidden="1" customWidth="1"/>
    <col min="10" max="16384" width="11.42578125" style="241"/>
  </cols>
  <sheetData>
    <row r="2" spans="1:9" x14ac:dyDescent="0.25">
      <c r="A2"/>
    </row>
    <row r="5" spans="1:9" ht="3.75" customHeight="1" x14ac:dyDescent="0.25"/>
    <row r="6" spans="1:9" ht="15" customHeight="1" x14ac:dyDescent="0.25">
      <c r="A6" s="749" t="s">
        <v>2</v>
      </c>
      <c r="B6" s="749"/>
      <c r="C6" s="749"/>
      <c r="D6" s="749"/>
      <c r="E6" s="749"/>
      <c r="F6" s="749"/>
      <c r="G6" s="749"/>
      <c r="H6" s="749"/>
      <c r="I6" s="749"/>
    </row>
    <row r="7" spans="1:9" ht="19.5" customHeight="1" x14ac:dyDescent="0.25">
      <c r="A7" s="749"/>
      <c r="B7" s="749"/>
      <c r="C7" s="749"/>
      <c r="D7" s="749"/>
      <c r="E7" s="749"/>
      <c r="F7" s="749"/>
      <c r="G7" s="749"/>
      <c r="H7" s="749"/>
      <c r="I7" s="749"/>
    </row>
    <row r="8" spans="1:9" ht="14.25" customHeight="1" x14ac:dyDescent="0.25">
      <c r="A8" s="242" t="s">
        <v>399</v>
      </c>
      <c r="B8" s="243"/>
      <c r="C8" s="243"/>
      <c r="D8" s="243"/>
      <c r="E8" s="243"/>
      <c r="F8" s="243"/>
      <c r="G8" s="243"/>
      <c r="H8" s="243"/>
      <c r="I8" s="243"/>
    </row>
    <row r="9" spans="1:9" ht="14.25" customHeight="1" x14ac:dyDescent="0.25">
      <c r="A9" s="763" t="s">
        <v>400</v>
      </c>
      <c r="B9" s="763"/>
      <c r="C9" s="763"/>
      <c r="D9" s="763"/>
      <c r="E9" s="763"/>
      <c r="F9" s="763"/>
      <c r="G9" s="763"/>
      <c r="H9" s="763"/>
      <c r="I9" s="763"/>
    </row>
    <row r="10" spans="1:9" x14ac:dyDescent="0.25">
      <c r="A10" s="244" t="s">
        <v>234</v>
      </c>
      <c r="B10" s="245"/>
      <c r="C10" s="246"/>
      <c r="D10" s="282"/>
      <c r="E10" s="282"/>
      <c r="F10" s="291"/>
      <c r="G10" s="282"/>
      <c r="H10" s="282"/>
      <c r="I10" s="282"/>
    </row>
    <row r="11" spans="1:9" ht="15.75" x14ac:dyDescent="0.3">
      <c r="A11" s="247" t="s">
        <v>235</v>
      </c>
      <c r="B11" s="248"/>
      <c r="C11" s="249"/>
      <c r="D11" s="283"/>
      <c r="E11" s="283"/>
      <c r="F11" s="283"/>
    </row>
    <row r="12" spans="1:9" x14ac:dyDescent="0.25">
      <c r="A12" s="750" t="s">
        <v>236</v>
      </c>
      <c r="B12" s="759" t="s">
        <v>401</v>
      </c>
      <c r="C12" s="759"/>
      <c r="D12" s="759"/>
      <c r="E12" s="759"/>
      <c r="F12" s="759"/>
      <c r="G12" s="759"/>
      <c r="H12" s="759"/>
      <c r="I12" s="759"/>
    </row>
    <row r="13" spans="1:9" ht="27" customHeight="1" x14ac:dyDescent="0.25">
      <c r="A13" s="756"/>
      <c r="B13" s="752" t="s">
        <v>291</v>
      </c>
      <c r="C13" s="752"/>
      <c r="D13" s="267"/>
      <c r="E13" s="758" t="s">
        <v>292</v>
      </c>
      <c r="F13" s="758"/>
      <c r="G13" s="268"/>
      <c r="H13" s="758" t="s">
        <v>288</v>
      </c>
      <c r="I13" s="758"/>
    </row>
    <row r="14" spans="1:9" x14ac:dyDescent="0.25">
      <c r="A14" s="756"/>
      <c r="B14" s="250" t="s">
        <v>34</v>
      </c>
      <c r="C14" s="250" t="s">
        <v>35</v>
      </c>
      <c r="D14" s="261"/>
      <c r="E14" s="250" t="s">
        <v>34</v>
      </c>
      <c r="F14" s="250" t="s">
        <v>35</v>
      </c>
      <c r="G14" s="269"/>
      <c r="H14" s="250"/>
      <c r="I14" s="250" t="s">
        <v>35</v>
      </c>
    </row>
    <row r="15" spans="1:9" x14ac:dyDescent="0.25">
      <c r="A15" s="284" t="s">
        <v>238</v>
      </c>
      <c r="B15" s="252">
        <f>SUM(B16:B47)</f>
        <v>4265</v>
      </c>
      <c r="C15" s="270">
        <f>B15/$H$15</f>
        <v>0.13364459624604394</v>
      </c>
      <c r="D15" s="271"/>
      <c r="E15" s="252">
        <f>SUM(E16:E47)</f>
        <v>27648</v>
      </c>
      <c r="F15" s="270">
        <f>E15/$H$15</f>
        <v>0.86635540375395603</v>
      </c>
      <c r="G15" s="271"/>
      <c r="H15" s="252">
        <f>B15+E15</f>
        <v>31913</v>
      </c>
      <c r="I15" s="271">
        <f>SUM(I16:I47)</f>
        <v>100</v>
      </c>
    </row>
    <row r="16" spans="1:9" x14ac:dyDescent="0.25">
      <c r="A16" s="254" t="s">
        <v>239</v>
      </c>
      <c r="B16" s="255">
        <v>95</v>
      </c>
      <c r="C16" s="256">
        <f>B16/$H16</f>
        <v>0.11860174781523096</v>
      </c>
      <c r="D16" s="273"/>
      <c r="E16" s="274">
        <v>706</v>
      </c>
      <c r="F16" s="256">
        <f>E16/$H16</f>
        <v>0.88139825218476908</v>
      </c>
      <c r="G16" s="275"/>
      <c r="H16" s="274">
        <f t="shared" ref="H16:H47" si="0">B16+E16</f>
        <v>801</v>
      </c>
      <c r="I16" s="296">
        <f>(H16/$H$15)*100</f>
        <v>2.5099489236361356</v>
      </c>
    </row>
    <row r="17" spans="1:9" x14ac:dyDescent="0.25">
      <c r="A17" s="257" t="s">
        <v>240</v>
      </c>
      <c r="B17" s="258">
        <v>282</v>
      </c>
      <c r="C17" s="259">
        <f t="shared" ref="C17:C47" si="1">B17/$H17</f>
        <v>0.19170632222977566</v>
      </c>
      <c r="D17" s="276"/>
      <c r="E17" s="277">
        <v>1189</v>
      </c>
      <c r="F17" s="259">
        <f t="shared" ref="F17:F47" si="2">E17/$H17</f>
        <v>0.80829367777022432</v>
      </c>
      <c r="G17" s="278"/>
      <c r="H17" s="277">
        <f t="shared" si="0"/>
        <v>1471</v>
      </c>
      <c r="I17" s="294">
        <f>(H17/$H$15)*100</f>
        <v>4.609406824804938</v>
      </c>
    </row>
    <row r="18" spans="1:9" x14ac:dyDescent="0.25">
      <c r="A18" s="254" t="s">
        <v>241</v>
      </c>
      <c r="B18" s="255">
        <v>0</v>
      </c>
      <c r="C18" s="256">
        <v>0</v>
      </c>
      <c r="D18" s="273"/>
      <c r="E18" s="274">
        <v>0</v>
      </c>
      <c r="F18" s="256">
        <v>0</v>
      </c>
      <c r="G18" s="275"/>
      <c r="H18" s="274">
        <f t="shared" si="0"/>
        <v>0</v>
      </c>
      <c r="I18" s="296">
        <f t="shared" ref="I18:I47" si="3">(H18/$H$15)*100</f>
        <v>0</v>
      </c>
    </row>
    <row r="19" spans="1:9" x14ac:dyDescent="0.25">
      <c r="A19" s="257" t="s">
        <v>242</v>
      </c>
      <c r="B19" s="258">
        <v>166</v>
      </c>
      <c r="C19" s="259">
        <f t="shared" si="1"/>
        <v>8.4693877551020411E-2</v>
      </c>
      <c r="D19" s="276"/>
      <c r="E19" s="277">
        <v>1794</v>
      </c>
      <c r="F19" s="259">
        <f t="shared" si="2"/>
        <v>0.91530612244897958</v>
      </c>
      <c r="G19" s="278"/>
      <c r="H19" s="277">
        <f t="shared" si="0"/>
        <v>1960</v>
      </c>
      <c r="I19" s="294">
        <f t="shared" si="3"/>
        <v>6.1416977407326172</v>
      </c>
    </row>
    <row r="20" spans="1:9" x14ac:dyDescent="0.25">
      <c r="A20" s="254" t="s">
        <v>243</v>
      </c>
      <c r="B20" s="255">
        <v>406</v>
      </c>
      <c r="C20" s="256">
        <f t="shared" si="1"/>
        <v>0.16951983298538623</v>
      </c>
      <c r="D20" s="273"/>
      <c r="E20" s="274">
        <v>1989</v>
      </c>
      <c r="F20" s="256">
        <f t="shared" si="2"/>
        <v>0.8304801670146138</v>
      </c>
      <c r="G20" s="275"/>
      <c r="H20" s="274">
        <f t="shared" si="0"/>
        <v>2395</v>
      </c>
      <c r="I20" s="296">
        <f t="shared" si="3"/>
        <v>7.5047786168646002</v>
      </c>
    </row>
    <row r="21" spans="1:9" x14ac:dyDescent="0.25">
      <c r="A21" s="257" t="s">
        <v>244</v>
      </c>
      <c r="B21" s="258">
        <v>172</v>
      </c>
      <c r="C21" s="259">
        <f t="shared" si="1"/>
        <v>8.6302057200200705E-2</v>
      </c>
      <c r="D21" s="276"/>
      <c r="E21" s="277">
        <v>1821</v>
      </c>
      <c r="F21" s="259">
        <f t="shared" si="2"/>
        <v>0.91369794279979932</v>
      </c>
      <c r="G21" s="278"/>
      <c r="H21" s="277">
        <f t="shared" si="0"/>
        <v>1993</v>
      </c>
      <c r="I21" s="294">
        <f t="shared" si="3"/>
        <v>6.2451038761633191</v>
      </c>
    </row>
    <row r="22" spans="1:9" x14ac:dyDescent="0.25">
      <c r="A22" s="254" t="s">
        <v>245</v>
      </c>
      <c r="B22" s="255">
        <v>439</v>
      </c>
      <c r="C22" s="256">
        <f t="shared" si="1"/>
        <v>0.21146435452793835</v>
      </c>
      <c r="D22" s="273"/>
      <c r="E22" s="274">
        <v>1637</v>
      </c>
      <c r="F22" s="256">
        <f t="shared" si="2"/>
        <v>0.78853564547206167</v>
      </c>
      <c r="G22" s="275"/>
      <c r="H22" s="274">
        <f t="shared" si="0"/>
        <v>2076</v>
      </c>
      <c r="I22" s="296">
        <f t="shared" si="3"/>
        <v>6.5051859743678122</v>
      </c>
    </row>
    <row r="23" spans="1:9" x14ac:dyDescent="0.25">
      <c r="A23" s="257" t="s">
        <v>246</v>
      </c>
      <c r="B23" s="258">
        <v>225</v>
      </c>
      <c r="C23" s="259">
        <f t="shared" si="1"/>
        <v>0.15668523676880222</v>
      </c>
      <c r="D23" s="276"/>
      <c r="E23" s="277">
        <v>1211</v>
      </c>
      <c r="F23" s="259">
        <f t="shared" si="2"/>
        <v>0.84331476323119781</v>
      </c>
      <c r="G23" s="278"/>
      <c r="H23" s="277">
        <f t="shared" si="0"/>
        <v>1436</v>
      </c>
      <c r="I23" s="294">
        <f t="shared" si="3"/>
        <v>4.4997336508632841</v>
      </c>
    </row>
    <row r="24" spans="1:9" x14ac:dyDescent="0.25">
      <c r="A24" s="254" t="s">
        <v>247</v>
      </c>
      <c r="B24" s="255">
        <v>30</v>
      </c>
      <c r="C24" s="256">
        <f t="shared" si="1"/>
        <v>0.13636363636363635</v>
      </c>
      <c r="D24" s="273"/>
      <c r="E24" s="274">
        <v>190</v>
      </c>
      <c r="F24" s="256">
        <f t="shared" si="2"/>
        <v>0.86363636363636365</v>
      </c>
      <c r="G24" s="275"/>
      <c r="H24" s="274">
        <f t="shared" si="0"/>
        <v>220</v>
      </c>
      <c r="I24" s="296">
        <f t="shared" si="3"/>
        <v>0.68937423620468152</v>
      </c>
    </row>
    <row r="25" spans="1:9" x14ac:dyDescent="0.25">
      <c r="A25" s="257" t="s">
        <v>248</v>
      </c>
      <c r="B25" s="258">
        <v>0</v>
      </c>
      <c r="C25" s="259">
        <f t="shared" si="1"/>
        <v>0</v>
      </c>
      <c r="D25" s="276"/>
      <c r="E25" s="277">
        <v>2</v>
      </c>
      <c r="F25" s="259">
        <f t="shared" si="2"/>
        <v>1</v>
      </c>
      <c r="G25" s="278"/>
      <c r="H25" s="277">
        <f t="shared" si="0"/>
        <v>2</v>
      </c>
      <c r="I25" s="294">
        <f t="shared" si="3"/>
        <v>6.2670385109516499E-3</v>
      </c>
    </row>
    <row r="26" spans="1:9" x14ac:dyDescent="0.25">
      <c r="A26" s="254" t="s">
        <v>249</v>
      </c>
      <c r="B26" s="255">
        <v>151</v>
      </c>
      <c r="C26" s="256">
        <f t="shared" si="1"/>
        <v>0.11086637298091043</v>
      </c>
      <c r="D26" s="273"/>
      <c r="E26" s="274">
        <v>1211</v>
      </c>
      <c r="F26" s="256">
        <f t="shared" si="2"/>
        <v>0.8891336270190896</v>
      </c>
      <c r="G26" s="275"/>
      <c r="H26" s="274">
        <f t="shared" si="0"/>
        <v>1362</v>
      </c>
      <c r="I26" s="296">
        <f t="shared" si="3"/>
        <v>4.2678532259580741</v>
      </c>
    </row>
    <row r="27" spans="1:9" x14ac:dyDescent="0.25">
      <c r="A27" s="257" t="s">
        <v>250</v>
      </c>
      <c r="B27" s="258">
        <v>7</v>
      </c>
      <c r="C27" s="259">
        <f t="shared" si="1"/>
        <v>2.1406727828746176E-2</v>
      </c>
      <c r="D27" s="276"/>
      <c r="E27" s="277">
        <v>320</v>
      </c>
      <c r="F27" s="259">
        <f t="shared" si="2"/>
        <v>0.9785932721712538</v>
      </c>
      <c r="G27" s="278"/>
      <c r="H27" s="277">
        <f t="shared" si="0"/>
        <v>327</v>
      </c>
      <c r="I27" s="294">
        <f t="shared" si="3"/>
        <v>1.0246607965405947</v>
      </c>
    </row>
    <row r="28" spans="1:9" x14ac:dyDescent="0.25">
      <c r="A28" s="254" t="s">
        <v>251</v>
      </c>
      <c r="B28" s="255">
        <v>41</v>
      </c>
      <c r="C28" s="256">
        <f t="shared" si="1"/>
        <v>2.6417525773195876E-2</v>
      </c>
      <c r="D28" s="273"/>
      <c r="E28" s="274">
        <v>1511</v>
      </c>
      <c r="F28" s="256">
        <f t="shared" si="2"/>
        <v>0.97358247422680411</v>
      </c>
      <c r="G28" s="275"/>
      <c r="H28" s="274">
        <f t="shared" si="0"/>
        <v>1552</v>
      </c>
      <c r="I28" s="296">
        <f t="shared" si="3"/>
        <v>4.86322188449848</v>
      </c>
    </row>
    <row r="29" spans="1:9" x14ac:dyDescent="0.25">
      <c r="A29" s="257" t="s">
        <v>252</v>
      </c>
      <c r="B29" s="258">
        <v>101</v>
      </c>
      <c r="C29" s="259">
        <f t="shared" si="1"/>
        <v>7.9527559055118116E-2</v>
      </c>
      <c r="D29" s="276"/>
      <c r="E29" s="277">
        <v>1169</v>
      </c>
      <c r="F29" s="259">
        <f t="shared" si="2"/>
        <v>0.9204724409448819</v>
      </c>
      <c r="G29" s="278"/>
      <c r="H29" s="277">
        <f t="shared" si="0"/>
        <v>1270</v>
      </c>
      <c r="I29" s="294">
        <f t="shared" si="3"/>
        <v>3.9795694544542979</v>
      </c>
    </row>
    <row r="30" spans="1:9" x14ac:dyDescent="0.25">
      <c r="A30" s="254" t="s">
        <v>253</v>
      </c>
      <c r="B30" s="255">
        <v>322</v>
      </c>
      <c r="C30" s="256">
        <f t="shared" si="1"/>
        <v>0.23555230431602048</v>
      </c>
      <c r="D30" s="273"/>
      <c r="E30" s="274">
        <v>1045</v>
      </c>
      <c r="F30" s="256">
        <f t="shared" si="2"/>
        <v>0.76444769568397952</v>
      </c>
      <c r="G30" s="275"/>
      <c r="H30" s="274">
        <f t="shared" si="0"/>
        <v>1367</v>
      </c>
      <c r="I30" s="296">
        <f t="shared" si="3"/>
        <v>4.2835208222354524</v>
      </c>
    </row>
    <row r="31" spans="1:9" x14ac:dyDescent="0.25">
      <c r="A31" s="257" t="s">
        <v>254</v>
      </c>
      <c r="B31" s="258">
        <v>0</v>
      </c>
      <c r="C31" s="259">
        <f t="shared" si="1"/>
        <v>0</v>
      </c>
      <c r="D31" s="276"/>
      <c r="E31" s="277">
        <v>20</v>
      </c>
      <c r="F31" s="259">
        <f t="shared" si="2"/>
        <v>1</v>
      </c>
      <c r="G31" s="278"/>
      <c r="H31" s="277">
        <f t="shared" si="0"/>
        <v>20</v>
      </c>
      <c r="I31" s="294">
        <f t="shared" si="3"/>
        <v>6.2670385109516502E-2</v>
      </c>
    </row>
    <row r="32" spans="1:9" x14ac:dyDescent="0.25">
      <c r="A32" s="254" t="s">
        <v>255</v>
      </c>
      <c r="B32" s="255">
        <v>2</v>
      </c>
      <c r="C32" s="256">
        <f t="shared" si="1"/>
        <v>6.6666666666666666E-2</v>
      </c>
      <c r="D32" s="273"/>
      <c r="E32" s="274">
        <v>28</v>
      </c>
      <c r="F32" s="256">
        <f t="shared" si="2"/>
        <v>0.93333333333333335</v>
      </c>
      <c r="G32" s="275"/>
      <c r="H32" s="274">
        <f t="shared" si="0"/>
        <v>30</v>
      </c>
      <c r="I32" s="296">
        <f t="shared" si="3"/>
        <v>9.4005577664274753E-2</v>
      </c>
    </row>
    <row r="33" spans="1:9" x14ac:dyDescent="0.25">
      <c r="A33" s="257" t="s">
        <v>256</v>
      </c>
      <c r="B33" s="258">
        <v>201</v>
      </c>
      <c r="C33" s="259">
        <f t="shared" si="1"/>
        <v>0.15473441108545036</v>
      </c>
      <c r="D33" s="276"/>
      <c r="E33" s="277">
        <v>1098</v>
      </c>
      <c r="F33" s="259">
        <f t="shared" si="2"/>
        <v>0.84526558891454961</v>
      </c>
      <c r="G33" s="278"/>
      <c r="H33" s="277">
        <f t="shared" si="0"/>
        <v>1299</v>
      </c>
      <c r="I33" s="294">
        <f t="shared" si="3"/>
        <v>4.0704415128630966</v>
      </c>
    </row>
    <row r="34" spans="1:9" x14ac:dyDescent="0.25">
      <c r="A34" s="254" t="s">
        <v>257</v>
      </c>
      <c r="B34" s="255">
        <v>64</v>
      </c>
      <c r="C34" s="256">
        <f t="shared" si="1"/>
        <v>4.519774011299435E-2</v>
      </c>
      <c r="D34" s="273"/>
      <c r="E34" s="274">
        <v>1352</v>
      </c>
      <c r="F34" s="256">
        <f t="shared" si="2"/>
        <v>0.95480225988700562</v>
      </c>
      <c r="G34" s="275"/>
      <c r="H34" s="274">
        <f t="shared" si="0"/>
        <v>1416</v>
      </c>
      <c r="I34" s="296">
        <f t="shared" si="3"/>
        <v>4.4370632657537676</v>
      </c>
    </row>
    <row r="35" spans="1:9" x14ac:dyDescent="0.25">
      <c r="A35" s="257" t="s">
        <v>258</v>
      </c>
      <c r="B35" s="258">
        <v>9</v>
      </c>
      <c r="C35" s="259">
        <f t="shared" si="1"/>
        <v>2.616279069767442E-2</v>
      </c>
      <c r="D35" s="276"/>
      <c r="E35" s="277">
        <v>335</v>
      </c>
      <c r="F35" s="259">
        <f t="shared" si="2"/>
        <v>0.97383720930232553</v>
      </c>
      <c r="G35" s="278"/>
      <c r="H35" s="277">
        <f t="shared" si="0"/>
        <v>344</v>
      </c>
      <c r="I35" s="294">
        <f t="shared" si="3"/>
        <v>1.0779306238836839</v>
      </c>
    </row>
    <row r="36" spans="1:9" x14ac:dyDescent="0.25">
      <c r="A36" s="254" t="s">
        <v>259</v>
      </c>
      <c r="B36" s="255">
        <v>31</v>
      </c>
      <c r="C36" s="256">
        <f t="shared" si="1"/>
        <v>0.19254658385093168</v>
      </c>
      <c r="D36" s="273"/>
      <c r="E36" s="274">
        <v>130</v>
      </c>
      <c r="F36" s="256">
        <f t="shared" si="2"/>
        <v>0.80745341614906829</v>
      </c>
      <c r="G36" s="275"/>
      <c r="H36" s="274">
        <f t="shared" si="0"/>
        <v>161</v>
      </c>
      <c r="I36" s="296">
        <f t="shared" si="3"/>
        <v>0.5044966001316078</v>
      </c>
    </row>
    <row r="37" spans="1:9" s="260" customFormat="1" x14ac:dyDescent="0.25">
      <c r="A37" s="257" t="s">
        <v>260</v>
      </c>
      <c r="B37" s="258">
        <v>137</v>
      </c>
      <c r="C37" s="259">
        <f t="shared" si="1"/>
        <v>7.2486772486772488E-2</v>
      </c>
      <c r="D37" s="276"/>
      <c r="E37" s="277">
        <v>1753</v>
      </c>
      <c r="F37" s="259">
        <f t="shared" si="2"/>
        <v>0.92751322751322751</v>
      </c>
      <c r="G37" s="278"/>
      <c r="H37" s="277">
        <f t="shared" si="0"/>
        <v>1890</v>
      </c>
      <c r="I37" s="294">
        <f t="shared" si="3"/>
        <v>5.9223513928493094</v>
      </c>
    </row>
    <row r="38" spans="1:9" x14ac:dyDescent="0.25">
      <c r="A38" s="254" t="s">
        <v>261</v>
      </c>
      <c r="B38" s="255">
        <v>107</v>
      </c>
      <c r="C38" s="256">
        <f t="shared" si="1"/>
        <v>0.16771159874608149</v>
      </c>
      <c r="D38" s="273"/>
      <c r="E38" s="274">
        <v>531</v>
      </c>
      <c r="F38" s="256">
        <f t="shared" si="2"/>
        <v>0.83228840125391845</v>
      </c>
      <c r="G38" s="275"/>
      <c r="H38" s="274">
        <f t="shared" si="0"/>
        <v>638</v>
      </c>
      <c r="I38" s="296">
        <f t="shared" si="3"/>
        <v>1.9991852849935761</v>
      </c>
    </row>
    <row r="39" spans="1:9" s="260" customFormat="1" x14ac:dyDescent="0.25">
      <c r="A39" s="257" t="s">
        <v>262</v>
      </c>
      <c r="B39" s="258">
        <v>142</v>
      </c>
      <c r="C39" s="259">
        <f t="shared" si="1"/>
        <v>9.6664397549353298E-2</v>
      </c>
      <c r="D39" s="276"/>
      <c r="E39" s="277">
        <v>1327</v>
      </c>
      <c r="F39" s="259">
        <f t="shared" si="2"/>
        <v>0.9033356024506467</v>
      </c>
      <c r="G39" s="278"/>
      <c r="H39" s="277">
        <f t="shared" si="0"/>
        <v>1469</v>
      </c>
      <c r="I39" s="294">
        <f t="shared" si="3"/>
        <v>4.6031397862939869</v>
      </c>
    </row>
    <row r="40" spans="1:9" x14ac:dyDescent="0.25">
      <c r="A40" s="254" t="s">
        <v>263</v>
      </c>
      <c r="B40" s="255">
        <v>215</v>
      </c>
      <c r="C40" s="256">
        <f t="shared" si="1"/>
        <v>0.24798154555940022</v>
      </c>
      <c r="D40" s="273"/>
      <c r="E40" s="274">
        <v>652</v>
      </c>
      <c r="F40" s="256">
        <f t="shared" si="2"/>
        <v>0.75201845444059978</v>
      </c>
      <c r="G40" s="275"/>
      <c r="H40" s="274">
        <f t="shared" si="0"/>
        <v>867</v>
      </c>
      <c r="I40" s="296">
        <f t="shared" si="3"/>
        <v>2.7167611944975403</v>
      </c>
    </row>
    <row r="41" spans="1:9" s="260" customFormat="1" x14ac:dyDescent="0.25">
      <c r="A41" s="257" t="s">
        <v>264</v>
      </c>
      <c r="B41" s="258">
        <v>169</v>
      </c>
      <c r="C41" s="259">
        <f t="shared" si="1"/>
        <v>0.1279333838001514</v>
      </c>
      <c r="D41" s="276"/>
      <c r="E41" s="277">
        <v>1152</v>
      </c>
      <c r="F41" s="259">
        <f t="shared" si="2"/>
        <v>0.8720666161998486</v>
      </c>
      <c r="G41" s="278"/>
      <c r="H41" s="277">
        <f t="shared" si="0"/>
        <v>1321</v>
      </c>
      <c r="I41" s="294">
        <f t="shared" si="3"/>
        <v>4.1393789364835651</v>
      </c>
    </row>
    <row r="42" spans="1:9" x14ac:dyDescent="0.25">
      <c r="A42" s="254" t="s">
        <v>265</v>
      </c>
      <c r="B42" s="255">
        <v>174</v>
      </c>
      <c r="C42" s="256">
        <f t="shared" si="1"/>
        <v>0.16860465116279069</v>
      </c>
      <c r="D42" s="273"/>
      <c r="E42" s="274">
        <v>858</v>
      </c>
      <c r="F42" s="256">
        <f t="shared" si="2"/>
        <v>0.83139534883720934</v>
      </c>
      <c r="G42" s="275"/>
      <c r="H42" s="274">
        <f t="shared" si="0"/>
        <v>1032</v>
      </c>
      <c r="I42" s="296">
        <f t="shared" si="3"/>
        <v>3.233791871651051</v>
      </c>
    </row>
    <row r="43" spans="1:9" s="260" customFormat="1" x14ac:dyDescent="0.25">
      <c r="A43" s="257" t="s">
        <v>266</v>
      </c>
      <c r="B43" s="258">
        <v>39</v>
      </c>
      <c r="C43" s="259">
        <f t="shared" si="1"/>
        <v>0.1015625</v>
      </c>
      <c r="D43" s="276"/>
      <c r="E43" s="277">
        <v>345</v>
      </c>
      <c r="F43" s="259">
        <f t="shared" si="2"/>
        <v>0.8984375</v>
      </c>
      <c r="G43" s="278"/>
      <c r="H43" s="277">
        <f t="shared" si="0"/>
        <v>384</v>
      </c>
      <c r="I43" s="294">
        <f t="shared" si="3"/>
        <v>1.2032713941027169</v>
      </c>
    </row>
    <row r="44" spans="1:9" x14ac:dyDescent="0.25">
      <c r="A44" s="254" t="s">
        <v>267</v>
      </c>
      <c r="B44" s="255">
        <v>244</v>
      </c>
      <c r="C44" s="256">
        <f t="shared" si="1"/>
        <v>0.15551306564690887</v>
      </c>
      <c r="D44" s="273"/>
      <c r="E44" s="274">
        <v>1325</v>
      </c>
      <c r="F44" s="256">
        <f t="shared" si="2"/>
        <v>0.84448693435309119</v>
      </c>
      <c r="G44" s="275"/>
      <c r="H44" s="274">
        <f t="shared" si="0"/>
        <v>1569</v>
      </c>
      <c r="I44" s="296">
        <f t="shared" si="3"/>
        <v>4.9164917118415685</v>
      </c>
    </row>
    <row r="45" spans="1:9" s="260" customFormat="1" x14ac:dyDescent="0.25">
      <c r="A45" s="257" t="s">
        <v>268</v>
      </c>
      <c r="B45" s="258">
        <v>285</v>
      </c>
      <c r="C45" s="259">
        <f t="shared" si="1"/>
        <v>0.23989898989898989</v>
      </c>
      <c r="D45" s="276"/>
      <c r="E45" s="277">
        <v>903</v>
      </c>
      <c r="F45" s="259">
        <f t="shared" si="2"/>
        <v>0.76010101010101006</v>
      </c>
      <c r="G45" s="278"/>
      <c r="H45" s="277">
        <f t="shared" si="0"/>
        <v>1188</v>
      </c>
      <c r="I45" s="294">
        <f t="shared" si="3"/>
        <v>3.7226208755052803</v>
      </c>
    </row>
    <row r="46" spans="1:9" x14ac:dyDescent="0.25">
      <c r="A46" s="254" t="s">
        <v>269</v>
      </c>
      <c r="B46" s="255">
        <v>2</v>
      </c>
      <c r="C46" s="256">
        <f t="shared" si="1"/>
        <v>8.3333333333333329E-2</v>
      </c>
      <c r="D46" s="273"/>
      <c r="E46" s="274">
        <v>22</v>
      </c>
      <c r="F46" s="256">
        <f t="shared" si="2"/>
        <v>0.91666666666666663</v>
      </c>
      <c r="G46" s="275"/>
      <c r="H46" s="274">
        <f t="shared" si="0"/>
        <v>24</v>
      </c>
      <c r="I46" s="296">
        <f t="shared" si="3"/>
        <v>7.5204462131419805E-2</v>
      </c>
    </row>
    <row r="47" spans="1:9" s="260" customFormat="1" x14ac:dyDescent="0.25">
      <c r="A47" s="261" t="s">
        <v>270</v>
      </c>
      <c r="B47" s="262">
        <v>7</v>
      </c>
      <c r="C47" s="263">
        <f t="shared" si="1"/>
        <v>0.2413793103448276</v>
      </c>
      <c r="D47" s="279"/>
      <c r="E47" s="280">
        <v>22</v>
      </c>
      <c r="F47" s="263">
        <f t="shared" si="2"/>
        <v>0.75862068965517238</v>
      </c>
      <c r="G47" s="281"/>
      <c r="H47" s="280">
        <f t="shared" si="0"/>
        <v>29</v>
      </c>
      <c r="I47" s="295">
        <f t="shared" si="3"/>
        <v>9.0872058408798931E-2</v>
      </c>
    </row>
    <row r="48" spans="1:9" x14ac:dyDescent="0.25">
      <c r="B48" s="264"/>
      <c r="C48" s="265"/>
      <c r="D48" s="264"/>
      <c r="E48" s="264"/>
      <c r="F48" s="288"/>
      <c r="G48" s="278"/>
      <c r="H48" s="278"/>
      <c r="I48" s="288"/>
    </row>
    <row r="49" spans="1:1" ht="16.5" x14ac:dyDescent="0.3">
      <c r="A49" s="266" t="s">
        <v>271</v>
      </c>
    </row>
    <row r="50" spans="1:1" ht="16.5" x14ac:dyDescent="0.3">
      <c r="A50" s="266" t="s">
        <v>272</v>
      </c>
    </row>
  </sheetData>
  <mergeCells count="7">
    <mergeCell ref="A6:I7"/>
    <mergeCell ref="A9:I9"/>
    <mergeCell ref="A12:A14"/>
    <mergeCell ref="B12:I12"/>
    <mergeCell ref="B13:C13"/>
    <mergeCell ref="E13:F13"/>
    <mergeCell ref="H13:I13"/>
  </mergeCell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8124E-31FD-401C-ACB3-08D363A7C4AE}">
  <sheetPr codeName="Hoja47">
    <tabColor theme="1"/>
  </sheetPr>
  <dimension ref="A2:L50"/>
  <sheetViews>
    <sheetView showGridLines="0" showRowColHeaders="0" zoomScale="80" zoomScaleNormal="80" workbookViewId="0">
      <selection activeCell="A9" sqref="A9:L9"/>
    </sheetView>
  </sheetViews>
  <sheetFormatPr baseColWidth="10" defaultColWidth="11.42578125" defaultRowHeight="15" x14ac:dyDescent="0.25"/>
  <cols>
    <col min="1" max="1" width="40.7109375" style="241" customWidth="1"/>
    <col min="2" max="2" width="10.140625" style="241" customWidth="1"/>
    <col min="3" max="3" width="9.5703125" style="297" customWidth="1"/>
    <col min="4" max="4" width="6.28515625" style="241" customWidth="1"/>
    <col min="5" max="5" width="10.140625" style="241" customWidth="1"/>
    <col min="6" max="6" width="9.5703125" style="297" customWidth="1"/>
    <col min="7" max="7" width="6.28515625" style="241" customWidth="1"/>
    <col min="8" max="8" width="10.140625" style="241" customWidth="1"/>
    <col min="9" max="9" width="9.5703125" style="297" customWidth="1"/>
    <col min="10" max="10" width="6.28515625" style="241" customWidth="1"/>
    <col min="11" max="11" width="15.28515625" style="241" customWidth="1"/>
    <col min="12" max="12" width="9.5703125" style="241" hidden="1" customWidth="1"/>
    <col min="13" max="16384" width="11.42578125" style="241"/>
  </cols>
  <sheetData>
    <row r="2" spans="1:12" x14ac:dyDescent="0.25">
      <c r="A2"/>
    </row>
    <row r="5" spans="1:12" ht="3.75" customHeight="1" x14ac:dyDescent="0.25"/>
    <row r="6" spans="1:12" ht="15" customHeight="1" x14ac:dyDescent="0.25">
      <c r="A6" s="749" t="s">
        <v>2</v>
      </c>
      <c r="B6" s="749"/>
      <c r="C6" s="749"/>
      <c r="D6" s="749"/>
      <c r="E6" s="749"/>
      <c r="F6" s="749"/>
      <c r="G6" s="749"/>
      <c r="H6" s="749"/>
      <c r="I6" s="749"/>
      <c r="J6" s="749"/>
      <c r="K6" s="749"/>
      <c r="L6" s="749"/>
    </row>
    <row r="7" spans="1:12" ht="19.5" customHeight="1" x14ac:dyDescent="0.25">
      <c r="A7" s="749"/>
      <c r="B7" s="749"/>
      <c r="C7" s="749"/>
      <c r="D7" s="749"/>
      <c r="E7" s="749"/>
      <c r="F7" s="749"/>
      <c r="G7" s="749"/>
      <c r="H7" s="749"/>
      <c r="I7" s="749"/>
      <c r="J7" s="749"/>
      <c r="K7" s="749"/>
      <c r="L7" s="749"/>
    </row>
    <row r="8" spans="1:12" ht="14.25" customHeight="1" x14ac:dyDescent="0.25">
      <c r="A8" s="242" t="s">
        <v>221</v>
      </c>
      <c r="B8" s="243"/>
      <c r="C8" s="298"/>
      <c r="D8" s="243"/>
      <c r="E8" s="243"/>
      <c r="F8" s="298"/>
      <c r="G8" s="243"/>
      <c r="H8" s="243"/>
      <c r="I8" s="298"/>
      <c r="J8" s="243"/>
      <c r="K8" s="243"/>
      <c r="L8" s="243"/>
    </row>
    <row r="9" spans="1:12" ht="14.25" customHeight="1" x14ac:dyDescent="0.25">
      <c r="A9" s="763" t="s">
        <v>402</v>
      </c>
      <c r="B9" s="763"/>
      <c r="C9" s="763"/>
      <c r="D9" s="763"/>
      <c r="E9" s="763"/>
      <c r="F9" s="763"/>
      <c r="G9" s="763"/>
      <c r="H9" s="763"/>
      <c r="I9" s="763"/>
      <c r="J9" s="763"/>
      <c r="K9" s="763"/>
      <c r="L9" s="763"/>
    </row>
    <row r="10" spans="1:12" x14ac:dyDescent="0.25">
      <c r="A10" s="244" t="s">
        <v>234</v>
      </c>
      <c r="B10" s="245"/>
      <c r="C10" s="305"/>
      <c r="D10" s="282"/>
      <c r="E10" s="282"/>
      <c r="F10" s="300"/>
      <c r="G10" s="282"/>
      <c r="H10" s="282"/>
      <c r="I10" s="300"/>
      <c r="J10" s="282"/>
      <c r="K10" s="282"/>
      <c r="L10" s="282"/>
    </row>
    <row r="11" spans="1:12" ht="15.75" x14ac:dyDescent="0.3">
      <c r="A11" s="247" t="s">
        <v>235</v>
      </c>
      <c r="B11" s="248"/>
      <c r="C11" s="306"/>
      <c r="D11" s="283"/>
      <c r="E11" s="283"/>
      <c r="F11" s="302"/>
      <c r="G11" s="283"/>
      <c r="H11" s="283"/>
      <c r="I11" s="302"/>
    </row>
    <row r="12" spans="1:12" x14ac:dyDescent="0.25">
      <c r="A12" s="750" t="s">
        <v>236</v>
      </c>
      <c r="B12" s="759" t="s">
        <v>403</v>
      </c>
      <c r="C12" s="759"/>
      <c r="D12" s="759"/>
      <c r="E12" s="759"/>
      <c r="F12" s="759"/>
      <c r="G12" s="759"/>
      <c r="H12" s="759"/>
      <c r="I12" s="759"/>
      <c r="J12" s="759"/>
      <c r="K12" s="759"/>
      <c r="L12" s="759"/>
    </row>
    <row r="13" spans="1:12" ht="27" customHeight="1" x14ac:dyDescent="0.25">
      <c r="A13" s="756"/>
      <c r="B13" s="752" t="s">
        <v>404</v>
      </c>
      <c r="C13" s="752"/>
      <c r="D13" s="267"/>
      <c r="E13" s="758" t="s">
        <v>405</v>
      </c>
      <c r="F13" s="758"/>
      <c r="G13" s="267"/>
      <c r="H13" s="758" t="s">
        <v>406</v>
      </c>
      <c r="I13" s="758"/>
      <c r="J13" s="268"/>
      <c r="K13" s="758" t="s">
        <v>288</v>
      </c>
      <c r="L13" s="758"/>
    </row>
    <row r="14" spans="1:12" x14ac:dyDescent="0.25">
      <c r="A14" s="756"/>
      <c r="B14" s="250" t="s">
        <v>34</v>
      </c>
      <c r="C14" s="292" t="s">
        <v>35</v>
      </c>
      <c r="D14" s="261"/>
      <c r="E14" s="250" t="s">
        <v>34</v>
      </c>
      <c r="F14" s="292" t="s">
        <v>35</v>
      </c>
      <c r="G14" s="261"/>
      <c r="H14" s="250" t="s">
        <v>34</v>
      </c>
      <c r="I14" s="292" t="s">
        <v>35</v>
      </c>
      <c r="J14" s="269"/>
      <c r="K14" s="250"/>
      <c r="L14" s="250" t="s">
        <v>35</v>
      </c>
    </row>
    <row r="15" spans="1:12" x14ac:dyDescent="0.25">
      <c r="A15" s="284" t="s">
        <v>238</v>
      </c>
      <c r="B15" s="252">
        <f>SUM(B16:B47)</f>
        <v>2320</v>
      </c>
      <c r="C15" s="270">
        <f>B15/$K$15</f>
        <v>0.54396248534583824</v>
      </c>
      <c r="D15" s="271"/>
      <c r="E15" s="252">
        <f>SUM(E16:E47)</f>
        <v>1109</v>
      </c>
      <c r="F15" s="270">
        <f>E15/$K$15</f>
        <v>0.26002344665885113</v>
      </c>
      <c r="G15" s="271"/>
      <c r="H15" s="252">
        <f>SUM(H16:H47)</f>
        <v>836</v>
      </c>
      <c r="I15" s="270">
        <f>H15/$K$15</f>
        <v>0.19601406799531068</v>
      </c>
      <c r="J15" s="271"/>
      <c r="K15" s="252">
        <f>B15+H15+E15</f>
        <v>4265</v>
      </c>
      <c r="L15" s="271">
        <f>SUM(L16:L47)</f>
        <v>100.00000000000001</v>
      </c>
    </row>
    <row r="16" spans="1:12" x14ac:dyDescent="0.25">
      <c r="A16" s="254" t="s">
        <v>239</v>
      </c>
      <c r="B16" s="255">
        <v>16</v>
      </c>
      <c r="C16" s="256">
        <f>B16/$K16</f>
        <v>0.16842105263157894</v>
      </c>
      <c r="D16" s="273"/>
      <c r="E16" s="274">
        <v>61</v>
      </c>
      <c r="F16" s="256">
        <f>E16/$K16</f>
        <v>0.64210526315789473</v>
      </c>
      <c r="G16" s="273"/>
      <c r="H16" s="274">
        <v>18</v>
      </c>
      <c r="I16" s="256">
        <f>H16/$K16</f>
        <v>0.18947368421052632</v>
      </c>
      <c r="J16" s="275"/>
      <c r="K16" s="274">
        <f t="shared" ref="K16:K47" si="0">B16+H16+E16</f>
        <v>95</v>
      </c>
      <c r="L16" s="296">
        <f>(K16/$K$15)*100</f>
        <v>2.2274325908558033</v>
      </c>
    </row>
    <row r="17" spans="1:12" x14ac:dyDescent="0.25">
      <c r="A17" s="257" t="s">
        <v>240</v>
      </c>
      <c r="B17" s="258">
        <v>126</v>
      </c>
      <c r="C17" s="259">
        <f t="shared" ref="C17:C47" si="1">B17/$K17</f>
        <v>0.44680851063829785</v>
      </c>
      <c r="D17" s="276"/>
      <c r="E17" s="277">
        <v>58</v>
      </c>
      <c r="F17" s="259">
        <f t="shared" ref="F17:F47" si="2">E17/$K17</f>
        <v>0.20567375886524822</v>
      </c>
      <c r="G17" s="276"/>
      <c r="H17" s="277">
        <v>98</v>
      </c>
      <c r="I17" s="259">
        <f t="shared" ref="I17:I47" si="3">H17/$K17</f>
        <v>0.3475177304964539</v>
      </c>
      <c r="J17" s="278"/>
      <c r="K17" s="277">
        <f t="shared" si="0"/>
        <v>282</v>
      </c>
      <c r="L17" s="294">
        <f>(K17/$K$15)*100</f>
        <v>6.6119577960140674</v>
      </c>
    </row>
    <row r="18" spans="1:12" x14ac:dyDescent="0.25">
      <c r="A18" s="254" t="s">
        <v>241</v>
      </c>
      <c r="B18" s="255">
        <v>0</v>
      </c>
      <c r="C18" s="256">
        <v>0</v>
      </c>
      <c r="D18" s="273"/>
      <c r="E18" s="255">
        <v>0</v>
      </c>
      <c r="F18" s="256">
        <v>0</v>
      </c>
      <c r="G18" s="273"/>
      <c r="H18" s="255">
        <v>0</v>
      </c>
      <c r="I18" s="256">
        <v>0</v>
      </c>
      <c r="J18" s="273"/>
      <c r="K18" s="274">
        <f t="shared" si="0"/>
        <v>0</v>
      </c>
      <c r="L18" s="296">
        <f t="shared" ref="L18:L47" si="4">(K18/$K$15)*100</f>
        <v>0</v>
      </c>
    </row>
    <row r="19" spans="1:12" x14ac:dyDescent="0.25">
      <c r="A19" s="257" t="s">
        <v>242</v>
      </c>
      <c r="B19" s="258">
        <v>110</v>
      </c>
      <c r="C19" s="259">
        <f t="shared" si="1"/>
        <v>0.66265060240963858</v>
      </c>
      <c r="D19" s="276"/>
      <c r="E19" s="277">
        <v>31</v>
      </c>
      <c r="F19" s="259">
        <f t="shared" si="2"/>
        <v>0.18674698795180722</v>
      </c>
      <c r="G19" s="276"/>
      <c r="H19" s="277">
        <v>25</v>
      </c>
      <c r="I19" s="259">
        <f t="shared" si="3"/>
        <v>0.15060240963855423</v>
      </c>
      <c r="J19" s="278"/>
      <c r="K19" s="277">
        <f t="shared" si="0"/>
        <v>166</v>
      </c>
      <c r="L19" s="294">
        <f t="shared" si="4"/>
        <v>3.8921453692848766</v>
      </c>
    </row>
    <row r="20" spans="1:12" x14ac:dyDescent="0.25">
      <c r="A20" s="254" t="s">
        <v>243</v>
      </c>
      <c r="B20" s="255">
        <v>274</v>
      </c>
      <c r="C20" s="256">
        <f t="shared" si="1"/>
        <v>0.67487684729064035</v>
      </c>
      <c r="D20" s="273"/>
      <c r="E20" s="274">
        <v>79</v>
      </c>
      <c r="F20" s="256">
        <f t="shared" si="2"/>
        <v>0.19458128078817735</v>
      </c>
      <c r="G20" s="273"/>
      <c r="H20" s="274">
        <v>53</v>
      </c>
      <c r="I20" s="256">
        <f t="shared" si="3"/>
        <v>0.13054187192118227</v>
      </c>
      <c r="J20" s="275"/>
      <c r="K20" s="274">
        <f t="shared" si="0"/>
        <v>406</v>
      </c>
      <c r="L20" s="296">
        <f t="shared" si="4"/>
        <v>9.5193434935521672</v>
      </c>
    </row>
    <row r="21" spans="1:12" x14ac:dyDescent="0.25">
      <c r="A21" s="257" t="s">
        <v>244</v>
      </c>
      <c r="B21" s="258">
        <v>86</v>
      </c>
      <c r="C21" s="259">
        <f t="shared" si="1"/>
        <v>0.5</v>
      </c>
      <c r="D21" s="276"/>
      <c r="E21" s="277">
        <v>50</v>
      </c>
      <c r="F21" s="259">
        <f t="shared" si="2"/>
        <v>0.29069767441860467</v>
      </c>
      <c r="G21" s="276"/>
      <c r="H21" s="277">
        <v>36</v>
      </c>
      <c r="I21" s="259">
        <f t="shared" si="3"/>
        <v>0.20930232558139536</v>
      </c>
      <c r="J21" s="278"/>
      <c r="K21" s="277">
        <f t="shared" si="0"/>
        <v>172</v>
      </c>
      <c r="L21" s="294">
        <f t="shared" si="4"/>
        <v>4.0328253223915587</v>
      </c>
    </row>
    <row r="22" spans="1:12" x14ac:dyDescent="0.25">
      <c r="A22" s="254" t="s">
        <v>245</v>
      </c>
      <c r="B22" s="255">
        <v>214</v>
      </c>
      <c r="C22" s="256">
        <f t="shared" si="1"/>
        <v>0.48747152619589978</v>
      </c>
      <c r="D22" s="273"/>
      <c r="E22" s="274">
        <v>152</v>
      </c>
      <c r="F22" s="256">
        <f t="shared" si="2"/>
        <v>0.34624145785876992</v>
      </c>
      <c r="G22" s="273"/>
      <c r="H22" s="274">
        <v>73</v>
      </c>
      <c r="I22" s="256">
        <f t="shared" si="3"/>
        <v>0.1662870159453303</v>
      </c>
      <c r="J22" s="275"/>
      <c r="K22" s="274">
        <f t="shared" si="0"/>
        <v>439</v>
      </c>
      <c r="L22" s="296">
        <f t="shared" si="4"/>
        <v>10.293083235638921</v>
      </c>
    </row>
    <row r="23" spans="1:12" x14ac:dyDescent="0.25">
      <c r="A23" s="257" t="s">
        <v>246</v>
      </c>
      <c r="B23" s="258">
        <v>94</v>
      </c>
      <c r="C23" s="259">
        <f t="shared" si="1"/>
        <v>0.4177777777777778</v>
      </c>
      <c r="D23" s="276"/>
      <c r="E23" s="277">
        <v>58</v>
      </c>
      <c r="F23" s="259">
        <f t="shared" si="2"/>
        <v>0.25777777777777777</v>
      </c>
      <c r="G23" s="276"/>
      <c r="H23" s="277">
        <v>73</v>
      </c>
      <c r="I23" s="259">
        <f t="shared" si="3"/>
        <v>0.32444444444444442</v>
      </c>
      <c r="J23" s="278"/>
      <c r="K23" s="277">
        <f t="shared" si="0"/>
        <v>225</v>
      </c>
      <c r="L23" s="294">
        <f t="shared" si="4"/>
        <v>5.2754982415005864</v>
      </c>
    </row>
    <row r="24" spans="1:12" x14ac:dyDescent="0.25">
      <c r="A24" s="254" t="s">
        <v>247</v>
      </c>
      <c r="B24" s="255">
        <v>23</v>
      </c>
      <c r="C24" s="256">
        <f t="shared" si="1"/>
        <v>0.76666666666666672</v>
      </c>
      <c r="D24" s="273"/>
      <c r="E24" s="274">
        <v>1</v>
      </c>
      <c r="F24" s="256">
        <f t="shared" si="2"/>
        <v>3.3333333333333333E-2</v>
      </c>
      <c r="G24" s="273"/>
      <c r="H24" s="274">
        <v>6</v>
      </c>
      <c r="I24" s="256">
        <f t="shared" si="3"/>
        <v>0.2</v>
      </c>
      <c r="J24" s="275"/>
      <c r="K24" s="274">
        <f t="shared" si="0"/>
        <v>30</v>
      </c>
      <c r="L24" s="296">
        <f t="shared" si="4"/>
        <v>0.70339976553341155</v>
      </c>
    </row>
    <row r="25" spans="1:12" x14ac:dyDescent="0.25">
      <c r="A25" s="257" t="s">
        <v>248</v>
      </c>
      <c r="B25" s="258">
        <v>0</v>
      </c>
      <c r="C25" s="259">
        <v>0</v>
      </c>
      <c r="D25" s="276"/>
      <c r="E25" s="277">
        <v>0</v>
      </c>
      <c r="F25" s="259">
        <v>0</v>
      </c>
      <c r="G25" s="276"/>
      <c r="H25" s="277">
        <v>0</v>
      </c>
      <c r="I25" s="259">
        <v>0</v>
      </c>
      <c r="J25" s="278"/>
      <c r="K25" s="277">
        <f t="shared" si="0"/>
        <v>0</v>
      </c>
      <c r="L25" s="294">
        <f t="shared" si="4"/>
        <v>0</v>
      </c>
    </row>
    <row r="26" spans="1:12" x14ac:dyDescent="0.25">
      <c r="A26" s="254" t="s">
        <v>249</v>
      </c>
      <c r="B26" s="255">
        <v>85</v>
      </c>
      <c r="C26" s="256">
        <f t="shared" si="1"/>
        <v>0.5629139072847682</v>
      </c>
      <c r="D26" s="273"/>
      <c r="E26" s="274">
        <v>49</v>
      </c>
      <c r="F26" s="256">
        <f t="shared" si="2"/>
        <v>0.32450331125827814</v>
      </c>
      <c r="G26" s="273"/>
      <c r="H26" s="274">
        <v>17</v>
      </c>
      <c r="I26" s="256">
        <f t="shared" si="3"/>
        <v>0.11258278145695365</v>
      </c>
      <c r="J26" s="275"/>
      <c r="K26" s="274">
        <f t="shared" si="0"/>
        <v>151</v>
      </c>
      <c r="L26" s="296">
        <f t="shared" si="4"/>
        <v>3.5404454865181711</v>
      </c>
    </row>
    <row r="27" spans="1:12" x14ac:dyDescent="0.25">
      <c r="A27" s="257" t="s">
        <v>250</v>
      </c>
      <c r="B27" s="258">
        <v>3</v>
      </c>
      <c r="C27" s="259">
        <f t="shared" si="1"/>
        <v>0.42857142857142855</v>
      </c>
      <c r="D27" s="276"/>
      <c r="E27" s="277">
        <v>4</v>
      </c>
      <c r="F27" s="259">
        <f t="shared" si="2"/>
        <v>0.5714285714285714</v>
      </c>
      <c r="G27" s="276"/>
      <c r="H27" s="277">
        <v>0</v>
      </c>
      <c r="I27" s="259">
        <f t="shared" si="3"/>
        <v>0</v>
      </c>
      <c r="J27" s="278"/>
      <c r="K27" s="277">
        <f t="shared" si="0"/>
        <v>7</v>
      </c>
      <c r="L27" s="294">
        <f t="shared" si="4"/>
        <v>0.16412661195779601</v>
      </c>
    </row>
    <row r="28" spans="1:12" x14ac:dyDescent="0.25">
      <c r="A28" s="254" t="s">
        <v>251</v>
      </c>
      <c r="B28" s="255">
        <v>21</v>
      </c>
      <c r="C28" s="256">
        <f t="shared" si="1"/>
        <v>0.51219512195121952</v>
      </c>
      <c r="D28" s="273"/>
      <c r="E28" s="274">
        <v>12</v>
      </c>
      <c r="F28" s="256">
        <f t="shared" si="2"/>
        <v>0.29268292682926828</v>
      </c>
      <c r="G28" s="273"/>
      <c r="H28" s="274">
        <v>8</v>
      </c>
      <c r="I28" s="256">
        <f t="shared" si="3"/>
        <v>0.1951219512195122</v>
      </c>
      <c r="J28" s="275"/>
      <c r="K28" s="274">
        <f t="shared" si="0"/>
        <v>41</v>
      </c>
      <c r="L28" s="296">
        <f t="shared" si="4"/>
        <v>0.9613130128956624</v>
      </c>
    </row>
    <row r="29" spans="1:12" x14ac:dyDescent="0.25">
      <c r="A29" s="257" t="s">
        <v>252</v>
      </c>
      <c r="B29" s="258">
        <v>59</v>
      </c>
      <c r="C29" s="259">
        <f t="shared" si="1"/>
        <v>0.58415841584158412</v>
      </c>
      <c r="D29" s="276"/>
      <c r="E29" s="277">
        <v>22</v>
      </c>
      <c r="F29" s="259">
        <f t="shared" si="2"/>
        <v>0.21782178217821782</v>
      </c>
      <c r="G29" s="276"/>
      <c r="H29" s="277">
        <v>20</v>
      </c>
      <c r="I29" s="259">
        <f t="shared" si="3"/>
        <v>0.19801980198019803</v>
      </c>
      <c r="J29" s="278"/>
      <c r="K29" s="277">
        <f t="shared" si="0"/>
        <v>101</v>
      </c>
      <c r="L29" s="294">
        <f t="shared" si="4"/>
        <v>2.3681125439624853</v>
      </c>
    </row>
    <row r="30" spans="1:12" x14ac:dyDescent="0.25">
      <c r="A30" s="254" t="s">
        <v>253</v>
      </c>
      <c r="B30" s="255">
        <v>160</v>
      </c>
      <c r="C30" s="256">
        <f t="shared" si="1"/>
        <v>0.49689440993788819</v>
      </c>
      <c r="D30" s="273"/>
      <c r="E30" s="274">
        <v>122</v>
      </c>
      <c r="F30" s="256">
        <f t="shared" si="2"/>
        <v>0.37888198757763975</v>
      </c>
      <c r="G30" s="273"/>
      <c r="H30" s="274">
        <v>40</v>
      </c>
      <c r="I30" s="256">
        <f t="shared" si="3"/>
        <v>0.12422360248447205</v>
      </c>
      <c r="J30" s="275"/>
      <c r="K30" s="274">
        <f t="shared" si="0"/>
        <v>322</v>
      </c>
      <c r="L30" s="296">
        <f t="shared" si="4"/>
        <v>7.5498241500586163</v>
      </c>
    </row>
    <row r="31" spans="1:12" x14ac:dyDescent="0.25">
      <c r="A31" s="257" t="s">
        <v>254</v>
      </c>
      <c r="B31" s="258">
        <v>0</v>
      </c>
      <c r="C31" s="259">
        <v>0</v>
      </c>
      <c r="D31" s="276"/>
      <c r="E31" s="277">
        <v>0</v>
      </c>
      <c r="F31" s="259">
        <v>0</v>
      </c>
      <c r="G31" s="276"/>
      <c r="H31" s="277">
        <v>0</v>
      </c>
      <c r="I31" s="259">
        <v>0</v>
      </c>
      <c r="J31" s="278"/>
      <c r="K31" s="277">
        <f t="shared" si="0"/>
        <v>0</v>
      </c>
      <c r="L31" s="294">
        <f t="shared" si="4"/>
        <v>0</v>
      </c>
    </row>
    <row r="32" spans="1:12" x14ac:dyDescent="0.25">
      <c r="A32" s="254" t="s">
        <v>255</v>
      </c>
      <c r="B32" s="255">
        <v>1</v>
      </c>
      <c r="C32" s="256">
        <f t="shared" si="1"/>
        <v>0.5</v>
      </c>
      <c r="D32" s="273"/>
      <c r="E32" s="274">
        <v>0</v>
      </c>
      <c r="F32" s="256">
        <f t="shared" si="2"/>
        <v>0</v>
      </c>
      <c r="G32" s="273"/>
      <c r="H32" s="274">
        <v>1</v>
      </c>
      <c r="I32" s="256">
        <f t="shared" si="3"/>
        <v>0.5</v>
      </c>
      <c r="J32" s="275"/>
      <c r="K32" s="274">
        <f t="shared" si="0"/>
        <v>2</v>
      </c>
      <c r="L32" s="296">
        <f t="shared" si="4"/>
        <v>4.6893317702227433E-2</v>
      </c>
    </row>
    <row r="33" spans="1:12" x14ac:dyDescent="0.25">
      <c r="A33" s="257" t="s">
        <v>256</v>
      </c>
      <c r="B33" s="258">
        <v>114</v>
      </c>
      <c r="C33" s="259">
        <f t="shared" si="1"/>
        <v>0.56716417910447758</v>
      </c>
      <c r="D33" s="276"/>
      <c r="E33" s="277">
        <v>47</v>
      </c>
      <c r="F33" s="259">
        <f t="shared" si="2"/>
        <v>0.23383084577114427</v>
      </c>
      <c r="G33" s="276"/>
      <c r="H33" s="277">
        <v>40</v>
      </c>
      <c r="I33" s="259">
        <f t="shared" si="3"/>
        <v>0.19900497512437812</v>
      </c>
      <c r="J33" s="278"/>
      <c r="K33" s="277">
        <f t="shared" si="0"/>
        <v>201</v>
      </c>
      <c r="L33" s="294">
        <f t="shared" si="4"/>
        <v>4.7127784290738575</v>
      </c>
    </row>
    <row r="34" spans="1:12" x14ac:dyDescent="0.25">
      <c r="A34" s="254" t="s">
        <v>257</v>
      </c>
      <c r="B34" s="255">
        <v>39</v>
      </c>
      <c r="C34" s="256">
        <f t="shared" si="1"/>
        <v>0.609375</v>
      </c>
      <c r="D34" s="273"/>
      <c r="E34" s="274">
        <v>14</v>
      </c>
      <c r="F34" s="256">
        <f t="shared" si="2"/>
        <v>0.21875</v>
      </c>
      <c r="G34" s="273"/>
      <c r="H34" s="274">
        <v>11</v>
      </c>
      <c r="I34" s="256">
        <f t="shared" si="3"/>
        <v>0.171875</v>
      </c>
      <c r="J34" s="275"/>
      <c r="K34" s="274">
        <f t="shared" si="0"/>
        <v>64</v>
      </c>
      <c r="L34" s="296">
        <f t="shared" si="4"/>
        <v>1.5005861664712778</v>
      </c>
    </row>
    <row r="35" spans="1:12" x14ac:dyDescent="0.25">
      <c r="A35" s="257" t="s">
        <v>258</v>
      </c>
      <c r="B35" s="258">
        <v>6</v>
      </c>
      <c r="C35" s="259">
        <f t="shared" si="1"/>
        <v>0.66666666666666663</v>
      </c>
      <c r="D35" s="276"/>
      <c r="E35" s="277">
        <v>3</v>
      </c>
      <c r="F35" s="259">
        <f t="shared" si="2"/>
        <v>0.33333333333333331</v>
      </c>
      <c r="G35" s="276"/>
      <c r="H35" s="277">
        <v>0</v>
      </c>
      <c r="I35" s="259">
        <f t="shared" si="3"/>
        <v>0</v>
      </c>
      <c r="J35" s="278"/>
      <c r="K35" s="277">
        <f t="shared" si="0"/>
        <v>9</v>
      </c>
      <c r="L35" s="294">
        <f t="shared" si="4"/>
        <v>0.21101992966002345</v>
      </c>
    </row>
    <row r="36" spans="1:12" x14ac:dyDescent="0.25">
      <c r="A36" s="254" t="s">
        <v>259</v>
      </c>
      <c r="B36" s="255">
        <v>13</v>
      </c>
      <c r="C36" s="256">
        <f t="shared" si="1"/>
        <v>0.41935483870967744</v>
      </c>
      <c r="D36" s="273"/>
      <c r="E36" s="274">
        <v>1</v>
      </c>
      <c r="F36" s="256">
        <f t="shared" si="2"/>
        <v>3.2258064516129031E-2</v>
      </c>
      <c r="G36" s="273"/>
      <c r="H36" s="274">
        <v>17</v>
      </c>
      <c r="I36" s="256">
        <f t="shared" si="3"/>
        <v>0.54838709677419351</v>
      </c>
      <c r="J36" s="275"/>
      <c r="K36" s="274">
        <f t="shared" si="0"/>
        <v>31</v>
      </c>
      <c r="L36" s="296">
        <f t="shared" si="4"/>
        <v>0.72684642438452518</v>
      </c>
    </row>
    <row r="37" spans="1:12" s="260" customFormat="1" x14ac:dyDescent="0.25">
      <c r="A37" s="257" t="s">
        <v>260</v>
      </c>
      <c r="B37" s="258">
        <v>84</v>
      </c>
      <c r="C37" s="259">
        <f t="shared" si="1"/>
        <v>0.61313868613138689</v>
      </c>
      <c r="D37" s="276"/>
      <c r="E37" s="277">
        <v>48</v>
      </c>
      <c r="F37" s="259">
        <f t="shared" si="2"/>
        <v>0.35036496350364965</v>
      </c>
      <c r="G37" s="276"/>
      <c r="H37" s="277">
        <v>5</v>
      </c>
      <c r="I37" s="259">
        <f t="shared" si="3"/>
        <v>3.6496350364963501E-2</v>
      </c>
      <c r="J37" s="278"/>
      <c r="K37" s="277">
        <f t="shared" si="0"/>
        <v>137</v>
      </c>
      <c r="L37" s="294">
        <f t="shared" si="4"/>
        <v>3.2121922626025792</v>
      </c>
    </row>
    <row r="38" spans="1:12" x14ac:dyDescent="0.25">
      <c r="A38" s="254" t="s">
        <v>261</v>
      </c>
      <c r="B38" s="255">
        <v>48</v>
      </c>
      <c r="C38" s="256">
        <f t="shared" si="1"/>
        <v>0.44859813084112149</v>
      </c>
      <c r="D38" s="273"/>
      <c r="E38" s="274">
        <v>25</v>
      </c>
      <c r="F38" s="256">
        <f t="shared" si="2"/>
        <v>0.23364485981308411</v>
      </c>
      <c r="G38" s="273"/>
      <c r="H38" s="274">
        <v>34</v>
      </c>
      <c r="I38" s="256">
        <f t="shared" si="3"/>
        <v>0.31775700934579437</v>
      </c>
      <c r="J38" s="275"/>
      <c r="K38" s="274">
        <f t="shared" si="0"/>
        <v>107</v>
      </c>
      <c r="L38" s="296">
        <f t="shared" si="4"/>
        <v>2.5087924970691677</v>
      </c>
    </row>
    <row r="39" spans="1:12" s="260" customFormat="1" x14ac:dyDescent="0.25">
      <c r="A39" s="257" t="s">
        <v>262</v>
      </c>
      <c r="B39" s="258">
        <v>80</v>
      </c>
      <c r="C39" s="259">
        <f t="shared" si="1"/>
        <v>0.56338028169014087</v>
      </c>
      <c r="D39" s="276"/>
      <c r="E39" s="277">
        <v>53</v>
      </c>
      <c r="F39" s="259">
        <f t="shared" si="2"/>
        <v>0.37323943661971831</v>
      </c>
      <c r="G39" s="276"/>
      <c r="H39" s="277">
        <v>9</v>
      </c>
      <c r="I39" s="259">
        <f t="shared" si="3"/>
        <v>6.3380281690140844E-2</v>
      </c>
      <c r="J39" s="278"/>
      <c r="K39" s="277">
        <f t="shared" si="0"/>
        <v>142</v>
      </c>
      <c r="L39" s="294">
        <f t="shared" si="4"/>
        <v>3.3294255568581477</v>
      </c>
    </row>
    <row r="40" spans="1:12" x14ac:dyDescent="0.25">
      <c r="A40" s="254" t="s">
        <v>263</v>
      </c>
      <c r="B40" s="255">
        <v>124</v>
      </c>
      <c r="C40" s="256">
        <f t="shared" si="1"/>
        <v>0.57674418604651168</v>
      </c>
      <c r="D40" s="273"/>
      <c r="E40" s="274">
        <v>34</v>
      </c>
      <c r="F40" s="256">
        <f t="shared" si="2"/>
        <v>0.15813953488372093</v>
      </c>
      <c r="G40" s="273"/>
      <c r="H40" s="274">
        <v>57</v>
      </c>
      <c r="I40" s="256">
        <f t="shared" si="3"/>
        <v>0.26511627906976742</v>
      </c>
      <c r="J40" s="275"/>
      <c r="K40" s="274">
        <f t="shared" si="0"/>
        <v>215</v>
      </c>
      <c r="L40" s="296">
        <f t="shared" si="4"/>
        <v>5.0410316529894494</v>
      </c>
    </row>
    <row r="41" spans="1:12" s="260" customFormat="1" x14ac:dyDescent="0.25">
      <c r="A41" s="257" t="s">
        <v>264</v>
      </c>
      <c r="B41" s="258">
        <v>86</v>
      </c>
      <c r="C41" s="259">
        <f t="shared" si="1"/>
        <v>0.50887573964497046</v>
      </c>
      <c r="D41" s="276"/>
      <c r="E41" s="277">
        <v>31</v>
      </c>
      <c r="F41" s="259">
        <f t="shared" si="2"/>
        <v>0.18343195266272189</v>
      </c>
      <c r="G41" s="276"/>
      <c r="H41" s="277">
        <v>52</v>
      </c>
      <c r="I41" s="259">
        <f t="shared" si="3"/>
        <v>0.30769230769230771</v>
      </c>
      <c r="J41" s="278"/>
      <c r="K41" s="277">
        <f t="shared" si="0"/>
        <v>169</v>
      </c>
      <c r="L41" s="294">
        <f t="shared" si="4"/>
        <v>3.9624853458382181</v>
      </c>
    </row>
    <row r="42" spans="1:12" x14ac:dyDescent="0.25">
      <c r="A42" s="254" t="s">
        <v>265</v>
      </c>
      <c r="B42" s="255">
        <v>82</v>
      </c>
      <c r="C42" s="256">
        <f t="shared" si="1"/>
        <v>0.47126436781609193</v>
      </c>
      <c r="D42" s="273"/>
      <c r="E42" s="274">
        <v>43</v>
      </c>
      <c r="F42" s="256">
        <f t="shared" si="2"/>
        <v>0.2471264367816092</v>
      </c>
      <c r="G42" s="273"/>
      <c r="H42" s="274">
        <v>49</v>
      </c>
      <c r="I42" s="256">
        <f t="shared" si="3"/>
        <v>0.28160919540229884</v>
      </c>
      <c r="J42" s="275"/>
      <c r="K42" s="274">
        <f t="shared" si="0"/>
        <v>174</v>
      </c>
      <c r="L42" s="296">
        <f t="shared" si="4"/>
        <v>4.0797186400937866</v>
      </c>
    </row>
    <row r="43" spans="1:12" s="260" customFormat="1" x14ac:dyDescent="0.25">
      <c r="A43" s="257" t="s">
        <v>266</v>
      </c>
      <c r="B43" s="258">
        <v>21</v>
      </c>
      <c r="C43" s="259">
        <f t="shared" si="1"/>
        <v>0.53846153846153844</v>
      </c>
      <c r="D43" s="276"/>
      <c r="E43" s="277">
        <v>14</v>
      </c>
      <c r="F43" s="259">
        <f t="shared" si="2"/>
        <v>0.35897435897435898</v>
      </c>
      <c r="G43" s="276"/>
      <c r="H43" s="277">
        <v>4</v>
      </c>
      <c r="I43" s="259">
        <f t="shared" si="3"/>
        <v>0.10256410256410256</v>
      </c>
      <c r="J43" s="278"/>
      <c r="K43" s="277">
        <f t="shared" si="0"/>
        <v>39</v>
      </c>
      <c r="L43" s="294">
        <f t="shared" si="4"/>
        <v>0.91441969519343491</v>
      </c>
    </row>
    <row r="44" spans="1:12" x14ac:dyDescent="0.25">
      <c r="A44" s="254" t="s">
        <v>267</v>
      </c>
      <c r="B44" s="255">
        <v>162</v>
      </c>
      <c r="C44" s="256">
        <f t="shared" si="1"/>
        <v>0.66393442622950816</v>
      </c>
      <c r="D44" s="273"/>
      <c r="E44" s="274">
        <v>37</v>
      </c>
      <c r="F44" s="256">
        <f t="shared" si="2"/>
        <v>0.15163934426229508</v>
      </c>
      <c r="G44" s="273"/>
      <c r="H44" s="274">
        <v>45</v>
      </c>
      <c r="I44" s="256">
        <f t="shared" si="3"/>
        <v>0.18442622950819673</v>
      </c>
      <c r="J44" s="275"/>
      <c r="K44" s="274">
        <f t="shared" si="0"/>
        <v>244</v>
      </c>
      <c r="L44" s="296">
        <f t="shared" si="4"/>
        <v>5.7209847596717465</v>
      </c>
    </row>
    <row r="45" spans="1:12" s="260" customFormat="1" x14ac:dyDescent="0.25">
      <c r="A45" s="257" t="s">
        <v>268</v>
      </c>
      <c r="B45" s="258">
        <v>182</v>
      </c>
      <c r="C45" s="259">
        <f t="shared" si="1"/>
        <v>0.63859649122807016</v>
      </c>
      <c r="D45" s="276"/>
      <c r="E45" s="277">
        <v>58</v>
      </c>
      <c r="F45" s="259">
        <f t="shared" si="2"/>
        <v>0.20350877192982456</v>
      </c>
      <c r="G45" s="276"/>
      <c r="H45" s="277">
        <v>45</v>
      </c>
      <c r="I45" s="259">
        <f t="shared" si="3"/>
        <v>0.15789473684210525</v>
      </c>
      <c r="J45" s="278"/>
      <c r="K45" s="277">
        <f t="shared" si="0"/>
        <v>285</v>
      </c>
      <c r="L45" s="294">
        <f t="shared" si="4"/>
        <v>6.6822977725674093</v>
      </c>
    </row>
    <row r="46" spans="1:12" x14ac:dyDescent="0.25">
      <c r="A46" s="254" t="s">
        <v>269</v>
      </c>
      <c r="B46" s="255">
        <v>2</v>
      </c>
      <c r="C46" s="256">
        <f t="shared" si="1"/>
        <v>1</v>
      </c>
      <c r="D46" s="273"/>
      <c r="E46" s="274">
        <v>0</v>
      </c>
      <c r="F46" s="256">
        <f t="shared" si="2"/>
        <v>0</v>
      </c>
      <c r="G46" s="273"/>
      <c r="H46" s="274">
        <v>0</v>
      </c>
      <c r="I46" s="256">
        <f t="shared" si="3"/>
        <v>0</v>
      </c>
      <c r="J46" s="275"/>
      <c r="K46" s="274">
        <f t="shared" si="0"/>
        <v>2</v>
      </c>
      <c r="L46" s="296">
        <f t="shared" si="4"/>
        <v>4.6893317702227433E-2</v>
      </c>
    </row>
    <row r="47" spans="1:12" s="260" customFormat="1" x14ac:dyDescent="0.25">
      <c r="A47" s="261" t="s">
        <v>270</v>
      </c>
      <c r="B47" s="262">
        <v>5</v>
      </c>
      <c r="C47" s="263">
        <f t="shared" si="1"/>
        <v>0.7142857142857143</v>
      </c>
      <c r="D47" s="279"/>
      <c r="E47" s="280">
        <v>2</v>
      </c>
      <c r="F47" s="263">
        <f t="shared" si="2"/>
        <v>0.2857142857142857</v>
      </c>
      <c r="G47" s="279"/>
      <c r="H47" s="280">
        <v>0</v>
      </c>
      <c r="I47" s="263">
        <f t="shared" si="3"/>
        <v>0</v>
      </c>
      <c r="J47" s="281"/>
      <c r="K47" s="280">
        <f t="shared" si="0"/>
        <v>7</v>
      </c>
      <c r="L47" s="295">
        <f t="shared" si="4"/>
        <v>0.16412661195779601</v>
      </c>
    </row>
    <row r="48" spans="1:12" x14ac:dyDescent="0.25">
      <c r="B48" s="264"/>
      <c r="C48" s="307"/>
      <c r="D48" s="264"/>
      <c r="E48" s="264"/>
      <c r="F48" s="303"/>
      <c r="G48" s="264"/>
      <c r="H48" s="264"/>
      <c r="I48" s="303"/>
      <c r="J48" s="278"/>
      <c r="K48" s="278"/>
      <c r="L48" s="288"/>
    </row>
    <row r="49" spans="1:1" ht="16.5" x14ac:dyDescent="0.3">
      <c r="A49" s="266" t="s">
        <v>271</v>
      </c>
    </row>
    <row r="50" spans="1:1" ht="16.5" x14ac:dyDescent="0.3">
      <c r="A50" s="266" t="s">
        <v>272</v>
      </c>
    </row>
  </sheetData>
  <mergeCells count="8">
    <mergeCell ref="A6:L7"/>
    <mergeCell ref="A9:L9"/>
    <mergeCell ref="A12:A14"/>
    <mergeCell ref="B12:L12"/>
    <mergeCell ref="B13:C13"/>
    <mergeCell ref="E13:F13"/>
    <mergeCell ref="H13:I13"/>
    <mergeCell ref="K13:L13"/>
  </mergeCell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C416A-DD55-40A0-8432-F43D380820A1}">
  <sheetPr codeName="Hoja48">
    <tabColor theme="1"/>
  </sheetPr>
  <dimension ref="A2:I50"/>
  <sheetViews>
    <sheetView showGridLines="0" showRowColHeaders="0" zoomScale="80" zoomScaleNormal="80" workbookViewId="0">
      <selection activeCell="A9" sqref="A9:I9"/>
    </sheetView>
  </sheetViews>
  <sheetFormatPr baseColWidth="10" defaultColWidth="11.42578125" defaultRowHeight="15" x14ac:dyDescent="0.25"/>
  <cols>
    <col min="1" max="1" width="40.7109375" style="241" customWidth="1"/>
    <col min="2" max="2" width="10.140625" style="241" customWidth="1"/>
    <col min="3" max="3" width="9.5703125" style="297" customWidth="1"/>
    <col min="4" max="4" width="6.28515625" style="241" customWidth="1"/>
    <col min="5" max="5" width="10.140625" style="241" customWidth="1"/>
    <col min="6" max="6" width="9.5703125" style="297" customWidth="1"/>
    <col min="7" max="7" width="6.28515625" style="241" customWidth="1"/>
    <col min="8" max="8" width="15.85546875" style="241" customWidth="1"/>
    <col min="9" max="9" width="9.5703125" style="241" hidden="1" customWidth="1"/>
    <col min="10" max="16384" width="11.42578125" style="241"/>
  </cols>
  <sheetData>
    <row r="2" spans="1:9" x14ac:dyDescent="0.25">
      <c r="A2"/>
    </row>
    <row r="5" spans="1:9" ht="3.75" customHeight="1" x14ac:dyDescent="0.25"/>
    <row r="6" spans="1:9" ht="15" customHeight="1" x14ac:dyDescent="0.25">
      <c r="A6" s="749" t="s">
        <v>2</v>
      </c>
      <c r="B6" s="749"/>
      <c r="C6" s="749"/>
      <c r="D6" s="749"/>
      <c r="E6" s="749"/>
      <c r="F6" s="749"/>
      <c r="G6" s="749"/>
      <c r="H6" s="749"/>
      <c r="I6" s="749"/>
    </row>
    <row r="7" spans="1:9" ht="19.5" customHeight="1" x14ac:dyDescent="0.25">
      <c r="A7" s="749"/>
      <c r="B7" s="749"/>
      <c r="C7" s="749"/>
      <c r="D7" s="749"/>
      <c r="E7" s="749"/>
      <c r="F7" s="749"/>
      <c r="G7" s="749"/>
      <c r="H7" s="749"/>
      <c r="I7" s="749"/>
    </row>
    <row r="8" spans="1:9" ht="14.25" customHeight="1" x14ac:dyDescent="0.25">
      <c r="A8" s="242" t="s">
        <v>222</v>
      </c>
      <c r="B8" s="243"/>
      <c r="C8" s="298"/>
      <c r="D8" s="243"/>
      <c r="E8" s="243"/>
      <c r="F8" s="298"/>
      <c r="G8" s="243"/>
      <c r="H8" s="243"/>
      <c r="I8" s="243"/>
    </row>
    <row r="9" spans="1:9" ht="14.25" customHeight="1" x14ac:dyDescent="0.25">
      <c r="A9" s="763" t="s">
        <v>407</v>
      </c>
      <c r="B9" s="763"/>
      <c r="C9" s="763"/>
      <c r="D9" s="763"/>
      <c r="E9" s="763"/>
      <c r="F9" s="763"/>
      <c r="G9" s="763"/>
      <c r="H9" s="763"/>
      <c r="I9" s="763"/>
    </row>
    <row r="10" spans="1:9" x14ac:dyDescent="0.25">
      <c r="A10" s="244" t="s">
        <v>234</v>
      </c>
      <c r="B10" s="245"/>
      <c r="C10" s="305"/>
      <c r="D10" s="282"/>
      <c r="E10" s="282"/>
      <c r="F10" s="300"/>
      <c r="G10" s="282"/>
      <c r="H10" s="282"/>
      <c r="I10" s="282"/>
    </row>
    <row r="11" spans="1:9" ht="15.75" x14ac:dyDescent="0.3">
      <c r="A11" s="247" t="s">
        <v>235</v>
      </c>
      <c r="B11" s="248"/>
      <c r="C11" s="306"/>
      <c r="D11" s="283"/>
      <c r="E11" s="283"/>
      <c r="F11" s="302"/>
    </row>
    <row r="12" spans="1:9" x14ac:dyDescent="0.25">
      <c r="A12" s="750" t="s">
        <v>236</v>
      </c>
      <c r="B12" s="759" t="s">
        <v>408</v>
      </c>
      <c r="C12" s="759"/>
      <c r="D12" s="759"/>
      <c r="E12" s="759"/>
      <c r="F12" s="759"/>
      <c r="G12" s="759"/>
      <c r="H12" s="759"/>
      <c r="I12" s="759"/>
    </row>
    <row r="13" spans="1:9" ht="27" customHeight="1" x14ac:dyDescent="0.25">
      <c r="A13" s="756"/>
      <c r="B13" s="752" t="s">
        <v>291</v>
      </c>
      <c r="C13" s="752"/>
      <c r="D13" s="267"/>
      <c r="E13" s="758" t="s">
        <v>292</v>
      </c>
      <c r="F13" s="758"/>
      <c r="G13" s="268"/>
      <c r="H13" s="758" t="s">
        <v>288</v>
      </c>
      <c r="I13" s="758"/>
    </row>
    <row r="14" spans="1:9" x14ac:dyDescent="0.25">
      <c r="A14" s="756"/>
      <c r="B14" s="250" t="s">
        <v>34</v>
      </c>
      <c r="C14" s="292" t="s">
        <v>35</v>
      </c>
      <c r="D14" s="261"/>
      <c r="E14" s="250" t="s">
        <v>34</v>
      </c>
      <c r="F14" s="292" t="s">
        <v>35</v>
      </c>
      <c r="G14" s="269"/>
      <c r="H14" s="250"/>
      <c r="I14" s="250" t="s">
        <v>35</v>
      </c>
    </row>
    <row r="15" spans="1:9" x14ac:dyDescent="0.25">
      <c r="A15" s="284" t="s">
        <v>238</v>
      </c>
      <c r="B15" s="252">
        <f>SUM(B16:B47)</f>
        <v>1831</v>
      </c>
      <c r="C15" s="270">
        <f>B15/$H$15</f>
        <v>0.42930832356389215</v>
      </c>
      <c r="D15" s="271"/>
      <c r="E15" s="252">
        <f>SUM(E16:E47)</f>
        <v>2434</v>
      </c>
      <c r="F15" s="270">
        <f>E15/$H$15</f>
        <v>0.57069167643610785</v>
      </c>
      <c r="G15" s="271"/>
      <c r="H15" s="252">
        <f>B15+E15</f>
        <v>4265</v>
      </c>
      <c r="I15" s="271">
        <f>SUM(I16:I47)</f>
        <v>100.00000000000001</v>
      </c>
    </row>
    <row r="16" spans="1:9" x14ac:dyDescent="0.25">
      <c r="A16" s="254" t="s">
        <v>239</v>
      </c>
      <c r="B16" s="255">
        <v>9</v>
      </c>
      <c r="C16" s="256">
        <f>B16/$H16</f>
        <v>9.4736842105263161E-2</v>
      </c>
      <c r="D16" s="273"/>
      <c r="E16" s="274">
        <v>86</v>
      </c>
      <c r="F16" s="256">
        <f>E16/$H16</f>
        <v>0.90526315789473688</v>
      </c>
      <c r="G16" s="275"/>
      <c r="H16" s="274">
        <f>B16+E16</f>
        <v>95</v>
      </c>
      <c r="I16" s="296">
        <f>(H16/$H$15)*100</f>
        <v>2.2274325908558033</v>
      </c>
    </row>
    <row r="17" spans="1:9" x14ac:dyDescent="0.25">
      <c r="A17" s="257" t="s">
        <v>240</v>
      </c>
      <c r="B17" s="258">
        <v>139</v>
      </c>
      <c r="C17" s="259">
        <f t="shared" ref="C17:C47" si="0">B17/$H17</f>
        <v>0.49290780141843971</v>
      </c>
      <c r="D17" s="276"/>
      <c r="E17" s="277">
        <v>143</v>
      </c>
      <c r="F17" s="259">
        <f t="shared" ref="F17:F47" si="1">E17/$H17</f>
        <v>0.50709219858156029</v>
      </c>
      <c r="G17" s="278"/>
      <c r="H17" s="277">
        <f>B17+E17</f>
        <v>282</v>
      </c>
      <c r="I17" s="294">
        <f>(H17/$H$15)*100</f>
        <v>6.6119577960140674</v>
      </c>
    </row>
    <row r="18" spans="1:9" x14ac:dyDescent="0.25">
      <c r="A18" s="254" t="s">
        <v>241</v>
      </c>
      <c r="B18" s="255">
        <v>0</v>
      </c>
      <c r="C18" s="256">
        <v>0</v>
      </c>
      <c r="D18" s="273"/>
      <c r="E18" s="274">
        <v>0</v>
      </c>
      <c r="F18" s="256">
        <v>0</v>
      </c>
      <c r="G18" s="275"/>
      <c r="H18" s="274">
        <f t="shared" ref="H18:H47" si="2">B18+E18</f>
        <v>0</v>
      </c>
      <c r="I18" s="296">
        <f t="shared" ref="I18:I47" si="3">(H18/$H$15)*100</f>
        <v>0</v>
      </c>
    </row>
    <row r="19" spans="1:9" x14ac:dyDescent="0.25">
      <c r="A19" s="257" t="s">
        <v>242</v>
      </c>
      <c r="B19" s="258">
        <v>94</v>
      </c>
      <c r="C19" s="259">
        <f t="shared" si="0"/>
        <v>0.5662650602409639</v>
      </c>
      <c r="D19" s="276"/>
      <c r="E19" s="277">
        <v>72</v>
      </c>
      <c r="F19" s="259">
        <f t="shared" si="1"/>
        <v>0.43373493975903615</v>
      </c>
      <c r="G19" s="278"/>
      <c r="H19" s="277">
        <f t="shared" si="2"/>
        <v>166</v>
      </c>
      <c r="I19" s="294">
        <f t="shared" si="3"/>
        <v>3.8921453692848766</v>
      </c>
    </row>
    <row r="20" spans="1:9" x14ac:dyDescent="0.25">
      <c r="A20" s="254" t="s">
        <v>243</v>
      </c>
      <c r="B20" s="255">
        <v>224</v>
      </c>
      <c r="C20" s="256">
        <f t="shared" si="0"/>
        <v>0.55172413793103448</v>
      </c>
      <c r="D20" s="273"/>
      <c r="E20" s="274">
        <v>182</v>
      </c>
      <c r="F20" s="256">
        <f t="shared" si="1"/>
        <v>0.44827586206896552</v>
      </c>
      <c r="G20" s="275"/>
      <c r="H20" s="274">
        <f t="shared" si="2"/>
        <v>406</v>
      </c>
      <c r="I20" s="296">
        <f t="shared" si="3"/>
        <v>9.5193434935521672</v>
      </c>
    </row>
    <row r="21" spans="1:9" x14ac:dyDescent="0.25">
      <c r="A21" s="257" t="s">
        <v>244</v>
      </c>
      <c r="B21" s="258">
        <v>87</v>
      </c>
      <c r="C21" s="259">
        <f t="shared" si="0"/>
        <v>0.5058139534883721</v>
      </c>
      <c r="D21" s="276"/>
      <c r="E21" s="277">
        <v>85</v>
      </c>
      <c r="F21" s="259">
        <f t="shared" si="1"/>
        <v>0.4941860465116279</v>
      </c>
      <c r="G21" s="278"/>
      <c r="H21" s="277">
        <f t="shared" si="2"/>
        <v>172</v>
      </c>
      <c r="I21" s="294">
        <f t="shared" si="3"/>
        <v>4.0328253223915587</v>
      </c>
    </row>
    <row r="22" spans="1:9" x14ac:dyDescent="0.25">
      <c r="A22" s="254" t="s">
        <v>245</v>
      </c>
      <c r="B22" s="255">
        <v>167</v>
      </c>
      <c r="C22" s="256">
        <f t="shared" si="0"/>
        <v>0.38041002277904329</v>
      </c>
      <c r="D22" s="273"/>
      <c r="E22" s="274">
        <v>272</v>
      </c>
      <c r="F22" s="256">
        <f t="shared" si="1"/>
        <v>0.61958997722095677</v>
      </c>
      <c r="G22" s="275"/>
      <c r="H22" s="274">
        <f t="shared" si="2"/>
        <v>439</v>
      </c>
      <c r="I22" s="296">
        <f t="shared" si="3"/>
        <v>10.293083235638921</v>
      </c>
    </row>
    <row r="23" spans="1:9" x14ac:dyDescent="0.25">
      <c r="A23" s="257" t="s">
        <v>246</v>
      </c>
      <c r="B23" s="258">
        <v>123</v>
      </c>
      <c r="C23" s="259">
        <f t="shared" si="0"/>
        <v>0.54666666666666663</v>
      </c>
      <c r="D23" s="276"/>
      <c r="E23" s="277">
        <v>102</v>
      </c>
      <c r="F23" s="259">
        <f t="shared" si="1"/>
        <v>0.45333333333333331</v>
      </c>
      <c r="G23" s="278"/>
      <c r="H23" s="277">
        <f t="shared" si="2"/>
        <v>225</v>
      </c>
      <c r="I23" s="294">
        <f t="shared" si="3"/>
        <v>5.2754982415005864</v>
      </c>
    </row>
    <row r="24" spans="1:9" x14ac:dyDescent="0.25">
      <c r="A24" s="254" t="s">
        <v>247</v>
      </c>
      <c r="B24" s="255">
        <v>15</v>
      </c>
      <c r="C24" s="256">
        <f t="shared" si="0"/>
        <v>0.5</v>
      </c>
      <c r="D24" s="273"/>
      <c r="E24" s="274">
        <v>15</v>
      </c>
      <c r="F24" s="256">
        <f t="shared" si="1"/>
        <v>0.5</v>
      </c>
      <c r="G24" s="275"/>
      <c r="H24" s="274">
        <f t="shared" si="2"/>
        <v>30</v>
      </c>
      <c r="I24" s="296">
        <f t="shared" si="3"/>
        <v>0.70339976553341155</v>
      </c>
    </row>
    <row r="25" spans="1:9" x14ac:dyDescent="0.25">
      <c r="A25" s="257" t="s">
        <v>248</v>
      </c>
      <c r="B25" s="258">
        <v>0</v>
      </c>
      <c r="C25" s="259">
        <v>0</v>
      </c>
      <c r="D25" s="276"/>
      <c r="E25" s="277">
        <v>0</v>
      </c>
      <c r="F25" s="259">
        <v>0</v>
      </c>
      <c r="G25" s="278"/>
      <c r="H25" s="277">
        <v>0</v>
      </c>
      <c r="I25" s="294">
        <f t="shared" si="3"/>
        <v>0</v>
      </c>
    </row>
    <row r="26" spans="1:9" x14ac:dyDescent="0.25">
      <c r="A26" s="254" t="s">
        <v>249</v>
      </c>
      <c r="B26" s="255">
        <v>36</v>
      </c>
      <c r="C26" s="256">
        <f t="shared" si="0"/>
        <v>0.23841059602649006</v>
      </c>
      <c r="D26" s="273"/>
      <c r="E26" s="274">
        <v>115</v>
      </c>
      <c r="F26" s="256">
        <f t="shared" si="1"/>
        <v>0.76158940397350994</v>
      </c>
      <c r="G26" s="275"/>
      <c r="H26" s="274">
        <f t="shared" si="2"/>
        <v>151</v>
      </c>
      <c r="I26" s="296">
        <f t="shared" si="3"/>
        <v>3.5404454865181711</v>
      </c>
    </row>
    <row r="27" spans="1:9" x14ac:dyDescent="0.25">
      <c r="A27" s="257" t="s">
        <v>250</v>
      </c>
      <c r="B27" s="258">
        <v>1</v>
      </c>
      <c r="C27" s="259">
        <f t="shared" si="0"/>
        <v>0.14285714285714285</v>
      </c>
      <c r="D27" s="276"/>
      <c r="E27" s="277">
        <v>6</v>
      </c>
      <c r="F27" s="259">
        <f t="shared" si="1"/>
        <v>0.8571428571428571</v>
      </c>
      <c r="G27" s="278"/>
      <c r="H27" s="277">
        <f t="shared" si="2"/>
        <v>7</v>
      </c>
      <c r="I27" s="294">
        <f t="shared" si="3"/>
        <v>0.16412661195779601</v>
      </c>
    </row>
    <row r="28" spans="1:9" x14ac:dyDescent="0.25">
      <c r="A28" s="254" t="s">
        <v>251</v>
      </c>
      <c r="B28" s="255">
        <v>24</v>
      </c>
      <c r="C28" s="256">
        <f t="shared" si="0"/>
        <v>0.58536585365853655</v>
      </c>
      <c r="D28" s="273"/>
      <c r="E28" s="274">
        <v>17</v>
      </c>
      <c r="F28" s="256">
        <f t="shared" si="1"/>
        <v>0.41463414634146339</v>
      </c>
      <c r="G28" s="275"/>
      <c r="H28" s="274">
        <f t="shared" si="2"/>
        <v>41</v>
      </c>
      <c r="I28" s="296">
        <f t="shared" si="3"/>
        <v>0.9613130128956624</v>
      </c>
    </row>
    <row r="29" spans="1:9" x14ac:dyDescent="0.25">
      <c r="A29" s="257" t="s">
        <v>252</v>
      </c>
      <c r="B29" s="258">
        <v>63</v>
      </c>
      <c r="C29" s="259">
        <f t="shared" si="0"/>
        <v>0.62376237623762376</v>
      </c>
      <c r="D29" s="276"/>
      <c r="E29" s="277">
        <v>38</v>
      </c>
      <c r="F29" s="259">
        <f t="shared" si="1"/>
        <v>0.37623762376237624</v>
      </c>
      <c r="G29" s="278"/>
      <c r="H29" s="277">
        <f t="shared" si="2"/>
        <v>101</v>
      </c>
      <c r="I29" s="294">
        <f t="shared" si="3"/>
        <v>2.3681125439624853</v>
      </c>
    </row>
    <row r="30" spans="1:9" x14ac:dyDescent="0.25">
      <c r="A30" s="254" t="s">
        <v>253</v>
      </c>
      <c r="B30" s="255">
        <v>85</v>
      </c>
      <c r="C30" s="256">
        <f t="shared" si="0"/>
        <v>0.2639751552795031</v>
      </c>
      <c r="D30" s="273"/>
      <c r="E30" s="274">
        <v>237</v>
      </c>
      <c r="F30" s="256">
        <f t="shared" si="1"/>
        <v>0.7360248447204969</v>
      </c>
      <c r="G30" s="275"/>
      <c r="H30" s="274">
        <f t="shared" si="2"/>
        <v>322</v>
      </c>
      <c r="I30" s="296">
        <f t="shared" si="3"/>
        <v>7.5498241500586163</v>
      </c>
    </row>
    <row r="31" spans="1:9" x14ac:dyDescent="0.25">
      <c r="A31" s="257" t="s">
        <v>254</v>
      </c>
      <c r="B31" s="258">
        <v>0</v>
      </c>
      <c r="C31" s="259">
        <v>0</v>
      </c>
      <c r="D31" s="276"/>
      <c r="E31" s="277">
        <v>0</v>
      </c>
      <c r="F31" s="259">
        <v>0</v>
      </c>
      <c r="G31" s="278"/>
      <c r="H31" s="277">
        <f t="shared" si="2"/>
        <v>0</v>
      </c>
      <c r="I31" s="294">
        <f t="shared" si="3"/>
        <v>0</v>
      </c>
    </row>
    <row r="32" spans="1:9" x14ac:dyDescent="0.25">
      <c r="A32" s="254" t="s">
        <v>255</v>
      </c>
      <c r="B32" s="255">
        <v>1</v>
      </c>
      <c r="C32" s="256">
        <f t="shared" si="0"/>
        <v>0.5</v>
      </c>
      <c r="D32" s="273"/>
      <c r="E32" s="274">
        <v>1</v>
      </c>
      <c r="F32" s="256">
        <f t="shared" si="1"/>
        <v>0.5</v>
      </c>
      <c r="G32" s="275"/>
      <c r="H32" s="274">
        <f t="shared" si="2"/>
        <v>2</v>
      </c>
      <c r="I32" s="296">
        <f t="shared" si="3"/>
        <v>4.6893317702227433E-2</v>
      </c>
    </row>
    <row r="33" spans="1:9" x14ac:dyDescent="0.25">
      <c r="A33" s="257" t="s">
        <v>256</v>
      </c>
      <c r="B33" s="258">
        <v>60</v>
      </c>
      <c r="C33" s="259">
        <f t="shared" si="0"/>
        <v>0.29850746268656714</v>
      </c>
      <c r="D33" s="276"/>
      <c r="E33" s="277">
        <v>141</v>
      </c>
      <c r="F33" s="259">
        <f t="shared" si="1"/>
        <v>0.70149253731343286</v>
      </c>
      <c r="G33" s="278"/>
      <c r="H33" s="277">
        <f t="shared" si="2"/>
        <v>201</v>
      </c>
      <c r="I33" s="294">
        <f t="shared" si="3"/>
        <v>4.7127784290738575</v>
      </c>
    </row>
    <row r="34" spans="1:9" x14ac:dyDescent="0.25">
      <c r="A34" s="254" t="s">
        <v>257</v>
      </c>
      <c r="B34" s="255">
        <v>26</v>
      </c>
      <c r="C34" s="256">
        <f t="shared" si="0"/>
        <v>0.40625</v>
      </c>
      <c r="D34" s="273"/>
      <c r="E34" s="274">
        <v>38</v>
      </c>
      <c r="F34" s="256">
        <f t="shared" si="1"/>
        <v>0.59375</v>
      </c>
      <c r="G34" s="275"/>
      <c r="H34" s="274">
        <f t="shared" si="2"/>
        <v>64</v>
      </c>
      <c r="I34" s="296">
        <f t="shared" si="3"/>
        <v>1.5005861664712778</v>
      </c>
    </row>
    <row r="35" spans="1:9" x14ac:dyDescent="0.25">
      <c r="A35" s="257" t="s">
        <v>258</v>
      </c>
      <c r="B35" s="258">
        <v>5</v>
      </c>
      <c r="C35" s="259">
        <f t="shared" si="0"/>
        <v>0.55555555555555558</v>
      </c>
      <c r="D35" s="276"/>
      <c r="E35" s="277">
        <v>4</v>
      </c>
      <c r="F35" s="259">
        <f t="shared" si="1"/>
        <v>0.44444444444444442</v>
      </c>
      <c r="G35" s="278"/>
      <c r="H35" s="277">
        <f t="shared" si="2"/>
        <v>9</v>
      </c>
      <c r="I35" s="294">
        <f t="shared" si="3"/>
        <v>0.21101992966002345</v>
      </c>
    </row>
    <row r="36" spans="1:9" x14ac:dyDescent="0.25">
      <c r="A36" s="254" t="s">
        <v>259</v>
      </c>
      <c r="B36" s="255">
        <v>7</v>
      </c>
      <c r="C36" s="256">
        <f t="shared" si="0"/>
        <v>0.22580645161290322</v>
      </c>
      <c r="D36" s="273"/>
      <c r="E36" s="274">
        <v>24</v>
      </c>
      <c r="F36" s="256">
        <f t="shared" si="1"/>
        <v>0.77419354838709675</v>
      </c>
      <c r="G36" s="275"/>
      <c r="H36" s="274">
        <f t="shared" si="2"/>
        <v>31</v>
      </c>
      <c r="I36" s="296">
        <f t="shared" si="3"/>
        <v>0.72684642438452518</v>
      </c>
    </row>
    <row r="37" spans="1:9" s="260" customFormat="1" x14ac:dyDescent="0.25">
      <c r="A37" s="257" t="s">
        <v>260</v>
      </c>
      <c r="B37" s="258">
        <v>55</v>
      </c>
      <c r="C37" s="259">
        <f t="shared" si="0"/>
        <v>0.40145985401459855</v>
      </c>
      <c r="D37" s="276"/>
      <c r="E37" s="277">
        <v>82</v>
      </c>
      <c r="F37" s="259">
        <f t="shared" si="1"/>
        <v>0.59854014598540151</v>
      </c>
      <c r="G37" s="278"/>
      <c r="H37" s="277">
        <f t="shared" si="2"/>
        <v>137</v>
      </c>
      <c r="I37" s="294">
        <f t="shared" si="3"/>
        <v>3.2121922626025792</v>
      </c>
    </row>
    <row r="38" spans="1:9" x14ac:dyDescent="0.25">
      <c r="A38" s="254" t="s">
        <v>261</v>
      </c>
      <c r="B38" s="255">
        <v>61</v>
      </c>
      <c r="C38" s="256">
        <f t="shared" si="0"/>
        <v>0.57009345794392519</v>
      </c>
      <c r="D38" s="273"/>
      <c r="E38" s="274">
        <v>46</v>
      </c>
      <c r="F38" s="256">
        <f t="shared" si="1"/>
        <v>0.42990654205607476</v>
      </c>
      <c r="G38" s="275"/>
      <c r="H38" s="274">
        <f t="shared" si="2"/>
        <v>107</v>
      </c>
      <c r="I38" s="296">
        <f t="shared" si="3"/>
        <v>2.5087924970691677</v>
      </c>
    </row>
    <row r="39" spans="1:9" s="260" customFormat="1" x14ac:dyDescent="0.25">
      <c r="A39" s="257" t="s">
        <v>262</v>
      </c>
      <c r="B39" s="258">
        <v>49</v>
      </c>
      <c r="C39" s="259">
        <f t="shared" si="0"/>
        <v>0.34507042253521125</v>
      </c>
      <c r="D39" s="276"/>
      <c r="E39" s="277">
        <v>93</v>
      </c>
      <c r="F39" s="259">
        <f t="shared" si="1"/>
        <v>0.65492957746478875</v>
      </c>
      <c r="G39" s="278"/>
      <c r="H39" s="277">
        <f t="shared" si="2"/>
        <v>142</v>
      </c>
      <c r="I39" s="294">
        <f t="shared" si="3"/>
        <v>3.3294255568581477</v>
      </c>
    </row>
    <row r="40" spans="1:9" x14ac:dyDescent="0.25">
      <c r="A40" s="254" t="s">
        <v>263</v>
      </c>
      <c r="B40" s="255">
        <v>108</v>
      </c>
      <c r="C40" s="256">
        <f t="shared" si="0"/>
        <v>0.50232558139534889</v>
      </c>
      <c r="D40" s="273"/>
      <c r="E40" s="274">
        <v>107</v>
      </c>
      <c r="F40" s="256">
        <f t="shared" si="1"/>
        <v>0.49767441860465117</v>
      </c>
      <c r="G40" s="275"/>
      <c r="H40" s="274">
        <f t="shared" si="2"/>
        <v>215</v>
      </c>
      <c r="I40" s="296">
        <f t="shared" si="3"/>
        <v>5.0410316529894494</v>
      </c>
    </row>
    <row r="41" spans="1:9" s="260" customFormat="1" x14ac:dyDescent="0.25">
      <c r="A41" s="257" t="s">
        <v>264</v>
      </c>
      <c r="B41" s="258">
        <v>71</v>
      </c>
      <c r="C41" s="259">
        <f t="shared" si="0"/>
        <v>0.42011834319526625</v>
      </c>
      <c r="D41" s="276"/>
      <c r="E41" s="277">
        <v>98</v>
      </c>
      <c r="F41" s="259">
        <f t="shared" si="1"/>
        <v>0.57988165680473369</v>
      </c>
      <c r="G41" s="278"/>
      <c r="H41" s="277">
        <f t="shared" si="2"/>
        <v>169</v>
      </c>
      <c r="I41" s="294">
        <f t="shared" si="3"/>
        <v>3.9624853458382181</v>
      </c>
    </row>
    <row r="42" spans="1:9" x14ac:dyDescent="0.25">
      <c r="A42" s="254" t="s">
        <v>265</v>
      </c>
      <c r="B42" s="255">
        <v>70</v>
      </c>
      <c r="C42" s="256">
        <f t="shared" si="0"/>
        <v>0.40229885057471265</v>
      </c>
      <c r="D42" s="273"/>
      <c r="E42" s="274">
        <v>104</v>
      </c>
      <c r="F42" s="256">
        <f t="shared" si="1"/>
        <v>0.5977011494252874</v>
      </c>
      <c r="G42" s="275"/>
      <c r="H42" s="274">
        <f t="shared" si="2"/>
        <v>174</v>
      </c>
      <c r="I42" s="296">
        <f t="shared" si="3"/>
        <v>4.0797186400937866</v>
      </c>
    </row>
    <row r="43" spans="1:9" s="260" customFormat="1" x14ac:dyDescent="0.25">
      <c r="A43" s="257" t="s">
        <v>266</v>
      </c>
      <c r="B43" s="258">
        <v>29</v>
      </c>
      <c r="C43" s="259">
        <f t="shared" si="0"/>
        <v>0.74358974358974361</v>
      </c>
      <c r="D43" s="276"/>
      <c r="E43" s="277">
        <v>10</v>
      </c>
      <c r="F43" s="259">
        <f t="shared" si="1"/>
        <v>0.25641025641025639</v>
      </c>
      <c r="G43" s="278"/>
      <c r="H43" s="277">
        <f t="shared" si="2"/>
        <v>39</v>
      </c>
      <c r="I43" s="294">
        <f t="shared" si="3"/>
        <v>0.91441969519343491</v>
      </c>
    </row>
    <row r="44" spans="1:9" x14ac:dyDescent="0.25">
      <c r="A44" s="254" t="s">
        <v>267</v>
      </c>
      <c r="B44" s="255">
        <v>75</v>
      </c>
      <c r="C44" s="256">
        <f t="shared" si="0"/>
        <v>0.30737704918032788</v>
      </c>
      <c r="D44" s="273"/>
      <c r="E44" s="274">
        <v>169</v>
      </c>
      <c r="F44" s="256">
        <f t="shared" si="1"/>
        <v>0.69262295081967218</v>
      </c>
      <c r="G44" s="275"/>
      <c r="H44" s="274">
        <f t="shared" si="2"/>
        <v>244</v>
      </c>
      <c r="I44" s="296">
        <f t="shared" si="3"/>
        <v>5.7209847596717465</v>
      </c>
    </row>
    <row r="45" spans="1:9" s="260" customFormat="1" x14ac:dyDescent="0.25">
      <c r="A45" s="257" t="s">
        <v>268</v>
      </c>
      <c r="B45" s="258">
        <v>144</v>
      </c>
      <c r="C45" s="259">
        <f t="shared" si="0"/>
        <v>0.50526315789473686</v>
      </c>
      <c r="D45" s="276"/>
      <c r="E45" s="277">
        <v>141</v>
      </c>
      <c r="F45" s="259">
        <f t="shared" si="1"/>
        <v>0.49473684210526314</v>
      </c>
      <c r="G45" s="278"/>
      <c r="H45" s="277">
        <f t="shared" si="2"/>
        <v>285</v>
      </c>
      <c r="I45" s="294">
        <f t="shared" si="3"/>
        <v>6.6822977725674093</v>
      </c>
    </row>
    <row r="46" spans="1:9" x14ac:dyDescent="0.25">
      <c r="A46" s="254" t="s">
        <v>269</v>
      </c>
      <c r="B46" s="255">
        <v>2</v>
      </c>
      <c r="C46" s="256">
        <f t="shared" si="0"/>
        <v>1</v>
      </c>
      <c r="D46" s="273"/>
      <c r="E46" s="274">
        <v>0</v>
      </c>
      <c r="F46" s="256">
        <f t="shared" si="1"/>
        <v>0</v>
      </c>
      <c r="G46" s="275"/>
      <c r="H46" s="274">
        <f t="shared" si="2"/>
        <v>2</v>
      </c>
      <c r="I46" s="296">
        <f t="shared" si="3"/>
        <v>4.6893317702227433E-2</v>
      </c>
    </row>
    <row r="47" spans="1:9" s="260" customFormat="1" x14ac:dyDescent="0.25">
      <c r="A47" s="261" t="s">
        <v>270</v>
      </c>
      <c r="B47" s="262">
        <v>1</v>
      </c>
      <c r="C47" s="263">
        <f t="shared" si="0"/>
        <v>0.14285714285714285</v>
      </c>
      <c r="D47" s="279"/>
      <c r="E47" s="280">
        <v>6</v>
      </c>
      <c r="F47" s="263">
        <f t="shared" si="1"/>
        <v>0.8571428571428571</v>
      </c>
      <c r="G47" s="281"/>
      <c r="H47" s="280">
        <f t="shared" si="2"/>
        <v>7</v>
      </c>
      <c r="I47" s="295">
        <f t="shared" si="3"/>
        <v>0.16412661195779601</v>
      </c>
    </row>
    <row r="48" spans="1:9" x14ac:dyDescent="0.25">
      <c r="B48" s="264"/>
      <c r="C48" s="307"/>
      <c r="D48" s="264"/>
      <c r="E48" s="264"/>
      <c r="F48" s="303"/>
      <c r="G48" s="278"/>
      <c r="H48" s="278"/>
      <c r="I48" s="288"/>
    </row>
    <row r="49" spans="1:1" ht="16.5" x14ac:dyDescent="0.3">
      <c r="A49" s="266" t="s">
        <v>271</v>
      </c>
    </row>
    <row r="50" spans="1:1" ht="16.5" x14ac:dyDescent="0.3">
      <c r="A50" s="266" t="s">
        <v>272</v>
      </c>
    </row>
  </sheetData>
  <mergeCells count="7">
    <mergeCell ref="A6:I7"/>
    <mergeCell ref="A9:I9"/>
    <mergeCell ref="A12:A14"/>
    <mergeCell ref="B12:I12"/>
    <mergeCell ref="B13:C13"/>
    <mergeCell ref="E13:F13"/>
    <mergeCell ref="H13:I13"/>
  </mergeCell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7AD88-817F-4EB0-9CA0-548839D90BCE}">
  <sheetPr codeName="Hoja49">
    <tabColor theme="1"/>
  </sheetPr>
  <dimension ref="A2:L49"/>
  <sheetViews>
    <sheetView showGridLines="0" showRowColHeaders="0" zoomScale="80" zoomScaleNormal="80" workbookViewId="0">
      <selection activeCell="A9" sqref="A9"/>
    </sheetView>
  </sheetViews>
  <sheetFormatPr baseColWidth="10" defaultColWidth="11.42578125" defaultRowHeight="15" x14ac:dyDescent="0.25"/>
  <cols>
    <col min="1" max="1" width="40.7109375" style="241" customWidth="1"/>
    <col min="2" max="2" width="10.140625" style="241" customWidth="1"/>
    <col min="3" max="3" width="9.5703125" style="297" customWidth="1"/>
    <col min="4" max="4" width="6.28515625" style="241" customWidth="1"/>
    <col min="5" max="5" width="10.140625" style="241" customWidth="1"/>
    <col min="6" max="6" width="9.5703125" style="297" customWidth="1"/>
    <col min="7" max="7" width="6.28515625" style="241" customWidth="1"/>
    <col min="8" max="8" width="10.140625" style="241" customWidth="1"/>
    <col min="9" max="9" width="9.5703125" style="297" customWidth="1"/>
    <col min="10" max="10" width="6.28515625" style="241" customWidth="1"/>
    <col min="11" max="11" width="15" style="241" customWidth="1"/>
    <col min="12" max="12" width="9.5703125" style="241" hidden="1" customWidth="1"/>
    <col min="13" max="16384" width="11.42578125" style="241"/>
  </cols>
  <sheetData>
    <row r="2" spans="1:12" x14ac:dyDescent="0.25">
      <c r="A2"/>
    </row>
    <row r="5" spans="1:12" ht="3.75" customHeight="1" x14ac:dyDescent="0.25"/>
    <row r="6" spans="1:12" ht="15" customHeight="1" x14ac:dyDescent="0.25">
      <c r="A6" s="749" t="s">
        <v>2</v>
      </c>
      <c r="B6" s="749"/>
      <c r="C6" s="749"/>
      <c r="D6" s="749"/>
      <c r="E6" s="749"/>
      <c r="F6" s="749"/>
      <c r="G6" s="749"/>
      <c r="H6" s="749"/>
      <c r="I6" s="749"/>
      <c r="J6" s="749"/>
      <c r="K6" s="749"/>
      <c r="L6" s="749"/>
    </row>
    <row r="7" spans="1:12" ht="19.5" customHeight="1" x14ac:dyDescent="0.25">
      <c r="A7" s="749"/>
      <c r="B7" s="749"/>
      <c r="C7" s="749"/>
      <c r="D7" s="749"/>
      <c r="E7" s="749"/>
      <c r="F7" s="749"/>
      <c r="G7" s="749"/>
      <c r="H7" s="749"/>
      <c r="I7" s="749"/>
      <c r="J7" s="749"/>
      <c r="K7" s="749"/>
      <c r="L7" s="749"/>
    </row>
    <row r="8" spans="1:12" ht="14.25" customHeight="1" x14ac:dyDescent="0.25">
      <c r="A8" s="242" t="s">
        <v>223</v>
      </c>
      <c r="B8" s="243"/>
      <c r="C8" s="298"/>
      <c r="D8" s="243"/>
      <c r="E8" s="243"/>
      <c r="F8" s="298"/>
      <c r="G8" s="243"/>
      <c r="H8" s="243"/>
      <c r="I8" s="298"/>
      <c r="J8" s="243"/>
      <c r="K8" s="243"/>
      <c r="L8" s="243"/>
    </row>
    <row r="9" spans="1:12" x14ac:dyDescent="0.25">
      <c r="A9" s="244" t="s">
        <v>234</v>
      </c>
      <c r="B9" s="245"/>
      <c r="C9" s="305"/>
      <c r="D9" s="282"/>
      <c r="E9" s="282"/>
      <c r="F9" s="300"/>
      <c r="G9" s="282"/>
      <c r="H9" s="282"/>
      <c r="I9" s="300"/>
      <c r="J9" s="282"/>
      <c r="K9" s="282"/>
      <c r="L9" s="282"/>
    </row>
    <row r="10" spans="1:12" ht="15.75" x14ac:dyDescent="0.3">
      <c r="A10" s="247" t="s">
        <v>235</v>
      </c>
      <c r="B10" s="248"/>
      <c r="C10" s="306"/>
      <c r="D10" s="283"/>
      <c r="E10" s="283"/>
      <c r="F10" s="302"/>
      <c r="G10" s="283"/>
      <c r="H10" s="283"/>
      <c r="I10" s="302"/>
    </row>
    <row r="11" spans="1:12" x14ac:dyDescent="0.25">
      <c r="A11" s="750" t="s">
        <v>236</v>
      </c>
      <c r="B11" s="759" t="s">
        <v>409</v>
      </c>
      <c r="C11" s="759"/>
      <c r="D11" s="759"/>
      <c r="E11" s="759"/>
      <c r="F11" s="759"/>
      <c r="G11" s="759"/>
      <c r="H11" s="759"/>
      <c r="I11" s="759"/>
      <c r="J11" s="759"/>
      <c r="K11" s="759"/>
      <c r="L11" s="759"/>
    </row>
    <row r="12" spans="1:12" ht="34.5" customHeight="1" x14ac:dyDescent="0.25">
      <c r="A12" s="756"/>
      <c r="B12" s="752" t="s">
        <v>410</v>
      </c>
      <c r="C12" s="752"/>
      <c r="D12" s="267"/>
      <c r="E12" s="758" t="s">
        <v>411</v>
      </c>
      <c r="F12" s="758"/>
      <c r="G12" s="267"/>
      <c r="H12" s="758" t="s">
        <v>412</v>
      </c>
      <c r="I12" s="758"/>
      <c r="J12" s="268"/>
      <c r="K12" s="758" t="s">
        <v>288</v>
      </c>
      <c r="L12" s="758"/>
    </row>
    <row r="13" spans="1:12" x14ac:dyDescent="0.25">
      <c r="A13" s="756"/>
      <c r="B13" s="250" t="s">
        <v>34</v>
      </c>
      <c r="C13" s="292" t="s">
        <v>35</v>
      </c>
      <c r="D13" s="261"/>
      <c r="E13" s="250" t="s">
        <v>34</v>
      </c>
      <c r="F13" s="292" t="s">
        <v>35</v>
      </c>
      <c r="G13" s="261"/>
      <c r="H13" s="250" t="s">
        <v>34</v>
      </c>
      <c r="I13" s="292" t="s">
        <v>35</v>
      </c>
      <c r="J13" s="269"/>
      <c r="K13" s="250"/>
      <c r="L13" s="250" t="s">
        <v>35</v>
      </c>
    </row>
    <row r="14" spans="1:12" x14ac:dyDescent="0.25">
      <c r="A14" s="284" t="s">
        <v>238</v>
      </c>
      <c r="B14" s="252">
        <f>SUM(B15:B46)</f>
        <v>380</v>
      </c>
      <c r="C14" s="270">
        <f>B14/$K$14</f>
        <v>0.20753686510103769</v>
      </c>
      <c r="D14" s="271"/>
      <c r="E14" s="252">
        <f>SUM(E15:E46)</f>
        <v>1332</v>
      </c>
      <c r="F14" s="270">
        <f>E14/$K$14</f>
        <v>0.72747132714363738</v>
      </c>
      <c r="G14" s="271"/>
      <c r="H14" s="252">
        <f>SUM(H15:H46)</f>
        <v>119</v>
      </c>
      <c r="I14" s="270">
        <f>H14/$K$14</f>
        <v>6.4991807755324954E-2</v>
      </c>
      <c r="J14" s="271"/>
      <c r="K14" s="252">
        <f>B14+H14+E14</f>
        <v>1831</v>
      </c>
      <c r="L14" s="271">
        <f>SUM(L15:L46)</f>
        <v>100.00000000000001</v>
      </c>
    </row>
    <row r="15" spans="1:12" x14ac:dyDescent="0.25">
      <c r="A15" s="254" t="s">
        <v>239</v>
      </c>
      <c r="B15" s="255">
        <v>3</v>
      </c>
      <c r="C15" s="256">
        <f>B15/$K15</f>
        <v>0.33333333333333331</v>
      </c>
      <c r="D15" s="273"/>
      <c r="E15" s="274">
        <v>6</v>
      </c>
      <c r="F15" s="256">
        <f>E15/$K15</f>
        <v>0.66666666666666663</v>
      </c>
      <c r="G15" s="273"/>
      <c r="H15" s="274">
        <v>0</v>
      </c>
      <c r="I15" s="256">
        <f>H15/$K15</f>
        <v>0</v>
      </c>
      <c r="J15" s="275"/>
      <c r="K15" s="274">
        <f t="shared" ref="K15:K46" si="0">B15+H15+E15</f>
        <v>9</v>
      </c>
      <c r="L15" s="296">
        <f>(K15/$K$14)*100</f>
        <v>0.49153468050245769</v>
      </c>
    </row>
    <row r="16" spans="1:12" x14ac:dyDescent="0.25">
      <c r="A16" s="257" t="s">
        <v>240</v>
      </c>
      <c r="B16" s="258">
        <v>58</v>
      </c>
      <c r="C16" s="259">
        <f t="shared" ref="C16:C46" si="1">B16/$K16</f>
        <v>0.41726618705035973</v>
      </c>
      <c r="D16" s="276"/>
      <c r="E16" s="277">
        <v>70</v>
      </c>
      <c r="F16" s="259">
        <f t="shared" ref="F16:F46" si="2">E16/$K16</f>
        <v>0.50359712230215825</v>
      </c>
      <c r="G16" s="276"/>
      <c r="H16" s="277">
        <v>11</v>
      </c>
      <c r="I16" s="259">
        <f t="shared" ref="I16:I46" si="3">H16/$K16</f>
        <v>7.9136690647482008E-2</v>
      </c>
      <c r="J16" s="278"/>
      <c r="K16" s="277">
        <f t="shared" si="0"/>
        <v>139</v>
      </c>
      <c r="L16" s="294">
        <f>(K16/$K$14)*100</f>
        <v>7.5914800655379571</v>
      </c>
    </row>
    <row r="17" spans="1:12" x14ac:dyDescent="0.25">
      <c r="A17" s="254" t="s">
        <v>241</v>
      </c>
      <c r="B17" s="255">
        <v>0</v>
      </c>
      <c r="C17" s="256">
        <v>0</v>
      </c>
      <c r="D17" s="273"/>
      <c r="E17" s="274">
        <v>0</v>
      </c>
      <c r="F17" s="256">
        <v>0</v>
      </c>
      <c r="G17" s="273"/>
      <c r="H17" s="274">
        <v>0</v>
      </c>
      <c r="I17" s="256">
        <v>0</v>
      </c>
      <c r="J17" s="275"/>
      <c r="K17" s="274">
        <f t="shared" si="0"/>
        <v>0</v>
      </c>
      <c r="L17" s="296">
        <f t="shared" ref="L17:L46" si="4">(K17/$K$14)*100</f>
        <v>0</v>
      </c>
    </row>
    <row r="18" spans="1:12" x14ac:dyDescent="0.25">
      <c r="A18" s="257" t="s">
        <v>242</v>
      </c>
      <c r="B18" s="258">
        <v>12</v>
      </c>
      <c r="C18" s="259">
        <f t="shared" si="1"/>
        <v>0.1276595744680851</v>
      </c>
      <c r="D18" s="276"/>
      <c r="E18" s="277">
        <v>74</v>
      </c>
      <c r="F18" s="259">
        <f t="shared" si="2"/>
        <v>0.78723404255319152</v>
      </c>
      <c r="G18" s="276"/>
      <c r="H18" s="277">
        <v>8</v>
      </c>
      <c r="I18" s="259">
        <f t="shared" si="3"/>
        <v>8.5106382978723402E-2</v>
      </c>
      <c r="J18" s="278"/>
      <c r="K18" s="277">
        <f t="shared" si="0"/>
        <v>94</v>
      </c>
      <c r="L18" s="294">
        <f t="shared" si="4"/>
        <v>5.1338066630256689</v>
      </c>
    </row>
    <row r="19" spans="1:12" x14ac:dyDescent="0.25">
      <c r="A19" s="254" t="s">
        <v>243</v>
      </c>
      <c r="B19" s="255">
        <v>67</v>
      </c>
      <c r="C19" s="256">
        <f t="shared" si="1"/>
        <v>0.29910714285714285</v>
      </c>
      <c r="D19" s="273"/>
      <c r="E19" s="274">
        <v>142</v>
      </c>
      <c r="F19" s="256">
        <f t="shared" si="2"/>
        <v>0.6339285714285714</v>
      </c>
      <c r="G19" s="273"/>
      <c r="H19" s="274">
        <v>15</v>
      </c>
      <c r="I19" s="256">
        <f t="shared" si="3"/>
        <v>6.6964285714285712E-2</v>
      </c>
      <c r="J19" s="275"/>
      <c r="K19" s="274">
        <f t="shared" si="0"/>
        <v>224</v>
      </c>
      <c r="L19" s="296">
        <f t="shared" si="4"/>
        <v>12.23375204806117</v>
      </c>
    </row>
    <row r="20" spans="1:12" x14ac:dyDescent="0.25">
      <c r="A20" s="257" t="s">
        <v>244</v>
      </c>
      <c r="B20" s="258">
        <v>11</v>
      </c>
      <c r="C20" s="259">
        <f t="shared" si="1"/>
        <v>0.12643678160919541</v>
      </c>
      <c r="D20" s="276"/>
      <c r="E20" s="277">
        <v>71</v>
      </c>
      <c r="F20" s="259">
        <f t="shared" si="2"/>
        <v>0.81609195402298851</v>
      </c>
      <c r="G20" s="276"/>
      <c r="H20" s="277">
        <v>5</v>
      </c>
      <c r="I20" s="259">
        <f t="shared" si="3"/>
        <v>5.7471264367816091E-2</v>
      </c>
      <c r="J20" s="278"/>
      <c r="K20" s="277">
        <f t="shared" si="0"/>
        <v>87</v>
      </c>
      <c r="L20" s="294">
        <f t="shared" si="4"/>
        <v>4.7515019115237571</v>
      </c>
    </row>
    <row r="21" spans="1:12" x14ac:dyDescent="0.25">
      <c r="A21" s="254" t="s">
        <v>245</v>
      </c>
      <c r="B21" s="255">
        <v>21</v>
      </c>
      <c r="C21" s="256">
        <f t="shared" si="1"/>
        <v>0.12574850299401197</v>
      </c>
      <c r="D21" s="273"/>
      <c r="E21" s="274">
        <v>134</v>
      </c>
      <c r="F21" s="256">
        <f t="shared" si="2"/>
        <v>0.80239520958083832</v>
      </c>
      <c r="G21" s="273"/>
      <c r="H21" s="274">
        <v>12</v>
      </c>
      <c r="I21" s="256">
        <f t="shared" si="3"/>
        <v>7.1856287425149698E-2</v>
      </c>
      <c r="J21" s="275"/>
      <c r="K21" s="274">
        <f t="shared" si="0"/>
        <v>167</v>
      </c>
      <c r="L21" s="296">
        <f t="shared" si="4"/>
        <v>9.1206990715456033</v>
      </c>
    </row>
    <row r="22" spans="1:12" x14ac:dyDescent="0.25">
      <c r="A22" s="257" t="s">
        <v>246</v>
      </c>
      <c r="B22" s="258">
        <v>24</v>
      </c>
      <c r="C22" s="259">
        <f t="shared" si="1"/>
        <v>0.1951219512195122</v>
      </c>
      <c r="D22" s="276"/>
      <c r="E22" s="277">
        <v>95</v>
      </c>
      <c r="F22" s="259">
        <f t="shared" si="2"/>
        <v>0.77235772357723576</v>
      </c>
      <c r="G22" s="276"/>
      <c r="H22" s="277">
        <v>4</v>
      </c>
      <c r="I22" s="259">
        <f t="shared" si="3"/>
        <v>3.2520325203252036E-2</v>
      </c>
      <c r="J22" s="278"/>
      <c r="K22" s="277">
        <f t="shared" si="0"/>
        <v>123</v>
      </c>
      <c r="L22" s="294">
        <f t="shared" si="4"/>
        <v>6.7176406335335876</v>
      </c>
    </row>
    <row r="23" spans="1:12" x14ac:dyDescent="0.25">
      <c r="A23" s="254" t="s">
        <v>247</v>
      </c>
      <c r="B23" s="255">
        <v>4</v>
      </c>
      <c r="C23" s="256">
        <f t="shared" si="1"/>
        <v>0.26666666666666666</v>
      </c>
      <c r="D23" s="273"/>
      <c r="E23" s="274">
        <v>9</v>
      </c>
      <c r="F23" s="256">
        <f t="shared" si="2"/>
        <v>0.6</v>
      </c>
      <c r="G23" s="273"/>
      <c r="H23" s="274">
        <v>2</v>
      </c>
      <c r="I23" s="256">
        <f t="shared" si="3"/>
        <v>0.13333333333333333</v>
      </c>
      <c r="J23" s="275"/>
      <c r="K23" s="274">
        <f t="shared" si="0"/>
        <v>15</v>
      </c>
      <c r="L23" s="296">
        <f t="shared" si="4"/>
        <v>0.81922446750409617</v>
      </c>
    </row>
    <row r="24" spans="1:12" x14ac:dyDescent="0.25">
      <c r="A24" s="257" t="s">
        <v>248</v>
      </c>
      <c r="B24" s="258">
        <v>0</v>
      </c>
      <c r="C24" s="259">
        <v>0</v>
      </c>
      <c r="D24" s="276"/>
      <c r="E24" s="277">
        <v>0</v>
      </c>
      <c r="F24" s="259">
        <v>0</v>
      </c>
      <c r="G24" s="276"/>
      <c r="H24" s="277">
        <v>0</v>
      </c>
      <c r="I24" s="259">
        <v>0</v>
      </c>
      <c r="J24" s="278"/>
      <c r="K24" s="277">
        <f t="shared" si="0"/>
        <v>0</v>
      </c>
      <c r="L24" s="294">
        <f t="shared" si="4"/>
        <v>0</v>
      </c>
    </row>
    <row r="25" spans="1:12" x14ac:dyDescent="0.25">
      <c r="A25" s="254" t="s">
        <v>249</v>
      </c>
      <c r="B25" s="255">
        <v>6</v>
      </c>
      <c r="C25" s="256">
        <f t="shared" si="1"/>
        <v>0.16666666666666666</v>
      </c>
      <c r="D25" s="273"/>
      <c r="E25" s="274">
        <v>27</v>
      </c>
      <c r="F25" s="256">
        <f t="shared" si="2"/>
        <v>0.75</v>
      </c>
      <c r="G25" s="273"/>
      <c r="H25" s="274">
        <v>3</v>
      </c>
      <c r="I25" s="256">
        <f t="shared" si="3"/>
        <v>8.3333333333333329E-2</v>
      </c>
      <c r="J25" s="275"/>
      <c r="K25" s="274">
        <f t="shared" si="0"/>
        <v>36</v>
      </c>
      <c r="L25" s="296">
        <f t="shared" si="4"/>
        <v>1.9661387220098308</v>
      </c>
    </row>
    <row r="26" spans="1:12" x14ac:dyDescent="0.25">
      <c r="A26" s="257" t="s">
        <v>250</v>
      </c>
      <c r="B26" s="258">
        <v>1</v>
      </c>
      <c r="C26" s="259">
        <f t="shared" si="1"/>
        <v>1</v>
      </c>
      <c r="D26" s="276"/>
      <c r="E26" s="277">
        <v>0</v>
      </c>
      <c r="F26" s="259">
        <f t="shared" si="2"/>
        <v>0</v>
      </c>
      <c r="G26" s="276"/>
      <c r="H26" s="277">
        <v>0</v>
      </c>
      <c r="I26" s="259">
        <f t="shared" si="3"/>
        <v>0</v>
      </c>
      <c r="J26" s="278"/>
      <c r="K26" s="277">
        <f t="shared" si="0"/>
        <v>1</v>
      </c>
      <c r="L26" s="294">
        <f t="shared" si="4"/>
        <v>5.4614964500273068E-2</v>
      </c>
    </row>
    <row r="27" spans="1:12" x14ac:dyDescent="0.25">
      <c r="A27" s="254" t="s">
        <v>251</v>
      </c>
      <c r="B27" s="255">
        <v>3</v>
      </c>
      <c r="C27" s="256">
        <f t="shared" si="1"/>
        <v>0.125</v>
      </c>
      <c r="D27" s="273"/>
      <c r="E27" s="274">
        <v>20</v>
      </c>
      <c r="F27" s="256">
        <f t="shared" si="2"/>
        <v>0.83333333333333337</v>
      </c>
      <c r="G27" s="273"/>
      <c r="H27" s="274">
        <v>1</v>
      </c>
      <c r="I27" s="256">
        <f t="shared" si="3"/>
        <v>4.1666666666666664E-2</v>
      </c>
      <c r="J27" s="275"/>
      <c r="K27" s="274">
        <f t="shared" si="0"/>
        <v>24</v>
      </c>
      <c r="L27" s="296">
        <f t="shared" si="4"/>
        <v>1.3107591480065537</v>
      </c>
    </row>
    <row r="28" spans="1:12" x14ac:dyDescent="0.25">
      <c r="A28" s="257" t="s">
        <v>252</v>
      </c>
      <c r="B28" s="258">
        <v>4</v>
      </c>
      <c r="C28" s="259">
        <f t="shared" si="1"/>
        <v>6.3492063492063489E-2</v>
      </c>
      <c r="D28" s="276"/>
      <c r="E28" s="277">
        <v>56</v>
      </c>
      <c r="F28" s="259">
        <f t="shared" si="2"/>
        <v>0.88888888888888884</v>
      </c>
      <c r="G28" s="276"/>
      <c r="H28" s="277">
        <v>3</v>
      </c>
      <c r="I28" s="259">
        <f t="shared" si="3"/>
        <v>4.7619047619047616E-2</v>
      </c>
      <c r="J28" s="278"/>
      <c r="K28" s="277">
        <f t="shared" si="0"/>
        <v>63</v>
      </c>
      <c r="L28" s="294">
        <f t="shared" si="4"/>
        <v>3.4407427635172039</v>
      </c>
    </row>
    <row r="29" spans="1:12" x14ac:dyDescent="0.25">
      <c r="A29" s="254" t="s">
        <v>253</v>
      </c>
      <c r="B29" s="255">
        <v>13</v>
      </c>
      <c r="C29" s="256">
        <f t="shared" si="1"/>
        <v>0.15294117647058825</v>
      </c>
      <c r="D29" s="273"/>
      <c r="E29" s="274">
        <v>61</v>
      </c>
      <c r="F29" s="256">
        <f t="shared" si="2"/>
        <v>0.71764705882352942</v>
      </c>
      <c r="G29" s="273"/>
      <c r="H29" s="274">
        <v>11</v>
      </c>
      <c r="I29" s="256">
        <f t="shared" si="3"/>
        <v>0.12941176470588237</v>
      </c>
      <c r="J29" s="275"/>
      <c r="K29" s="274">
        <f t="shared" si="0"/>
        <v>85</v>
      </c>
      <c r="L29" s="296">
        <f t="shared" si="4"/>
        <v>4.6422719825232113</v>
      </c>
    </row>
    <row r="30" spans="1:12" x14ac:dyDescent="0.25">
      <c r="A30" s="257" t="s">
        <v>254</v>
      </c>
      <c r="B30" s="258">
        <v>0</v>
      </c>
      <c r="C30" s="259">
        <v>0</v>
      </c>
      <c r="D30" s="276"/>
      <c r="E30" s="277">
        <v>0</v>
      </c>
      <c r="F30" s="259">
        <v>0</v>
      </c>
      <c r="G30" s="276"/>
      <c r="H30" s="277">
        <v>0</v>
      </c>
      <c r="I30" s="259">
        <v>0</v>
      </c>
      <c r="J30" s="278"/>
      <c r="K30" s="277">
        <f t="shared" si="0"/>
        <v>0</v>
      </c>
      <c r="L30" s="294">
        <f t="shared" si="4"/>
        <v>0</v>
      </c>
    </row>
    <row r="31" spans="1:12" x14ac:dyDescent="0.25">
      <c r="A31" s="254" t="s">
        <v>255</v>
      </c>
      <c r="B31" s="255">
        <v>1</v>
      </c>
      <c r="C31" s="256">
        <f t="shared" si="1"/>
        <v>1</v>
      </c>
      <c r="D31" s="273"/>
      <c r="E31" s="274">
        <v>0</v>
      </c>
      <c r="F31" s="256">
        <f t="shared" si="2"/>
        <v>0</v>
      </c>
      <c r="G31" s="273"/>
      <c r="H31" s="274">
        <v>0</v>
      </c>
      <c r="I31" s="256">
        <f t="shared" si="3"/>
        <v>0</v>
      </c>
      <c r="J31" s="275"/>
      <c r="K31" s="274">
        <f t="shared" si="0"/>
        <v>1</v>
      </c>
      <c r="L31" s="296">
        <f t="shared" si="4"/>
        <v>5.4614964500273068E-2</v>
      </c>
    </row>
    <row r="32" spans="1:12" x14ac:dyDescent="0.25">
      <c r="A32" s="257" t="s">
        <v>256</v>
      </c>
      <c r="B32" s="258">
        <v>14</v>
      </c>
      <c r="C32" s="259">
        <f t="shared" si="1"/>
        <v>0.23333333333333334</v>
      </c>
      <c r="D32" s="276"/>
      <c r="E32" s="277">
        <v>44</v>
      </c>
      <c r="F32" s="259">
        <f t="shared" si="2"/>
        <v>0.73333333333333328</v>
      </c>
      <c r="G32" s="276"/>
      <c r="H32" s="277">
        <v>2</v>
      </c>
      <c r="I32" s="259">
        <f t="shared" si="3"/>
        <v>3.3333333333333333E-2</v>
      </c>
      <c r="J32" s="278"/>
      <c r="K32" s="277">
        <f t="shared" si="0"/>
        <v>60</v>
      </c>
      <c r="L32" s="294">
        <f t="shared" si="4"/>
        <v>3.2768978700163847</v>
      </c>
    </row>
    <row r="33" spans="1:12" x14ac:dyDescent="0.25">
      <c r="A33" s="254" t="s">
        <v>257</v>
      </c>
      <c r="B33" s="255">
        <v>3</v>
      </c>
      <c r="C33" s="256">
        <f t="shared" si="1"/>
        <v>0.11538461538461539</v>
      </c>
      <c r="D33" s="273"/>
      <c r="E33" s="274">
        <v>19</v>
      </c>
      <c r="F33" s="256">
        <f t="shared" si="2"/>
        <v>0.73076923076923073</v>
      </c>
      <c r="G33" s="273"/>
      <c r="H33" s="274">
        <v>4</v>
      </c>
      <c r="I33" s="256">
        <f t="shared" si="3"/>
        <v>0.15384615384615385</v>
      </c>
      <c r="J33" s="275"/>
      <c r="K33" s="274">
        <f t="shared" si="0"/>
        <v>26</v>
      </c>
      <c r="L33" s="296">
        <f t="shared" si="4"/>
        <v>1.4199890770071</v>
      </c>
    </row>
    <row r="34" spans="1:12" x14ac:dyDescent="0.25">
      <c r="A34" s="257" t="s">
        <v>258</v>
      </c>
      <c r="B34" s="258">
        <v>0</v>
      </c>
      <c r="C34" s="259">
        <f t="shared" si="1"/>
        <v>0</v>
      </c>
      <c r="D34" s="276"/>
      <c r="E34" s="277">
        <v>5</v>
      </c>
      <c r="F34" s="259">
        <f t="shared" si="2"/>
        <v>1</v>
      </c>
      <c r="G34" s="276"/>
      <c r="H34" s="277">
        <v>0</v>
      </c>
      <c r="I34" s="259">
        <f t="shared" si="3"/>
        <v>0</v>
      </c>
      <c r="J34" s="278"/>
      <c r="K34" s="277">
        <f t="shared" si="0"/>
        <v>5</v>
      </c>
      <c r="L34" s="294">
        <f t="shared" si="4"/>
        <v>0.27307482250136539</v>
      </c>
    </row>
    <row r="35" spans="1:12" x14ac:dyDescent="0.25">
      <c r="A35" s="254" t="s">
        <v>259</v>
      </c>
      <c r="B35" s="255">
        <v>3</v>
      </c>
      <c r="C35" s="256">
        <f t="shared" si="1"/>
        <v>0.42857142857142855</v>
      </c>
      <c r="D35" s="273"/>
      <c r="E35" s="274">
        <v>4</v>
      </c>
      <c r="F35" s="256">
        <f t="shared" si="2"/>
        <v>0.5714285714285714</v>
      </c>
      <c r="G35" s="273"/>
      <c r="H35" s="274">
        <v>0</v>
      </c>
      <c r="I35" s="256">
        <f t="shared" si="3"/>
        <v>0</v>
      </c>
      <c r="J35" s="275"/>
      <c r="K35" s="274">
        <f t="shared" si="0"/>
        <v>7</v>
      </c>
      <c r="L35" s="296">
        <f t="shared" si="4"/>
        <v>0.38230475150191157</v>
      </c>
    </row>
    <row r="36" spans="1:12" s="260" customFormat="1" x14ac:dyDescent="0.25">
      <c r="A36" s="257" t="s">
        <v>260</v>
      </c>
      <c r="B36" s="258">
        <v>17</v>
      </c>
      <c r="C36" s="259">
        <f t="shared" si="1"/>
        <v>0.30909090909090908</v>
      </c>
      <c r="D36" s="276"/>
      <c r="E36" s="277">
        <v>33</v>
      </c>
      <c r="F36" s="259">
        <f t="shared" si="2"/>
        <v>0.6</v>
      </c>
      <c r="G36" s="276"/>
      <c r="H36" s="277">
        <v>5</v>
      </c>
      <c r="I36" s="259">
        <f t="shared" si="3"/>
        <v>9.0909090909090912E-2</v>
      </c>
      <c r="J36" s="278"/>
      <c r="K36" s="277">
        <f t="shared" si="0"/>
        <v>55</v>
      </c>
      <c r="L36" s="294">
        <f t="shared" si="4"/>
        <v>3.0038230475150192</v>
      </c>
    </row>
    <row r="37" spans="1:12" x14ac:dyDescent="0.25">
      <c r="A37" s="254" t="s">
        <v>261</v>
      </c>
      <c r="B37" s="255">
        <v>27</v>
      </c>
      <c r="C37" s="256">
        <f t="shared" si="1"/>
        <v>0.44262295081967212</v>
      </c>
      <c r="D37" s="273"/>
      <c r="E37" s="274">
        <v>32</v>
      </c>
      <c r="F37" s="256">
        <f t="shared" si="2"/>
        <v>0.52459016393442626</v>
      </c>
      <c r="G37" s="273"/>
      <c r="H37" s="274">
        <v>2</v>
      </c>
      <c r="I37" s="256">
        <f t="shared" si="3"/>
        <v>3.2786885245901641E-2</v>
      </c>
      <c r="J37" s="275"/>
      <c r="K37" s="274">
        <f t="shared" si="0"/>
        <v>61</v>
      </c>
      <c r="L37" s="296">
        <f t="shared" si="4"/>
        <v>3.3315128345166576</v>
      </c>
    </row>
    <row r="38" spans="1:12" s="260" customFormat="1" x14ac:dyDescent="0.25">
      <c r="A38" s="257" t="s">
        <v>262</v>
      </c>
      <c r="B38" s="258">
        <v>2</v>
      </c>
      <c r="C38" s="259">
        <f t="shared" si="1"/>
        <v>4.0816326530612242E-2</v>
      </c>
      <c r="D38" s="276"/>
      <c r="E38" s="277">
        <v>43</v>
      </c>
      <c r="F38" s="259">
        <f t="shared" si="2"/>
        <v>0.87755102040816324</v>
      </c>
      <c r="G38" s="276"/>
      <c r="H38" s="277">
        <v>4</v>
      </c>
      <c r="I38" s="259">
        <f t="shared" si="3"/>
        <v>8.1632653061224483E-2</v>
      </c>
      <c r="J38" s="278"/>
      <c r="K38" s="277">
        <f t="shared" si="0"/>
        <v>49</v>
      </c>
      <c r="L38" s="294">
        <f t="shared" si="4"/>
        <v>2.6761332605133807</v>
      </c>
    </row>
    <row r="39" spans="1:12" x14ac:dyDescent="0.25">
      <c r="A39" s="254" t="s">
        <v>263</v>
      </c>
      <c r="B39" s="255">
        <v>31</v>
      </c>
      <c r="C39" s="256">
        <f t="shared" si="1"/>
        <v>0.28703703703703703</v>
      </c>
      <c r="D39" s="273"/>
      <c r="E39" s="274">
        <v>70</v>
      </c>
      <c r="F39" s="256">
        <f t="shared" si="2"/>
        <v>0.64814814814814814</v>
      </c>
      <c r="G39" s="273"/>
      <c r="H39" s="274">
        <v>7</v>
      </c>
      <c r="I39" s="256">
        <f t="shared" si="3"/>
        <v>6.4814814814814811E-2</v>
      </c>
      <c r="J39" s="275"/>
      <c r="K39" s="274">
        <f t="shared" si="0"/>
        <v>108</v>
      </c>
      <c r="L39" s="296">
        <f t="shared" si="4"/>
        <v>5.8984161660294925</v>
      </c>
    </row>
    <row r="40" spans="1:12" s="260" customFormat="1" x14ac:dyDescent="0.25">
      <c r="A40" s="257" t="s">
        <v>264</v>
      </c>
      <c r="B40" s="258">
        <v>12</v>
      </c>
      <c r="C40" s="259">
        <f t="shared" si="1"/>
        <v>0.16901408450704225</v>
      </c>
      <c r="D40" s="276"/>
      <c r="E40" s="277">
        <v>57</v>
      </c>
      <c r="F40" s="259">
        <f t="shared" si="2"/>
        <v>0.80281690140845074</v>
      </c>
      <c r="G40" s="276"/>
      <c r="H40" s="277">
        <v>2</v>
      </c>
      <c r="I40" s="259">
        <f t="shared" si="3"/>
        <v>2.8169014084507043E-2</v>
      </c>
      <c r="J40" s="278"/>
      <c r="K40" s="277">
        <f t="shared" si="0"/>
        <v>71</v>
      </c>
      <c r="L40" s="294">
        <f t="shared" si="4"/>
        <v>3.8776624795193886</v>
      </c>
    </row>
    <row r="41" spans="1:12" x14ac:dyDescent="0.25">
      <c r="A41" s="254" t="s">
        <v>265</v>
      </c>
      <c r="B41" s="255">
        <v>9</v>
      </c>
      <c r="C41" s="256">
        <f t="shared" si="1"/>
        <v>0.12857142857142856</v>
      </c>
      <c r="D41" s="273"/>
      <c r="E41" s="274">
        <v>59</v>
      </c>
      <c r="F41" s="256">
        <f t="shared" si="2"/>
        <v>0.84285714285714286</v>
      </c>
      <c r="G41" s="273"/>
      <c r="H41" s="274">
        <v>2</v>
      </c>
      <c r="I41" s="256">
        <f t="shared" si="3"/>
        <v>2.8571428571428571E-2</v>
      </c>
      <c r="J41" s="275"/>
      <c r="K41" s="274">
        <f t="shared" si="0"/>
        <v>70</v>
      </c>
      <c r="L41" s="296">
        <f t="shared" si="4"/>
        <v>3.8230475150191152</v>
      </c>
    </row>
    <row r="42" spans="1:12" s="260" customFormat="1" x14ac:dyDescent="0.25">
      <c r="A42" s="257" t="s">
        <v>266</v>
      </c>
      <c r="B42" s="258">
        <v>0</v>
      </c>
      <c r="C42" s="259">
        <f t="shared" si="1"/>
        <v>0</v>
      </c>
      <c r="D42" s="276"/>
      <c r="E42" s="277">
        <v>27</v>
      </c>
      <c r="F42" s="259">
        <f t="shared" si="2"/>
        <v>0.93103448275862066</v>
      </c>
      <c r="G42" s="276"/>
      <c r="H42" s="277">
        <v>2</v>
      </c>
      <c r="I42" s="259">
        <f t="shared" si="3"/>
        <v>6.8965517241379309E-2</v>
      </c>
      <c r="J42" s="278"/>
      <c r="K42" s="277">
        <f t="shared" si="0"/>
        <v>29</v>
      </c>
      <c r="L42" s="294">
        <f t="shared" si="4"/>
        <v>1.5838339705079192</v>
      </c>
    </row>
    <row r="43" spans="1:12" x14ac:dyDescent="0.25">
      <c r="A43" s="254" t="s">
        <v>267</v>
      </c>
      <c r="B43" s="255">
        <v>11</v>
      </c>
      <c r="C43" s="256">
        <f t="shared" si="1"/>
        <v>0.14666666666666667</v>
      </c>
      <c r="D43" s="273"/>
      <c r="E43" s="274">
        <v>62</v>
      </c>
      <c r="F43" s="256">
        <f t="shared" si="2"/>
        <v>0.82666666666666666</v>
      </c>
      <c r="G43" s="273"/>
      <c r="H43" s="274">
        <v>2</v>
      </c>
      <c r="I43" s="256">
        <f t="shared" si="3"/>
        <v>2.6666666666666668E-2</v>
      </c>
      <c r="J43" s="275"/>
      <c r="K43" s="274">
        <f t="shared" si="0"/>
        <v>75</v>
      </c>
      <c r="L43" s="296">
        <f t="shared" si="4"/>
        <v>4.0961223375204803</v>
      </c>
    </row>
    <row r="44" spans="1:12" s="260" customFormat="1" x14ac:dyDescent="0.25">
      <c r="A44" s="257" t="s">
        <v>268</v>
      </c>
      <c r="B44" s="258">
        <v>23</v>
      </c>
      <c r="C44" s="259">
        <f t="shared" si="1"/>
        <v>0.15972222222222221</v>
      </c>
      <c r="D44" s="276"/>
      <c r="E44" s="277">
        <v>110</v>
      </c>
      <c r="F44" s="259">
        <f t="shared" si="2"/>
        <v>0.76388888888888884</v>
      </c>
      <c r="G44" s="276"/>
      <c r="H44" s="277">
        <v>11</v>
      </c>
      <c r="I44" s="259">
        <f t="shared" si="3"/>
        <v>7.6388888888888895E-2</v>
      </c>
      <c r="J44" s="278"/>
      <c r="K44" s="277">
        <f t="shared" si="0"/>
        <v>144</v>
      </c>
      <c r="L44" s="294">
        <f t="shared" si="4"/>
        <v>7.864554888039323</v>
      </c>
    </row>
    <row r="45" spans="1:12" x14ac:dyDescent="0.25">
      <c r="A45" s="254" t="s">
        <v>269</v>
      </c>
      <c r="B45" s="255">
        <v>0</v>
      </c>
      <c r="C45" s="256">
        <f t="shared" si="1"/>
        <v>0</v>
      </c>
      <c r="D45" s="273"/>
      <c r="E45" s="274">
        <v>1</v>
      </c>
      <c r="F45" s="256">
        <f t="shared" si="2"/>
        <v>0.5</v>
      </c>
      <c r="G45" s="273"/>
      <c r="H45" s="274">
        <v>1</v>
      </c>
      <c r="I45" s="256">
        <f t="shared" si="3"/>
        <v>0.5</v>
      </c>
      <c r="J45" s="275"/>
      <c r="K45" s="274">
        <f t="shared" si="0"/>
        <v>2</v>
      </c>
      <c r="L45" s="296">
        <f t="shared" si="4"/>
        <v>0.10922992900054614</v>
      </c>
    </row>
    <row r="46" spans="1:12" s="260" customFormat="1" x14ac:dyDescent="0.25">
      <c r="A46" s="261" t="s">
        <v>270</v>
      </c>
      <c r="B46" s="262">
        <v>0</v>
      </c>
      <c r="C46" s="263">
        <f t="shared" si="1"/>
        <v>0</v>
      </c>
      <c r="D46" s="279"/>
      <c r="E46" s="280">
        <v>1</v>
      </c>
      <c r="F46" s="263">
        <f t="shared" si="2"/>
        <v>1</v>
      </c>
      <c r="G46" s="279"/>
      <c r="H46" s="280">
        <v>0</v>
      </c>
      <c r="I46" s="263">
        <f t="shared" si="3"/>
        <v>0</v>
      </c>
      <c r="J46" s="281"/>
      <c r="K46" s="280">
        <f t="shared" si="0"/>
        <v>1</v>
      </c>
      <c r="L46" s="295">
        <f t="shared" si="4"/>
        <v>5.4614964500273068E-2</v>
      </c>
    </row>
    <row r="47" spans="1:12" x14ac:dyDescent="0.25">
      <c r="B47" s="264"/>
      <c r="C47" s="307"/>
      <c r="D47" s="264"/>
      <c r="E47" s="264"/>
      <c r="F47" s="303"/>
      <c r="G47" s="264"/>
      <c r="H47" s="264"/>
      <c r="I47" s="303"/>
      <c r="J47" s="278"/>
      <c r="K47" s="278"/>
      <c r="L47" s="288"/>
    </row>
    <row r="48" spans="1:12" ht="16.5" x14ac:dyDescent="0.3">
      <c r="A48" s="266" t="s">
        <v>271</v>
      </c>
    </row>
    <row r="49" spans="1:1" ht="16.5" x14ac:dyDescent="0.3">
      <c r="A49" s="266" t="s">
        <v>272</v>
      </c>
    </row>
  </sheetData>
  <mergeCells count="7">
    <mergeCell ref="A6:L7"/>
    <mergeCell ref="A11:A13"/>
    <mergeCell ref="B11:L11"/>
    <mergeCell ref="B12:C12"/>
    <mergeCell ref="E12:F12"/>
    <mergeCell ref="H12:I12"/>
    <mergeCell ref="K12:L12"/>
  </mergeCell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ABB0A-BA52-4AC0-9C81-75B983E31AE5}">
  <sheetPr codeName="Hoja50">
    <tabColor theme="1"/>
  </sheetPr>
  <dimension ref="A2:R50"/>
  <sheetViews>
    <sheetView showGridLines="0" showRowColHeaders="0" zoomScale="80" zoomScaleNormal="80" workbookViewId="0">
      <selection activeCell="K13" sqref="K13:L13"/>
    </sheetView>
  </sheetViews>
  <sheetFormatPr baseColWidth="10" defaultColWidth="11.42578125" defaultRowHeight="15" x14ac:dyDescent="0.25"/>
  <cols>
    <col min="1" max="1" width="40.7109375" style="241" customWidth="1"/>
    <col min="2" max="2" width="10.140625" style="241" customWidth="1"/>
    <col min="3" max="3" width="9.5703125" style="297" customWidth="1"/>
    <col min="4" max="4" width="6.28515625" style="241" customWidth="1"/>
    <col min="5" max="5" width="10.140625" style="241" customWidth="1"/>
    <col min="6" max="6" width="9.5703125" style="297" customWidth="1"/>
    <col min="7" max="7" width="6.28515625" style="241" customWidth="1"/>
    <col min="8" max="8" width="11.42578125" style="241"/>
    <col min="9" max="9" width="14" style="297" customWidth="1"/>
    <col min="10" max="10" width="6.28515625" style="241" customWidth="1"/>
    <col min="11" max="11" width="11.42578125" style="241"/>
    <col min="12" max="12" width="11.42578125" style="297"/>
    <col min="13" max="13" width="6.28515625" style="241" customWidth="1"/>
    <col min="14" max="14" width="11.42578125" style="241"/>
    <col min="15" max="15" width="14" style="297" customWidth="1"/>
    <col min="16" max="16" width="6.28515625" style="241" customWidth="1"/>
    <col min="17" max="17" width="11.42578125" style="241"/>
    <col min="18" max="18" width="11.42578125" style="297"/>
    <col min="19" max="16384" width="11.42578125" style="241"/>
  </cols>
  <sheetData>
    <row r="2" spans="1:18" x14ac:dyDescent="0.25">
      <c r="A2"/>
    </row>
    <row r="5" spans="1:18" ht="3.75" customHeight="1" x14ac:dyDescent="0.25"/>
    <row r="6" spans="1:18" ht="15" customHeight="1" x14ac:dyDescent="0.25">
      <c r="A6" s="749" t="s">
        <v>2</v>
      </c>
      <c r="B6" s="749"/>
      <c r="C6" s="749"/>
      <c r="D6" s="749"/>
      <c r="E6" s="749"/>
      <c r="F6" s="749"/>
      <c r="G6" s="749"/>
      <c r="H6" s="749"/>
      <c r="I6" s="749"/>
      <c r="J6" s="749"/>
      <c r="K6" s="749"/>
      <c r="L6" s="749"/>
      <c r="M6" s="749"/>
      <c r="N6" s="749"/>
      <c r="O6" s="749"/>
      <c r="P6" s="749"/>
      <c r="Q6" s="749"/>
      <c r="R6" s="749"/>
    </row>
    <row r="7" spans="1:18" ht="19.5" customHeight="1" x14ac:dyDescent="0.25">
      <c r="A7" s="749"/>
      <c r="B7" s="749"/>
      <c r="C7" s="749"/>
      <c r="D7" s="749"/>
      <c r="E7" s="749"/>
      <c r="F7" s="749"/>
      <c r="G7" s="749"/>
      <c r="H7" s="749"/>
      <c r="I7" s="749"/>
      <c r="J7" s="749"/>
      <c r="K7" s="749"/>
      <c r="L7" s="749"/>
      <c r="M7" s="749"/>
      <c r="N7" s="749"/>
      <c r="O7" s="749"/>
      <c r="P7" s="749"/>
      <c r="Q7" s="749"/>
      <c r="R7" s="749"/>
    </row>
    <row r="8" spans="1:18" ht="14.25" customHeight="1" x14ac:dyDescent="0.25">
      <c r="A8" s="242" t="s">
        <v>224</v>
      </c>
      <c r="B8" s="243"/>
      <c r="C8" s="298"/>
      <c r="D8" s="243"/>
      <c r="E8" s="243"/>
      <c r="F8" s="298"/>
      <c r="G8" s="243"/>
      <c r="H8" s="243"/>
      <c r="I8" s="298"/>
      <c r="J8" s="243"/>
      <c r="K8" s="243"/>
      <c r="L8" s="298"/>
      <c r="M8" s="243"/>
      <c r="N8" s="243"/>
      <c r="O8" s="298"/>
      <c r="P8" s="243"/>
      <c r="Q8" s="243"/>
      <c r="R8" s="298"/>
    </row>
    <row r="9" spans="1:18" ht="14.25" customHeight="1" x14ac:dyDescent="0.25">
      <c r="A9" s="289" t="s">
        <v>413</v>
      </c>
      <c r="B9" s="290"/>
      <c r="C9" s="299"/>
      <c r="D9" s="290"/>
      <c r="E9" s="290"/>
      <c r="F9" s="299"/>
      <c r="G9" s="290"/>
      <c r="H9" s="290"/>
      <c r="I9" s="299"/>
      <c r="J9" s="290"/>
      <c r="K9" s="290"/>
      <c r="L9" s="299"/>
      <c r="M9" s="290"/>
      <c r="N9" s="290"/>
      <c r="O9" s="299"/>
      <c r="P9" s="290"/>
      <c r="Q9" s="290"/>
      <c r="R9" s="299"/>
    </row>
    <row r="10" spans="1:18" x14ac:dyDescent="0.25">
      <c r="A10" s="244" t="s">
        <v>234</v>
      </c>
      <c r="B10" s="245"/>
      <c r="C10" s="305"/>
      <c r="D10" s="282"/>
      <c r="E10" s="282"/>
      <c r="F10" s="300"/>
      <c r="G10" s="282"/>
      <c r="H10" s="282"/>
      <c r="I10" s="301"/>
      <c r="J10" s="282"/>
      <c r="K10" s="282"/>
      <c r="L10" s="301"/>
      <c r="M10" s="282"/>
      <c r="N10" s="282"/>
      <c r="O10" s="301"/>
      <c r="P10" s="282"/>
      <c r="Q10" s="282"/>
      <c r="R10" s="301"/>
    </row>
    <row r="11" spans="1:18" ht="15.75" x14ac:dyDescent="0.3">
      <c r="A11" s="247" t="s">
        <v>235</v>
      </c>
      <c r="B11" s="248"/>
      <c r="C11" s="306"/>
      <c r="D11" s="283"/>
      <c r="E11" s="283"/>
      <c r="F11" s="302"/>
    </row>
    <row r="12" spans="1:18" x14ac:dyDescent="0.25">
      <c r="A12" s="750" t="s">
        <v>236</v>
      </c>
      <c r="B12" s="759" t="s">
        <v>224</v>
      </c>
      <c r="C12" s="759"/>
      <c r="D12" s="759"/>
      <c r="E12" s="759"/>
      <c r="F12" s="759"/>
      <c r="G12" s="759"/>
      <c r="H12" s="759"/>
      <c r="I12" s="759"/>
      <c r="J12" s="759"/>
      <c r="K12" s="759"/>
      <c r="L12" s="759"/>
      <c r="M12" s="759"/>
      <c r="N12" s="759"/>
      <c r="O12" s="759"/>
      <c r="P12" s="759"/>
      <c r="Q12" s="759"/>
      <c r="R12" s="759"/>
    </row>
    <row r="13" spans="1:18" ht="39.75" customHeight="1" x14ac:dyDescent="0.25">
      <c r="A13" s="756"/>
      <c r="B13" s="752" t="s">
        <v>414</v>
      </c>
      <c r="C13" s="752"/>
      <c r="D13" s="267"/>
      <c r="E13" s="758" t="s">
        <v>415</v>
      </c>
      <c r="F13" s="758"/>
      <c r="G13" s="268"/>
      <c r="H13" s="758" t="s">
        <v>416</v>
      </c>
      <c r="I13" s="758"/>
      <c r="J13" s="268"/>
      <c r="K13" s="752" t="s">
        <v>417</v>
      </c>
      <c r="L13" s="752"/>
      <c r="M13" s="268"/>
      <c r="N13" s="752" t="s">
        <v>418</v>
      </c>
      <c r="O13" s="752"/>
      <c r="P13" s="268"/>
      <c r="Q13" s="752" t="s">
        <v>419</v>
      </c>
      <c r="R13" s="752"/>
    </row>
    <row r="14" spans="1:18" x14ac:dyDescent="0.25">
      <c r="A14" s="756"/>
      <c r="B14" s="250" t="s">
        <v>34</v>
      </c>
      <c r="C14" s="292" t="s">
        <v>35</v>
      </c>
      <c r="D14" s="261"/>
      <c r="E14" s="250" t="s">
        <v>34</v>
      </c>
      <c r="F14" s="292" t="s">
        <v>35</v>
      </c>
      <c r="G14" s="269"/>
      <c r="H14" s="250" t="s">
        <v>34</v>
      </c>
      <c r="I14" s="292" t="s">
        <v>35</v>
      </c>
      <c r="J14" s="269"/>
      <c r="K14" s="250" t="s">
        <v>34</v>
      </c>
      <c r="L14" s="292" t="s">
        <v>35</v>
      </c>
      <c r="M14" s="269"/>
      <c r="N14" s="250" t="s">
        <v>34</v>
      </c>
      <c r="O14" s="292" t="s">
        <v>35</v>
      </c>
      <c r="P14" s="269"/>
      <c r="Q14" s="250" t="s">
        <v>34</v>
      </c>
      <c r="R14" s="292" t="s">
        <v>35</v>
      </c>
    </row>
    <row r="15" spans="1:18" x14ac:dyDescent="0.25">
      <c r="A15" s="284" t="s">
        <v>238</v>
      </c>
      <c r="B15" s="252">
        <f>SUM(B16:B47)</f>
        <v>2008</v>
      </c>
      <c r="C15" s="270">
        <f>B15/4265</f>
        <v>0.47080890973036343</v>
      </c>
      <c r="D15" s="271"/>
      <c r="E15" s="252">
        <f t="shared" ref="E15" si="0">SUM(E16:E47)</f>
        <v>2237</v>
      </c>
      <c r="F15" s="270">
        <f t="shared" ref="F15" si="1">E15/4265</f>
        <v>0.52450175849941383</v>
      </c>
      <c r="G15" s="271"/>
      <c r="H15" s="252">
        <f t="shared" ref="H15" si="2">SUM(H16:H47)</f>
        <v>678</v>
      </c>
      <c r="I15" s="270">
        <f t="shared" ref="I15" si="3">H15/4265</f>
        <v>0.15896834701055099</v>
      </c>
      <c r="J15" s="271"/>
      <c r="K15" s="252">
        <f t="shared" ref="K15" si="4">SUM(K16:K47)</f>
        <v>34</v>
      </c>
      <c r="L15" s="270">
        <f t="shared" ref="L15" si="5">K15/4265</f>
        <v>7.9718640093786632E-3</v>
      </c>
      <c r="M15" s="271"/>
      <c r="N15" s="252">
        <f t="shared" ref="N15" si="6">SUM(N16:N47)</f>
        <v>595</v>
      </c>
      <c r="O15" s="270">
        <f t="shared" ref="O15" si="7">N15/4265</f>
        <v>0.1395076201641266</v>
      </c>
      <c r="P15" s="271"/>
      <c r="Q15" s="252">
        <f t="shared" ref="Q15" si="8">SUM(Q16:Q47)</f>
        <v>1219</v>
      </c>
      <c r="R15" s="270">
        <f t="shared" ref="R15" si="9">Q15/4265</f>
        <v>0.28581477139507622</v>
      </c>
    </row>
    <row r="16" spans="1:18" x14ac:dyDescent="0.25">
      <c r="A16" s="254" t="s">
        <v>239</v>
      </c>
      <c r="B16" s="255">
        <v>45</v>
      </c>
      <c r="C16" s="272">
        <v>0.47368421052631576</v>
      </c>
      <c r="D16" s="273"/>
      <c r="E16" s="274">
        <v>21</v>
      </c>
      <c r="F16" s="272">
        <v>0.22105263157894736</v>
      </c>
      <c r="G16" s="275"/>
      <c r="H16" s="274">
        <v>8</v>
      </c>
      <c r="I16" s="272">
        <v>8.4210526315789472E-2</v>
      </c>
      <c r="J16" s="275"/>
      <c r="K16" s="274">
        <v>1</v>
      </c>
      <c r="L16" s="272">
        <v>1.0526315789473684E-2</v>
      </c>
      <c r="M16" s="275"/>
      <c r="N16" s="274">
        <v>10</v>
      </c>
      <c r="O16" s="272">
        <v>0.10526315789473684</v>
      </c>
      <c r="P16" s="275"/>
      <c r="Q16" s="274">
        <v>42</v>
      </c>
      <c r="R16" s="272">
        <v>0.44210526315789472</v>
      </c>
    </row>
    <row r="17" spans="1:18" x14ac:dyDescent="0.25">
      <c r="A17" s="257" t="s">
        <v>240</v>
      </c>
      <c r="B17" s="258">
        <v>126</v>
      </c>
      <c r="C17" s="259">
        <v>0.44680851063829785</v>
      </c>
      <c r="D17" s="276"/>
      <c r="E17" s="277">
        <v>172</v>
      </c>
      <c r="F17" s="259">
        <v>0.60992907801418439</v>
      </c>
      <c r="G17" s="278"/>
      <c r="H17" s="277">
        <v>81</v>
      </c>
      <c r="I17" s="259">
        <v>0.28723404255319152</v>
      </c>
      <c r="J17" s="278"/>
      <c r="K17" s="277">
        <v>6</v>
      </c>
      <c r="L17" s="259">
        <v>2.1276595744680851E-2</v>
      </c>
      <c r="M17" s="278"/>
      <c r="N17" s="277">
        <v>20</v>
      </c>
      <c r="O17" s="259">
        <v>7.0921985815602842E-2</v>
      </c>
      <c r="P17" s="278"/>
      <c r="Q17" s="277">
        <v>60</v>
      </c>
      <c r="R17" s="259">
        <v>0.21276595744680851</v>
      </c>
    </row>
    <row r="18" spans="1:18" x14ac:dyDescent="0.25">
      <c r="A18" s="254" t="s">
        <v>241</v>
      </c>
      <c r="B18" s="255">
        <v>0</v>
      </c>
      <c r="C18" s="272">
        <v>0</v>
      </c>
      <c r="D18" s="273"/>
      <c r="E18" s="274">
        <v>0</v>
      </c>
      <c r="F18" s="272">
        <v>0</v>
      </c>
      <c r="G18" s="275"/>
      <c r="H18" s="274">
        <v>0</v>
      </c>
      <c r="I18" s="272">
        <v>0</v>
      </c>
      <c r="J18" s="275"/>
      <c r="K18" s="274">
        <v>0</v>
      </c>
      <c r="L18" s="272">
        <v>0</v>
      </c>
      <c r="M18" s="275"/>
      <c r="N18" s="274">
        <v>0</v>
      </c>
      <c r="O18" s="272">
        <v>0</v>
      </c>
      <c r="P18" s="275"/>
      <c r="Q18" s="274">
        <v>0</v>
      </c>
      <c r="R18" s="272">
        <v>0</v>
      </c>
    </row>
    <row r="19" spans="1:18" x14ac:dyDescent="0.25">
      <c r="A19" s="257" t="s">
        <v>242</v>
      </c>
      <c r="B19" s="258">
        <v>59</v>
      </c>
      <c r="C19" s="259">
        <v>0.35542168674698793</v>
      </c>
      <c r="D19" s="276"/>
      <c r="E19" s="277">
        <v>64</v>
      </c>
      <c r="F19" s="259">
        <v>0.38554216867469882</v>
      </c>
      <c r="G19" s="278"/>
      <c r="H19" s="277">
        <v>4</v>
      </c>
      <c r="I19" s="259">
        <v>2.4096385542168676E-2</v>
      </c>
      <c r="J19" s="278"/>
      <c r="K19" s="277">
        <v>0</v>
      </c>
      <c r="L19" s="259">
        <v>0</v>
      </c>
      <c r="M19" s="278"/>
      <c r="N19" s="277">
        <v>5</v>
      </c>
      <c r="O19" s="259">
        <v>3.0120481927710843E-2</v>
      </c>
      <c r="P19" s="278"/>
      <c r="Q19" s="277">
        <v>64</v>
      </c>
      <c r="R19" s="259">
        <v>0.38554216867469882</v>
      </c>
    </row>
    <row r="20" spans="1:18" x14ac:dyDescent="0.25">
      <c r="A20" s="254" t="s">
        <v>243</v>
      </c>
      <c r="B20" s="255">
        <v>249</v>
      </c>
      <c r="C20" s="272">
        <v>0.61330049261083741</v>
      </c>
      <c r="D20" s="273"/>
      <c r="E20" s="274">
        <v>288</v>
      </c>
      <c r="F20" s="272">
        <v>0.70935960591133007</v>
      </c>
      <c r="G20" s="275"/>
      <c r="H20" s="274">
        <v>24</v>
      </c>
      <c r="I20" s="272">
        <v>5.9113300492610835E-2</v>
      </c>
      <c r="J20" s="275"/>
      <c r="K20" s="274">
        <v>3</v>
      </c>
      <c r="L20" s="272">
        <v>7.3891625615763543E-3</v>
      </c>
      <c r="M20" s="275"/>
      <c r="N20" s="274">
        <v>55</v>
      </c>
      <c r="O20" s="272">
        <v>0.1354679802955665</v>
      </c>
      <c r="P20" s="275"/>
      <c r="Q20" s="274">
        <v>64</v>
      </c>
      <c r="R20" s="272">
        <v>0.15763546798029557</v>
      </c>
    </row>
    <row r="21" spans="1:18" x14ac:dyDescent="0.25">
      <c r="A21" s="257" t="s">
        <v>244</v>
      </c>
      <c r="B21" s="258">
        <v>75</v>
      </c>
      <c r="C21" s="259">
        <v>0.43604651162790697</v>
      </c>
      <c r="D21" s="276"/>
      <c r="E21" s="277">
        <v>45</v>
      </c>
      <c r="F21" s="259">
        <v>0.26162790697674421</v>
      </c>
      <c r="G21" s="278"/>
      <c r="H21" s="277">
        <v>13</v>
      </c>
      <c r="I21" s="259">
        <v>7.5581395348837205E-2</v>
      </c>
      <c r="J21" s="278"/>
      <c r="K21" s="277">
        <v>1</v>
      </c>
      <c r="L21" s="259">
        <v>5.8139534883720929E-3</v>
      </c>
      <c r="M21" s="278"/>
      <c r="N21" s="277">
        <v>19</v>
      </c>
      <c r="O21" s="259">
        <v>0.11046511627906977</v>
      </c>
      <c r="P21" s="278"/>
      <c r="Q21" s="277">
        <v>71</v>
      </c>
      <c r="R21" s="259">
        <v>0.41279069767441862</v>
      </c>
    </row>
    <row r="22" spans="1:18" x14ac:dyDescent="0.25">
      <c r="A22" s="254" t="s">
        <v>245</v>
      </c>
      <c r="B22" s="255">
        <v>258</v>
      </c>
      <c r="C22" s="272">
        <v>0.58769931662870156</v>
      </c>
      <c r="D22" s="273"/>
      <c r="E22" s="274">
        <v>296</v>
      </c>
      <c r="F22" s="272">
        <v>0.67425968109339407</v>
      </c>
      <c r="G22" s="275"/>
      <c r="H22" s="274">
        <v>99</v>
      </c>
      <c r="I22" s="272">
        <v>0.2255125284738041</v>
      </c>
      <c r="J22" s="275"/>
      <c r="K22" s="274">
        <v>0</v>
      </c>
      <c r="L22" s="272">
        <v>0</v>
      </c>
      <c r="M22" s="275"/>
      <c r="N22" s="274">
        <v>102</v>
      </c>
      <c r="O22" s="272">
        <v>0.23234624145785876</v>
      </c>
      <c r="P22" s="275"/>
      <c r="Q22" s="274">
        <v>91</v>
      </c>
      <c r="R22" s="272">
        <v>0.2072892938496583</v>
      </c>
    </row>
    <row r="23" spans="1:18" x14ac:dyDescent="0.25">
      <c r="A23" s="257" t="s">
        <v>246</v>
      </c>
      <c r="B23" s="258">
        <v>125</v>
      </c>
      <c r="C23" s="259">
        <v>0.55555555555555558</v>
      </c>
      <c r="D23" s="276"/>
      <c r="E23" s="277">
        <v>146</v>
      </c>
      <c r="F23" s="259">
        <v>0.64888888888888885</v>
      </c>
      <c r="G23" s="278"/>
      <c r="H23" s="277">
        <v>73</v>
      </c>
      <c r="I23" s="259">
        <v>0.32444444444444442</v>
      </c>
      <c r="J23" s="278"/>
      <c r="K23" s="277">
        <v>8</v>
      </c>
      <c r="L23" s="259">
        <v>3.5555555555555556E-2</v>
      </c>
      <c r="M23" s="278"/>
      <c r="N23" s="277">
        <v>11</v>
      </c>
      <c r="O23" s="259">
        <v>4.8888888888888891E-2</v>
      </c>
      <c r="P23" s="278"/>
      <c r="Q23" s="277">
        <v>29</v>
      </c>
      <c r="R23" s="259">
        <v>0.12888888888888889</v>
      </c>
    </row>
    <row r="24" spans="1:18" x14ac:dyDescent="0.25">
      <c r="A24" s="254" t="s">
        <v>247</v>
      </c>
      <c r="B24" s="255">
        <v>23</v>
      </c>
      <c r="C24" s="272">
        <v>0.76666666666666672</v>
      </c>
      <c r="D24" s="273"/>
      <c r="E24" s="274">
        <v>21</v>
      </c>
      <c r="F24" s="272">
        <v>0.7</v>
      </c>
      <c r="G24" s="275"/>
      <c r="H24" s="274">
        <v>12</v>
      </c>
      <c r="I24" s="272">
        <v>0.4</v>
      </c>
      <c r="J24" s="275"/>
      <c r="K24" s="274">
        <v>0</v>
      </c>
      <c r="L24" s="272">
        <v>0</v>
      </c>
      <c r="M24" s="275"/>
      <c r="N24" s="274">
        <v>17</v>
      </c>
      <c r="O24" s="272">
        <v>0.56666666666666665</v>
      </c>
      <c r="P24" s="275"/>
      <c r="Q24" s="274">
        <v>7</v>
      </c>
      <c r="R24" s="272">
        <v>0.23333333333333331</v>
      </c>
    </row>
    <row r="25" spans="1:18" x14ac:dyDescent="0.25">
      <c r="A25" s="257" t="s">
        <v>248</v>
      </c>
      <c r="B25" s="258">
        <v>0</v>
      </c>
      <c r="C25" s="259">
        <v>0</v>
      </c>
      <c r="D25" s="276"/>
      <c r="E25" s="277">
        <v>0</v>
      </c>
      <c r="F25" s="259">
        <v>0</v>
      </c>
      <c r="G25" s="278"/>
      <c r="H25" s="277">
        <v>0</v>
      </c>
      <c r="I25" s="259">
        <v>0</v>
      </c>
      <c r="J25" s="278"/>
      <c r="K25" s="277">
        <v>0</v>
      </c>
      <c r="L25" s="259">
        <v>0</v>
      </c>
      <c r="M25" s="278"/>
      <c r="N25" s="277">
        <v>0</v>
      </c>
      <c r="O25" s="259">
        <v>0</v>
      </c>
      <c r="P25" s="278"/>
      <c r="Q25" s="277">
        <v>0</v>
      </c>
      <c r="R25" s="259">
        <v>0</v>
      </c>
    </row>
    <row r="26" spans="1:18" x14ac:dyDescent="0.25">
      <c r="A26" s="254" t="s">
        <v>249</v>
      </c>
      <c r="B26" s="255">
        <v>58</v>
      </c>
      <c r="C26" s="272">
        <v>0.38410596026490068</v>
      </c>
      <c r="D26" s="273"/>
      <c r="E26" s="274">
        <v>49</v>
      </c>
      <c r="F26" s="272">
        <v>0.32450331125827814</v>
      </c>
      <c r="G26" s="275"/>
      <c r="H26" s="274">
        <v>28</v>
      </c>
      <c r="I26" s="272">
        <v>0.18543046357615892</v>
      </c>
      <c r="J26" s="275"/>
      <c r="K26" s="274">
        <v>2</v>
      </c>
      <c r="L26" s="272">
        <v>1.3245033112582783E-2</v>
      </c>
      <c r="M26" s="275"/>
      <c r="N26" s="274">
        <v>14</v>
      </c>
      <c r="O26" s="272">
        <v>9.2715231788079458E-2</v>
      </c>
      <c r="P26" s="275"/>
      <c r="Q26" s="274">
        <v>65</v>
      </c>
      <c r="R26" s="272">
        <v>0.43046357615894038</v>
      </c>
    </row>
    <row r="27" spans="1:18" x14ac:dyDescent="0.25">
      <c r="A27" s="257" t="s">
        <v>250</v>
      </c>
      <c r="B27" s="258">
        <v>5</v>
      </c>
      <c r="C27" s="259">
        <v>0.7142857142857143</v>
      </c>
      <c r="D27" s="276"/>
      <c r="E27" s="277">
        <v>4</v>
      </c>
      <c r="F27" s="259">
        <v>0.5714285714285714</v>
      </c>
      <c r="G27" s="278"/>
      <c r="H27" s="277">
        <v>0</v>
      </c>
      <c r="I27" s="259">
        <v>0</v>
      </c>
      <c r="J27" s="278"/>
      <c r="K27" s="277">
        <v>0</v>
      </c>
      <c r="L27" s="259">
        <v>0</v>
      </c>
      <c r="M27" s="278"/>
      <c r="N27" s="277">
        <v>0</v>
      </c>
      <c r="O27" s="259">
        <v>0</v>
      </c>
      <c r="P27" s="278"/>
      <c r="Q27" s="277">
        <v>1</v>
      </c>
      <c r="R27" s="259">
        <v>0.14285714285714285</v>
      </c>
    </row>
    <row r="28" spans="1:18" x14ac:dyDescent="0.25">
      <c r="A28" s="254" t="s">
        <v>251</v>
      </c>
      <c r="B28" s="255">
        <v>27</v>
      </c>
      <c r="C28" s="272">
        <v>0.65853658536585369</v>
      </c>
      <c r="D28" s="273"/>
      <c r="E28" s="274">
        <v>19</v>
      </c>
      <c r="F28" s="272">
        <v>0.46341463414634149</v>
      </c>
      <c r="G28" s="275"/>
      <c r="H28" s="274">
        <v>1</v>
      </c>
      <c r="I28" s="272">
        <v>2.4390243902439025E-2</v>
      </c>
      <c r="J28" s="275"/>
      <c r="K28" s="274">
        <v>0</v>
      </c>
      <c r="L28" s="272">
        <v>0</v>
      </c>
      <c r="M28" s="275"/>
      <c r="N28" s="274">
        <v>5</v>
      </c>
      <c r="O28" s="272">
        <v>0.12195121951219512</v>
      </c>
      <c r="P28" s="275"/>
      <c r="Q28" s="274">
        <v>7</v>
      </c>
      <c r="R28" s="272">
        <v>0.17073170731707318</v>
      </c>
    </row>
    <row r="29" spans="1:18" x14ac:dyDescent="0.25">
      <c r="A29" s="257" t="s">
        <v>252</v>
      </c>
      <c r="B29" s="258">
        <v>38</v>
      </c>
      <c r="C29" s="259">
        <v>0.37623762376237624</v>
      </c>
      <c r="D29" s="276"/>
      <c r="E29" s="277">
        <v>29</v>
      </c>
      <c r="F29" s="259">
        <v>0.28712871287128711</v>
      </c>
      <c r="G29" s="278"/>
      <c r="H29" s="277">
        <v>2</v>
      </c>
      <c r="I29" s="259">
        <v>1.9801980198019802E-2</v>
      </c>
      <c r="J29" s="278"/>
      <c r="K29" s="277">
        <v>0</v>
      </c>
      <c r="L29" s="259">
        <v>0</v>
      </c>
      <c r="M29" s="278"/>
      <c r="N29" s="277">
        <v>20</v>
      </c>
      <c r="O29" s="259">
        <v>0.19801980198019803</v>
      </c>
      <c r="P29" s="278"/>
      <c r="Q29" s="277">
        <v>45</v>
      </c>
      <c r="R29" s="259">
        <v>0.44554455445544555</v>
      </c>
    </row>
    <row r="30" spans="1:18" x14ac:dyDescent="0.25">
      <c r="A30" s="254" t="s">
        <v>253</v>
      </c>
      <c r="B30" s="255">
        <v>126</v>
      </c>
      <c r="C30" s="272">
        <v>0.39130434782608697</v>
      </c>
      <c r="D30" s="273"/>
      <c r="E30" s="274">
        <v>155</v>
      </c>
      <c r="F30" s="272">
        <v>0.48136645962732921</v>
      </c>
      <c r="G30" s="275"/>
      <c r="H30" s="274">
        <v>47</v>
      </c>
      <c r="I30" s="272">
        <v>0.14596273291925466</v>
      </c>
      <c r="J30" s="275"/>
      <c r="K30" s="274">
        <v>2</v>
      </c>
      <c r="L30" s="272">
        <v>6.2111801242236021E-3</v>
      </c>
      <c r="M30" s="275"/>
      <c r="N30" s="274">
        <v>22</v>
      </c>
      <c r="O30" s="272">
        <v>6.8322981366459631E-2</v>
      </c>
      <c r="P30" s="275"/>
      <c r="Q30" s="274">
        <v>115</v>
      </c>
      <c r="R30" s="272">
        <v>0.35714285714285715</v>
      </c>
    </row>
    <row r="31" spans="1:18" x14ac:dyDescent="0.25">
      <c r="A31" s="257" t="s">
        <v>254</v>
      </c>
      <c r="B31" s="258">
        <v>0</v>
      </c>
      <c r="C31" s="259">
        <v>0</v>
      </c>
      <c r="D31" s="276"/>
      <c r="E31" s="277">
        <v>0</v>
      </c>
      <c r="F31" s="259">
        <v>0</v>
      </c>
      <c r="G31" s="278"/>
      <c r="H31" s="277">
        <v>0</v>
      </c>
      <c r="I31" s="259">
        <v>0</v>
      </c>
      <c r="J31" s="278"/>
      <c r="K31" s="277">
        <v>0</v>
      </c>
      <c r="L31" s="259">
        <v>0</v>
      </c>
      <c r="M31" s="278"/>
      <c r="N31" s="277">
        <v>0</v>
      </c>
      <c r="O31" s="259">
        <v>0</v>
      </c>
      <c r="P31" s="278"/>
      <c r="Q31" s="277">
        <v>0</v>
      </c>
      <c r="R31" s="259">
        <v>0</v>
      </c>
    </row>
    <row r="32" spans="1:18" x14ac:dyDescent="0.25">
      <c r="A32" s="254" t="s">
        <v>255</v>
      </c>
      <c r="B32" s="255">
        <v>0</v>
      </c>
      <c r="C32" s="272">
        <v>0</v>
      </c>
      <c r="D32" s="273"/>
      <c r="E32" s="274">
        <v>0</v>
      </c>
      <c r="F32" s="272">
        <v>0</v>
      </c>
      <c r="G32" s="275"/>
      <c r="H32" s="274">
        <v>0</v>
      </c>
      <c r="I32" s="272">
        <v>0</v>
      </c>
      <c r="J32" s="275"/>
      <c r="K32" s="274">
        <v>0</v>
      </c>
      <c r="L32" s="272">
        <v>0</v>
      </c>
      <c r="M32" s="275"/>
      <c r="N32" s="274">
        <v>0</v>
      </c>
      <c r="O32" s="272">
        <v>0</v>
      </c>
      <c r="P32" s="275"/>
      <c r="Q32" s="274">
        <v>2</v>
      </c>
      <c r="R32" s="272">
        <v>1</v>
      </c>
    </row>
    <row r="33" spans="1:18" x14ac:dyDescent="0.25">
      <c r="A33" s="257" t="s">
        <v>256</v>
      </c>
      <c r="B33" s="258">
        <v>89</v>
      </c>
      <c r="C33" s="259">
        <v>0.44278606965174128</v>
      </c>
      <c r="D33" s="276"/>
      <c r="E33" s="277">
        <v>114</v>
      </c>
      <c r="F33" s="259">
        <v>0.56716417910447758</v>
      </c>
      <c r="G33" s="278"/>
      <c r="H33" s="277">
        <v>43</v>
      </c>
      <c r="I33" s="259">
        <v>0.21393034825870647</v>
      </c>
      <c r="J33" s="278"/>
      <c r="K33" s="277">
        <v>5</v>
      </c>
      <c r="L33" s="259">
        <v>2.4875621890547265E-2</v>
      </c>
      <c r="M33" s="278"/>
      <c r="N33" s="277">
        <v>46</v>
      </c>
      <c r="O33" s="259">
        <v>0.22885572139303484</v>
      </c>
      <c r="P33" s="278"/>
      <c r="Q33" s="277">
        <v>54</v>
      </c>
      <c r="R33" s="259">
        <v>0.26865671641791045</v>
      </c>
    </row>
    <row r="34" spans="1:18" x14ac:dyDescent="0.25">
      <c r="A34" s="254" t="s">
        <v>257</v>
      </c>
      <c r="B34" s="255">
        <v>30</v>
      </c>
      <c r="C34" s="272">
        <v>0.46875</v>
      </c>
      <c r="D34" s="273"/>
      <c r="E34" s="274">
        <v>27</v>
      </c>
      <c r="F34" s="272">
        <v>0.421875</v>
      </c>
      <c r="G34" s="275"/>
      <c r="H34" s="274">
        <v>2</v>
      </c>
      <c r="I34" s="272">
        <v>3.125E-2</v>
      </c>
      <c r="J34" s="275"/>
      <c r="K34" s="274">
        <v>1</v>
      </c>
      <c r="L34" s="272">
        <v>1.5625E-2</v>
      </c>
      <c r="M34" s="275"/>
      <c r="N34" s="274">
        <v>6</v>
      </c>
      <c r="O34" s="272">
        <v>9.375E-2</v>
      </c>
      <c r="P34" s="275"/>
      <c r="Q34" s="274">
        <v>24</v>
      </c>
      <c r="R34" s="272">
        <v>0.375</v>
      </c>
    </row>
    <row r="35" spans="1:18" x14ac:dyDescent="0.25">
      <c r="A35" s="257" t="s">
        <v>258</v>
      </c>
      <c r="B35" s="258">
        <v>1</v>
      </c>
      <c r="C35" s="259">
        <v>0.1111111111111111</v>
      </c>
      <c r="D35" s="276"/>
      <c r="E35" s="277">
        <v>2</v>
      </c>
      <c r="F35" s="259">
        <v>0.22222222222222221</v>
      </c>
      <c r="G35" s="278"/>
      <c r="H35" s="277">
        <v>0</v>
      </c>
      <c r="I35" s="259">
        <v>0</v>
      </c>
      <c r="J35" s="278"/>
      <c r="K35" s="277">
        <v>0</v>
      </c>
      <c r="L35" s="259">
        <v>0</v>
      </c>
      <c r="M35" s="278"/>
      <c r="N35" s="277">
        <v>5</v>
      </c>
      <c r="O35" s="259">
        <v>0.55555555555555558</v>
      </c>
      <c r="P35" s="278"/>
      <c r="Q35" s="277">
        <v>3</v>
      </c>
      <c r="R35" s="259">
        <v>0.33333333333333326</v>
      </c>
    </row>
    <row r="36" spans="1:18" x14ac:dyDescent="0.25">
      <c r="A36" s="254" t="s">
        <v>259</v>
      </c>
      <c r="B36" s="255">
        <v>6</v>
      </c>
      <c r="C36" s="272">
        <v>0.19354838709677419</v>
      </c>
      <c r="D36" s="273"/>
      <c r="E36" s="274">
        <v>9</v>
      </c>
      <c r="F36" s="272">
        <v>0.29032258064516131</v>
      </c>
      <c r="G36" s="275"/>
      <c r="H36" s="274">
        <v>10</v>
      </c>
      <c r="I36" s="272">
        <v>0.32258064516129031</v>
      </c>
      <c r="J36" s="275"/>
      <c r="K36" s="274">
        <v>0</v>
      </c>
      <c r="L36" s="272">
        <v>0</v>
      </c>
      <c r="M36" s="275"/>
      <c r="N36" s="274">
        <v>5</v>
      </c>
      <c r="O36" s="272">
        <v>0.16129032258064516</v>
      </c>
      <c r="P36" s="275"/>
      <c r="Q36" s="274">
        <v>11</v>
      </c>
      <c r="R36" s="272">
        <v>0.35483870967741937</v>
      </c>
    </row>
    <row r="37" spans="1:18" s="260" customFormat="1" x14ac:dyDescent="0.25">
      <c r="A37" s="257" t="s">
        <v>260</v>
      </c>
      <c r="B37" s="258">
        <v>82</v>
      </c>
      <c r="C37" s="259">
        <v>0.59854014598540151</v>
      </c>
      <c r="D37" s="276"/>
      <c r="E37" s="277">
        <v>64</v>
      </c>
      <c r="F37" s="259">
        <v>0.46715328467153283</v>
      </c>
      <c r="G37" s="278"/>
      <c r="H37" s="277">
        <v>20</v>
      </c>
      <c r="I37" s="259">
        <v>0.145985401459854</v>
      </c>
      <c r="J37" s="278"/>
      <c r="K37" s="277">
        <v>0</v>
      </c>
      <c r="L37" s="259">
        <v>0</v>
      </c>
      <c r="M37" s="278"/>
      <c r="N37" s="277">
        <v>33</v>
      </c>
      <c r="O37" s="259">
        <v>0.24087591240875914</v>
      </c>
      <c r="P37" s="278"/>
      <c r="Q37" s="277">
        <v>36</v>
      </c>
      <c r="R37" s="259">
        <v>0.26277372262773724</v>
      </c>
    </row>
    <row r="38" spans="1:18" x14ac:dyDescent="0.25">
      <c r="A38" s="254" t="s">
        <v>261</v>
      </c>
      <c r="B38" s="255">
        <v>41</v>
      </c>
      <c r="C38" s="272">
        <v>0.38317757009345788</v>
      </c>
      <c r="D38" s="273"/>
      <c r="E38" s="274">
        <v>54</v>
      </c>
      <c r="F38" s="272">
        <v>0.50467289719626163</v>
      </c>
      <c r="G38" s="275"/>
      <c r="H38" s="274">
        <v>13</v>
      </c>
      <c r="I38" s="272">
        <v>0.12149532710280374</v>
      </c>
      <c r="J38" s="275"/>
      <c r="K38" s="274">
        <v>0</v>
      </c>
      <c r="L38" s="272">
        <v>0</v>
      </c>
      <c r="M38" s="275"/>
      <c r="N38" s="274">
        <v>7</v>
      </c>
      <c r="O38" s="272">
        <v>6.5420560747663545E-2</v>
      </c>
      <c r="P38" s="275"/>
      <c r="Q38" s="274">
        <v>45</v>
      </c>
      <c r="R38" s="272">
        <v>0.42056074766355139</v>
      </c>
    </row>
    <row r="39" spans="1:18" s="260" customFormat="1" x14ac:dyDescent="0.25">
      <c r="A39" s="257" t="s">
        <v>262</v>
      </c>
      <c r="B39" s="258">
        <v>72</v>
      </c>
      <c r="C39" s="259">
        <v>0.50704225352112675</v>
      </c>
      <c r="D39" s="276"/>
      <c r="E39" s="277">
        <v>46</v>
      </c>
      <c r="F39" s="259">
        <v>0.32394366197183105</v>
      </c>
      <c r="G39" s="278"/>
      <c r="H39" s="277">
        <v>16</v>
      </c>
      <c r="I39" s="259">
        <v>0.11267605633802819</v>
      </c>
      <c r="J39" s="278"/>
      <c r="K39" s="277">
        <v>1</v>
      </c>
      <c r="L39" s="259">
        <v>7.0422535211267616E-3</v>
      </c>
      <c r="M39" s="278"/>
      <c r="N39" s="277">
        <v>12</v>
      </c>
      <c r="O39" s="259">
        <v>8.4507042253521125E-2</v>
      </c>
      <c r="P39" s="278"/>
      <c r="Q39" s="277">
        <v>58</v>
      </c>
      <c r="R39" s="259">
        <v>0.40845070422535218</v>
      </c>
    </row>
    <row r="40" spans="1:18" x14ac:dyDescent="0.25">
      <c r="A40" s="254" t="s">
        <v>263</v>
      </c>
      <c r="B40" s="255">
        <v>111</v>
      </c>
      <c r="C40" s="272">
        <v>0.51627906976744187</v>
      </c>
      <c r="D40" s="273"/>
      <c r="E40" s="274">
        <v>135</v>
      </c>
      <c r="F40" s="272">
        <v>0.62790697674418605</v>
      </c>
      <c r="G40" s="275"/>
      <c r="H40" s="274">
        <v>70</v>
      </c>
      <c r="I40" s="272">
        <v>0.32558139534883723</v>
      </c>
      <c r="J40" s="275"/>
      <c r="K40" s="274">
        <v>0</v>
      </c>
      <c r="L40" s="272">
        <v>0</v>
      </c>
      <c r="M40" s="275"/>
      <c r="N40" s="274">
        <v>82</v>
      </c>
      <c r="O40" s="272">
        <v>0.38139534883720932</v>
      </c>
      <c r="P40" s="275"/>
      <c r="Q40" s="274">
        <v>49</v>
      </c>
      <c r="R40" s="272">
        <v>0.22790697674418606</v>
      </c>
    </row>
    <row r="41" spans="1:18" s="260" customFormat="1" x14ac:dyDescent="0.25">
      <c r="A41" s="257" t="s">
        <v>264</v>
      </c>
      <c r="B41" s="258">
        <v>88</v>
      </c>
      <c r="C41" s="259">
        <v>0.52071005917159763</v>
      </c>
      <c r="D41" s="276"/>
      <c r="E41" s="277">
        <v>98</v>
      </c>
      <c r="F41" s="259">
        <v>0.57988165680473369</v>
      </c>
      <c r="G41" s="278"/>
      <c r="H41" s="277">
        <v>30</v>
      </c>
      <c r="I41" s="259">
        <v>0.17751479289940827</v>
      </c>
      <c r="J41" s="278"/>
      <c r="K41" s="277">
        <v>1</v>
      </c>
      <c r="L41" s="259">
        <v>5.9171597633136093E-3</v>
      </c>
      <c r="M41" s="278"/>
      <c r="N41" s="277">
        <v>13</v>
      </c>
      <c r="O41" s="259">
        <v>7.6923076923076927E-2</v>
      </c>
      <c r="P41" s="278"/>
      <c r="Q41" s="277">
        <v>31</v>
      </c>
      <c r="R41" s="259">
        <v>0.18343195266272189</v>
      </c>
    </row>
    <row r="42" spans="1:18" x14ac:dyDescent="0.25">
      <c r="A42" s="254" t="s">
        <v>265</v>
      </c>
      <c r="B42" s="255">
        <v>79</v>
      </c>
      <c r="C42" s="272">
        <v>0.45402298850574707</v>
      </c>
      <c r="D42" s="273"/>
      <c r="E42" s="274">
        <v>110</v>
      </c>
      <c r="F42" s="272">
        <v>0.63218390804597702</v>
      </c>
      <c r="G42" s="275"/>
      <c r="H42" s="274">
        <v>34</v>
      </c>
      <c r="I42" s="272">
        <v>0.1954022988505747</v>
      </c>
      <c r="J42" s="275"/>
      <c r="K42" s="274">
        <v>2</v>
      </c>
      <c r="L42" s="272">
        <v>1.1494252873563218E-2</v>
      </c>
      <c r="M42" s="275"/>
      <c r="N42" s="274">
        <v>31</v>
      </c>
      <c r="O42" s="272">
        <v>0.17816091954022992</v>
      </c>
      <c r="P42" s="275"/>
      <c r="Q42" s="274">
        <v>44</v>
      </c>
      <c r="R42" s="272">
        <v>0.25287356321839083</v>
      </c>
    </row>
    <row r="43" spans="1:18" s="260" customFormat="1" x14ac:dyDescent="0.25">
      <c r="A43" s="257" t="s">
        <v>266</v>
      </c>
      <c r="B43" s="258">
        <v>19</v>
      </c>
      <c r="C43" s="259">
        <v>0.48717948717948717</v>
      </c>
      <c r="D43" s="276"/>
      <c r="E43" s="277">
        <v>19</v>
      </c>
      <c r="F43" s="259">
        <v>0.48717948717948717</v>
      </c>
      <c r="G43" s="278"/>
      <c r="H43" s="277">
        <v>6</v>
      </c>
      <c r="I43" s="259">
        <v>0.15384615384615385</v>
      </c>
      <c r="J43" s="278"/>
      <c r="K43" s="277">
        <v>0</v>
      </c>
      <c r="L43" s="259">
        <v>0</v>
      </c>
      <c r="M43" s="278"/>
      <c r="N43" s="277">
        <v>14</v>
      </c>
      <c r="O43" s="259">
        <v>0.35897435897435898</v>
      </c>
      <c r="P43" s="278"/>
      <c r="Q43" s="277">
        <v>11</v>
      </c>
      <c r="R43" s="259">
        <v>0.28205128205128205</v>
      </c>
    </row>
    <row r="44" spans="1:18" x14ac:dyDescent="0.25">
      <c r="A44" s="254" t="s">
        <v>267</v>
      </c>
      <c r="B44" s="255">
        <v>79</v>
      </c>
      <c r="C44" s="272">
        <v>0.32377049180327871</v>
      </c>
      <c r="D44" s="273"/>
      <c r="E44" s="274">
        <v>104</v>
      </c>
      <c r="F44" s="272">
        <v>0.42622950819672129</v>
      </c>
      <c r="G44" s="275"/>
      <c r="H44" s="274">
        <v>23</v>
      </c>
      <c r="I44" s="272">
        <v>9.4262295081967207E-2</v>
      </c>
      <c r="J44" s="275"/>
      <c r="K44" s="274">
        <v>1</v>
      </c>
      <c r="L44" s="272">
        <v>4.0983606557377051E-3</v>
      </c>
      <c r="M44" s="275"/>
      <c r="N44" s="274">
        <v>15</v>
      </c>
      <c r="O44" s="272">
        <v>6.1475409836065573E-2</v>
      </c>
      <c r="P44" s="275"/>
      <c r="Q44" s="274">
        <v>91</v>
      </c>
      <c r="R44" s="272">
        <v>0.37295081967213117</v>
      </c>
    </row>
    <row r="45" spans="1:18" s="260" customFormat="1" x14ac:dyDescent="0.25">
      <c r="A45" s="257" t="s">
        <v>268</v>
      </c>
      <c r="B45" s="258">
        <v>94</v>
      </c>
      <c r="C45" s="259">
        <v>0.32982456140350874</v>
      </c>
      <c r="D45" s="276"/>
      <c r="E45" s="277">
        <v>143</v>
      </c>
      <c r="F45" s="259">
        <v>0.50175438596491229</v>
      </c>
      <c r="G45" s="278"/>
      <c r="H45" s="277">
        <v>18</v>
      </c>
      <c r="I45" s="259">
        <v>6.3157894736842107E-2</v>
      </c>
      <c r="J45" s="278"/>
      <c r="K45" s="277">
        <v>0</v>
      </c>
      <c r="L45" s="259">
        <v>0</v>
      </c>
      <c r="M45" s="278"/>
      <c r="N45" s="277">
        <v>26</v>
      </c>
      <c r="O45" s="259">
        <v>9.1228070175438603E-2</v>
      </c>
      <c r="P45" s="278"/>
      <c r="Q45" s="277">
        <v>93</v>
      </c>
      <c r="R45" s="259">
        <v>0.32631578947368423</v>
      </c>
    </row>
    <row r="46" spans="1:18" x14ac:dyDescent="0.25">
      <c r="A46" s="254" t="s">
        <v>269</v>
      </c>
      <c r="B46" s="255">
        <v>2</v>
      </c>
      <c r="C46" s="272">
        <v>1</v>
      </c>
      <c r="D46" s="273"/>
      <c r="E46" s="274">
        <v>2</v>
      </c>
      <c r="F46" s="272">
        <v>1</v>
      </c>
      <c r="G46" s="275"/>
      <c r="H46" s="274">
        <v>1</v>
      </c>
      <c r="I46" s="272">
        <v>0.5</v>
      </c>
      <c r="J46" s="275"/>
      <c r="K46" s="274">
        <v>0</v>
      </c>
      <c r="L46" s="272">
        <v>0</v>
      </c>
      <c r="M46" s="275"/>
      <c r="N46" s="274">
        <v>0</v>
      </c>
      <c r="O46" s="272">
        <v>0</v>
      </c>
      <c r="P46" s="275"/>
      <c r="Q46" s="274">
        <v>0</v>
      </c>
      <c r="R46" s="272">
        <v>0</v>
      </c>
    </row>
    <row r="47" spans="1:18" s="260" customFormat="1" x14ac:dyDescent="0.25">
      <c r="A47" s="261" t="s">
        <v>270</v>
      </c>
      <c r="B47" s="262">
        <v>1</v>
      </c>
      <c r="C47" s="263">
        <v>0.14285714285714285</v>
      </c>
      <c r="D47" s="279"/>
      <c r="E47" s="280">
        <v>1</v>
      </c>
      <c r="F47" s="263">
        <v>0.14285714285714285</v>
      </c>
      <c r="G47" s="281"/>
      <c r="H47" s="280">
        <v>0</v>
      </c>
      <c r="I47" s="263">
        <v>0</v>
      </c>
      <c r="J47" s="281"/>
      <c r="K47" s="280">
        <v>0</v>
      </c>
      <c r="L47" s="263">
        <v>0</v>
      </c>
      <c r="M47" s="281"/>
      <c r="N47" s="280">
        <v>0</v>
      </c>
      <c r="O47" s="263">
        <v>0</v>
      </c>
      <c r="P47" s="281"/>
      <c r="Q47" s="280">
        <v>6</v>
      </c>
      <c r="R47" s="263">
        <v>0.8571428571428571</v>
      </c>
    </row>
    <row r="48" spans="1:18" x14ac:dyDescent="0.25">
      <c r="B48" s="264"/>
      <c r="C48" s="307"/>
      <c r="D48" s="264"/>
      <c r="E48" s="264"/>
      <c r="F48" s="303"/>
      <c r="G48" s="278"/>
      <c r="H48" s="278"/>
      <c r="I48" s="303"/>
      <c r="J48" s="278"/>
      <c r="K48" s="278"/>
      <c r="L48" s="303"/>
      <c r="M48" s="278"/>
      <c r="N48" s="278"/>
      <c r="O48" s="303"/>
      <c r="P48" s="278"/>
      <c r="Q48" s="278"/>
      <c r="R48" s="303"/>
    </row>
    <row r="49" spans="1:1" ht="16.5" x14ac:dyDescent="0.3">
      <c r="A49" s="266" t="s">
        <v>271</v>
      </c>
    </row>
    <row r="50" spans="1:1" ht="16.5" x14ac:dyDescent="0.3">
      <c r="A50" s="266" t="s">
        <v>272</v>
      </c>
    </row>
  </sheetData>
  <mergeCells count="9">
    <mergeCell ref="A6:R7"/>
    <mergeCell ref="A12:A14"/>
    <mergeCell ref="B12:R12"/>
    <mergeCell ref="B13:C13"/>
    <mergeCell ref="E13:F13"/>
    <mergeCell ref="H13:I13"/>
    <mergeCell ref="K13:L13"/>
    <mergeCell ref="N13:O13"/>
    <mergeCell ref="Q13:R13"/>
  </mergeCell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5F42B9-CD91-4084-AE32-CDC2BF1C32A5}">
  <sheetPr codeName="Hoja51">
    <tabColor theme="1"/>
  </sheetPr>
  <dimension ref="A2:I50"/>
  <sheetViews>
    <sheetView showGridLines="0" showRowColHeaders="0" zoomScale="80" zoomScaleNormal="80" workbookViewId="0">
      <selection activeCell="A9" sqref="A9:I9"/>
    </sheetView>
  </sheetViews>
  <sheetFormatPr baseColWidth="10" defaultColWidth="11.42578125" defaultRowHeight="15" x14ac:dyDescent="0.25"/>
  <cols>
    <col min="1" max="1" width="40.7109375" style="241" customWidth="1"/>
    <col min="2" max="2" width="10.140625" style="241" customWidth="1"/>
    <col min="3" max="3" width="9.5703125" style="241" customWidth="1"/>
    <col min="4" max="4" width="6.28515625" style="241" customWidth="1"/>
    <col min="5" max="5" width="10.140625" style="241" customWidth="1"/>
    <col min="6" max="6" width="9.5703125" style="241" customWidth="1"/>
    <col min="7" max="7" width="6.28515625" style="241" customWidth="1"/>
    <col min="8" max="8" width="15.7109375" style="241" customWidth="1"/>
    <col min="9" max="9" width="9.5703125" style="241" hidden="1" customWidth="1"/>
    <col min="10" max="16384" width="11.42578125" style="241"/>
  </cols>
  <sheetData>
    <row r="2" spans="1:9" x14ac:dyDescent="0.25">
      <c r="A2"/>
    </row>
    <row r="5" spans="1:9" ht="3.75" customHeight="1" x14ac:dyDescent="0.25"/>
    <row r="6" spans="1:9" ht="15" customHeight="1" x14ac:dyDescent="0.25">
      <c r="A6" s="749" t="s">
        <v>2</v>
      </c>
      <c r="B6" s="749"/>
      <c r="C6" s="749"/>
      <c r="D6" s="749"/>
      <c r="E6" s="749"/>
      <c r="F6" s="749"/>
      <c r="G6" s="749"/>
      <c r="H6" s="749"/>
      <c r="I6" s="749"/>
    </row>
    <row r="7" spans="1:9" ht="19.5" customHeight="1" x14ac:dyDescent="0.25">
      <c r="A7" s="749"/>
      <c r="B7" s="749"/>
      <c r="C7" s="749"/>
      <c r="D7" s="749"/>
      <c r="E7" s="749"/>
      <c r="F7" s="749"/>
      <c r="G7" s="749"/>
      <c r="H7" s="749"/>
      <c r="I7" s="749"/>
    </row>
    <row r="8" spans="1:9" ht="14.25" customHeight="1" x14ac:dyDescent="0.25">
      <c r="A8" s="242" t="s">
        <v>225</v>
      </c>
      <c r="B8" s="243"/>
      <c r="C8" s="243"/>
      <c r="D8" s="243"/>
      <c r="E8" s="243"/>
      <c r="F8" s="243"/>
      <c r="G8" s="243"/>
      <c r="H8" s="243"/>
      <c r="I8" s="243"/>
    </row>
    <row r="9" spans="1:9" ht="14.25" customHeight="1" x14ac:dyDescent="0.25">
      <c r="A9" s="764" t="s">
        <v>420</v>
      </c>
      <c r="B9" s="764"/>
      <c r="C9" s="764"/>
      <c r="D9" s="764"/>
      <c r="E9" s="764"/>
      <c r="F9" s="764"/>
      <c r="G9" s="764"/>
      <c r="H9" s="764"/>
      <c r="I9" s="764"/>
    </row>
    <row r="10" spans="1:9" x14ac:dyDescent="0.25">
      <c r="A10" s="244" t="s">
        <v>234</v>
      </c>
      <c r="B10" s="245"/>
      <c r="C10" s="246"/>
      <c r="D10" s="282"/>
      <c r="E10" s="282"/>
      <c r="F10" s="291"/>
      <c r="G10" s="282"/>
      <c r="H10" s="282"/>
      <c r="I10" s="282"/>
    </row>
    <row r="11" spans="1:9" ht="15.75" x14ac:dyDescent="0.3">
      <c r="A11" s="247" t="s">
        <v>235</v>
      </c>
      <c r="B11" s="248"/>
      <c r="C11" s="249"/>
      <c r="D11" s="283"/>
      <c r="E11" s="283"/>
      <c r="F11" s="283"/>
    </row>
    <row r="12" spans="1:9" x14ac:dyDescent="0.25">
      <c r="A12" s="750" t="s">
        <v>236</v>
      </c>
      <c r="B12" s="759" t="s">
        <v>421</v>
      </c>
      <c r="C12" s="759"/>
      <c r="D12" s="759"/>
      <c r="E12" s="759"/>
      <c r="F12" s="759"/>
      <c r="G12" s="759"/>
      <c r="H12" s="759"/>
      <c r="I12" s="759"/>
    </row>
    <row r="13" spans="1:9" ht="27" customHeight="1" x14ac:dyDescent="0.25">
      <c r="A13" s="756"/>
      <c r="B13" s="752" t="s">
        <v>291</v>
      </c>
      <c r="C13" s="752"/>
      <c r="D13" s="267"/>
      <c r="E13" s="758" t="s">
        <v>292</v>
      </c>
      <c r="F13" s="758"/>
      <c r="G13" s="268"/>
      <c r="H13" s="758" t="s">
        <v>288</v>
      </c>
      <c r="I13" s="758"/>
    </row>
    <row r="14" spans="1:9" x14ac:dyDescent="0.25">
      <c r="A14" s="756"/>
      <c r="B14" s="250" t="s">
        <v>34</v>
      </c>
      <c r="C14" s="250" t="s">
        <v>35</v>
      </c>
      <c r="D14" s="261"/>
      <c r="E14" s="250" t="s">
        <v>34</v>
      </c>
      <c r="F14" s="250" t="s">
        <v>35</v>
      </c>
      <c r="G14" s="269"/>
      <c r="H14" s="250"/>
      <c r="I14" s="250" t="s">
        <v>35</v>
      </c>
    </row>
    <row r="15" spans="1:9" x14ac:dyDescent="0.25">
      <c r="A15" s="284" t="s">
        <v>238</v>
      </c>
      <c r="B15" s="252">
        <f>SUM(B16:B47)</f>
        <v>3524</v>
      </c>
      <c r="C15" s="270">
        <f>B15/$H$15</f>
        <v>0.11061933013152525</v>
      </c>
      <c r="D15" s="271"/>
      <c r="E15" s="252">
        <f>SUM(E16:E47)</f>
        <v>28333</v>
      </c>
      <c r="F15" s="270">
        <f>E15/$H$15</f>
        <v>0.88938066986847475</v>
      </c>
      <c r="G15" s="271"/>
      <c r="H15" s="252">
        <f>B15+E15</f>
        <v>31857</v>
      </c>
      <c r="I15" s="271">
        <f>SUM(I16:I47)</f>
        <v>99.999999999999986</v>
      </c>
    </row>
    <row r="16" spans="1:9" x14ac:dyDescent="0.25">
      <c r="A16" s="254" t="s">
        <v>239</v>
      </c>
      <c r="B16" s="255">
        <v>22</v>
      </c>
      <c r="C16" s="256">
        <f>B16/$H16</f>
        <v>2.7465667915106119E-2</v>
      </c>
      <c r="D16" s="273"/>
      <c r="E16" s="274">
        <v>779</v>
      </c>
      <c r="F16" s="256">
        <f>E16/$H16</f>
        <v>0.97253433208489393</v>
      </c>
      <c r="G16" s="275"/>
      <c r="H16" s="274">
        <f>B16+E16</f>
        <v>801</v>
      </c>
      <c r="I16" s="296">
        <f>(H16/$H$15)*100</f>
        <v>2.5143610509464169</v>
      </c>
    </row>
    <row r="17" spans="1:9" x14ac:dyDescent="0.25">
      <c r="A17" s="257" t="s">
        <v>240</v>
      </c>
      <c r="B17" s="258">
        <v>206</v>
      </c>
      <c r="C17" s="259">
        <f t="shared" ref="C17:C47" si="0">B17/$H17</f>
        <v>0.14023144996596323</v>
      </c>
      <c r="D17" s="276"/>
      <c r="E17" s="277">
        <v>1263</v>
      </c>
      <c r="F17" s="259">
        <f t="shared" ref="F17:F47" si="1">E17/$H17</f>
        <v>0.85976855003403674</v>
      </c>
      <c r="G17" s="278"/>
      <c r="H17" s="277">
        <f>B17+E17</f>
        <v>1469</v>
      </c>
      <c r="I17" s="294">
        <f>(H17/$H$15)*100</f>
        <v>4.6112314404997328</v>
      </c>
    </row>
    <row r="18" spans="1:9" x14ac:dyDescent="0.25">
      <c r="A18" s="254" t="s">
        <v>241</v>
      </c>
      <c r="B18" s="255">
        <v>0</v>
      </c>
      <c r="C18" s="256">
        <v>0</v>
      </c>
      <c r="D18" s="273"/>
      <c r="E18" s="274">
        <v>0</v>
      </c>
      <c r="F18" s="256">
        <v>0</v>
      </c>
      <c r="G18" s="275"/>
      <c r="H18" s="274">
        <f t="shared" ref="H18:H47" si="2">B18+E18</f>
        <v>0</v>
      </c>
      <c r="I18" s="296">
        <f t="shared" ref="I18:I47" si="3">(H18/$H$15)*100</f>
        <v>0</v>
      </c>
    </row>
    <row r="19" spans="1:9" x14ac:dyDescent="0.25">
      <c r="A19" s="257" t="s">
        <v>242</v>
      </c>
      <c r="B19" s="258">
        <v>173</v>
      </c>
      <c r="C19" s="259">
        <f t="shared" si="0"/>
        <v>9.0057261842790212E-2</v>
      </c>
      <c r="D19" s="276"/>
      <c r="E19" s="277">
        <v>1748</v>
      </c>
      <c r="F19" s="259">
        <f t="shared" si="1"/>
        <v>0.90994273815720983</v>
      </c>
      <c r="G19" s="278"/>
      <c r="H19" s="277">
        <f t="shared" si="2"/>
        <v>1921</v>
      </c>
      <c r="I19" s="294">
        <f t="shared" si="3"/>
        <v>6.0300718837304199</v>
      </c>
    </row>
    <row r="20" spans="1:9" x14ac:dyDescent="0.25">
      <c r="A20" s="254" t="s">
        <v>243</v>
      </c>
      <c r="B20" s="255">
        <v>378</v>
      </c>
      <c r="C20" s="256">
        <f t="shared" si="0"/>
        <v>0.15802675585284282</v>
      </c>
      <c r="D20" s="273"/>
      <c r="E20" s="274">
        <v>2014</v>
      </c>
      <c r="F20" s="256">
        <f t="shared" si="1"/>
        <v>0.84197324414715724</v>
      </c>
      <c r="G20" s="275"/>
      <c r="H20" s="274">
        <f t="shared" si="2"/>
        <v>2392</v>
      </c>
      <c r="I20" s="296">
        <f t="shared" si="3"/>
        <v>7.5085538500172646</v>
      </c>
    </row>
    <row r="21" spans="1:9" x14ac:dyDescent="0.25">
      <c r="A21" s="257" t="s">
        <v>244</v>
      </c>
      <c r="B21" s="258">
        <v>221</v>
      </c>
      <c r="C21" s="259">
        <f t="shared" si="0"/>
        <v>0.1111111111111111</v>
      </c>
      <c r="D21" s="276"/>
      <c r="E21" s="277">
        <v>1768</v>
      </c>
      <c r="F21" s="259">
        <f t="shared" si="1"/>
        <v>0.88888888888888884</v>
      </c>
      <c r="G21" s="278"/>
      <c r="H21" s="277">
        <f t="shared" si="2"/>
        <v>1989</v>
      </c>
      <c r="I21" s="294">
        <f t="shared" si="3"/>
        <v>6.2435257557208779</v>
      </c>
    </row>
    <row r="22" spans="1:9" x14ac:dyDescent="0.25">
      <c r="A22" s="254" t="s">
        <v>245</v>
      </c>
      <c r="B22" s="255">
        <v>266</v>
      </c>
      <c r="C22" s="256">
        <f t="shared" si="0"/>
        <v>0.12813102119460501</v>
      </c>
      <c r="D22" s="273"/>
      <c r="E22" s="274">
        <v>1810</v>
      </c>
      <c r="F22" s="256">
        <f t="shared" si="1"/>
        <v>0.87186897880539505</v>
      </c>
      <c r="G22" s="275"/>
      <c r="H22" s="274">
        <f t="shared" si="2"/>
        <v>2076</v>
      </c>
      <c r="I22" s="296">
        <f t="shared" si="3"/>
        <v>6.5166211507674916</v>
      </c>
    </row>
    <row r="23" spans="1:9" x14ac:dyDescent="0.25">
      <c r="A23" s="257" t="s">
        <v>246</v>
      </c>
      <c r="B23" s="258">
        <v>144</v>
      </c>
      <c r="C23" s="259">
        <f t="shared" si="0"/>
        <v>0.10048848569434753</v>
      </c>
      <c r="D23" s="276"/>
      <c r="E23" s="277">
        <v>1289</v>
      </c>
      <c r="F23" s="259">
        <f t="shared" si="1"/>
        <v>0.89951151430565246</v>
      </c>
      <c r="G23" s="278"/>
      <c r="H23" s="277">
        <f t="shared" si="2"/>
        <v>1433</v>
      </c>
      <c r="I23" s="294">
        <f t="shared" si="3"/>
        <v>4.4982264494459612</v>
      </c>
    </row>
    <row r="24" spans="1:9" x14ac:dyDescent="0.25">
      <c r="A24" s="254" t="s">
        <v>247</v>
      </c>
      <c r="B24" s="255">
        <v>26</v>
      </c>
      <c r="C24" s="256">
        <f t="shared" si="0"/>
        <v>0.11818181818181818</v>
      </c>
      <c r="D24" s="273"/>
      <c r="E24" s="274">
        <v>194</v>
      </c>
      <c r="F24" s="256">
        <f t="shared" si="1"/>
        <v>0.88181818181818183</v>
      </c>
      <c r="G24" s="275"/>
      <c r="H24" s="274">
        <f t="shared" si="2"/>
        <v>220</v>
      </c>
      <c r="I24" s="296">
        <f t="shared" si="3"/>
        <v>0.69058605643971493</v>
      </c>
    </row>
    <row r="25" spans="1:9" x14ac:dyDescent="0.25">
      <c r="A25" s="257" t="s">
        <v>248</v>
      </c>
      <c r="B25" s="258">
        <v>0</v>
      </c>
      <c r="C25" s="259">
        <f t="shared" si="0"/>
        <v>0</v>
      </c>
      <c r="D25" s="276"/>
      <c r="E25" s="277">
        <v>2</v>
      </c>
      <c r="F25" s="259">
        <f t="shared" si="1"/>
        <v>1</v>
      </c>
      <c r="G25" s="278"/>
      <c r="H25" s="277">
        <f t="shared" si="2"/>
        <v>2</v>
      </c>
      <c r="I25" s="294">
        <f t="shared" si="3"/>
        <v>6.2780550585428644E-3</v>
      </c>
    </row>
    <row r="26" spans="1:9" x14ac:dyDescent="0.25">
      <c r="A26" s="254" t="s">
        <v>249</v>
      </c>
      <c r="B26" s="255">
        <v>72</v>
      </c>
      <c r="C26" s="256">
        <f t="shared" si="0"/>
        <v>5.2863436123348019E-2</v>
      </c>
      <c r="D26" s="273"/>
      <c r="E26" s="274">
        <v>1290</v>
      </c>
      <c r="F26" s="256">
        <f t="shared" si="1"/>
        <v>0.94713656387665202</v>
      </c>
      <c r="G26" s="275"/>
      <c r="H26" s="274">
        <f t="shared" si="2"/>
        <v>1362</v>
      </c>
      <c r="I26" s="296">
        <f t="shared" si="3"/>
        <v>4.2753554948676902</v>
      </c>
    </row>
    <row r="27" spans="1:9" x14ac:dyDescent="0.25">
      <c r="A27" s="257" t="s">
        <v>250</v>
      </c>
      <c r="B27" s="258">
        <v>13</v>
      </c>
      <c r="C27" s="259">
        <f t="shared" si="0"/>
        <v>3.9755351681957186E-2</v>
      </c>
      <c r="D27" s="276"/>
      <c r="E27" s="277">
        <v>314</v>
      </c>
      <c r="F27" s="259">
        <f t="shared" si="1"/>
        <v>0.96024464831804279</v>
      </c>
      <c r="G27" s="278"/>
      <c r="H27" s="277">
        <f t="shared" si="2"/>
        <v>327</v>
      </c>
      <c r="I27" s="294">
        <f t="shared" si="3"/>
        <v>1.0264620020717583</v>
      </c>
    </row>
    <row r="28" spans="1:9" x14ac:dyDescent="0.25">
      <c r="A28" s="254" t="s">
        <v>251</v>
      </c>
      <c r="B28" s="255">
        <v>22</v>
      </c>
      <c r="C28" s="256">
        <f t="shared" si="0"/>
        <v>1.4175257731958763E-2</v>
      </c>
      <c r="D28" s="273"/>
      <c r="E28" s="274">
        <v>1530</v>
      </c>
      <c r="F28" s="256">
        <f t="shared" si="1"/>
        <v>0.98582474226804129</v>
      </c>
      <c r="G28" s="275"/>
      <c r="H28" s="274">
        <f t="shared" si="2"/>
        <v>1552</v>
      </c>
      <c r="I28" s="296">
        <f t="shared" si="3"/>
        <v>4.8717707254292621</v>
      </c>
    </row>
    <row r="29" spans="1:9" x14ac:dyDescent="0.25">
      <c r="A29" s="257" t="s">
        <v>252</v>
      </c>
      <c r="B29" s="258">
        <v>179</v>
      </c>
      <c r="C29" s="259">
        <f t="shared" si="0"/>
        <v>0.14094488188976378</v>
      </c>
      <c r="D29" s="276"/>
      <c r="E29" s="277">
        <v>1091</v>
      </c>
      <c r="F29" s="259">
        <f t="shared" si="1"/>
        <v>0.85905511811023627</v>
      </c>
      <c r="G29" s="278"/>
      <c r="H29" s="277">
        <f t="shared" si="2"/>
        <v>1270</v>
      </c>
      <c r="I29" s="294">
        <f t="shared" si="3"/>
        <v>3.9865649621747186</v>
      </c>
    </row>
    <row r="30" spans="1:9" x14ac:dyDescent="0.25">
      <c r="A30" s="254" t="s">
        <v>253</v>
      </c>
      <c r="B30" s="255">
        <v>184</v>
      </c>
      <c r="C30" s="256">
        <f t="shared" si="0"/>
        <v>0.13489736070381231</v>
      </c>
      <c r="D30" s="273"/>
      <c r="E30" s="274">
        <v>1180</v>
      </c>
      <c r="F30" s="256">
        <f t="shared" si="1"/>
        <v>0.86510263929618769</v>
      </c>
      <c r="G30" s="275"/>
      <c r="H30" s="274">
        <f t="shared" si="2"/>
        <v>1364</v>
      </c>
      <c r="I30" s="296">
        <f t="shared" si="3"/>
        <v>4.2816335499262328</v>
      </c>
    </row>
    <row r="31" spans="1:9" x14ac:dyDescent="0.25">
      <c r="A31" s="257" t="s">
        <v>254</v>
      </c>
      <c r="B31" s="258">
        <v>6</v>
      </c>
      <c r="C31" s="259">
        <f t="shared" si="0"/>
        <v>0.3</v>
      </c>
      <c r="D31" s="276"/>
      <c r="E31" s="277">
        <v>14</v>
      </c>
      <c r="F31" s="259">
        <f t="shared" si="1"/>
        <v>0.7</v>
      </c>
      <c r="G31" s="278"/>
      <c r="H31" s="277">
        <f t="shared" si="2"/>
        <v>20</v>
      </c>
      <c r="I31" s="294">
        <f t="shared" si="3"/>
        <v>6.2780550585428641E-2</v>
      </c>
    </row>
    <row r="32" spans="1:9" x14ac:dyDescent="0.25">
      <c r="A32" s="254" t="s">
        <v>255</v>
      </c>
      <c r="B32" s="255">
        <v>2</v>
      </c>
      <c r="C32" s="256">
        <f t="shared" si="0"/>
        <v>6.6666666666666666E-2</v>
      </c>
      <c r="D32" s="273"/>
      <c r="E32" s="274">
        <v>28</v>
      </c>
      <c r="F32" s="256">
        <f t="shared" si="1"/>
        <v>0.93333333333333335</v>
      </c>
      <c r="G32" s="275"/>
      <c r="H32" s="274">
        <f t="shared" si="2"/>
        <v>30</v>
      </c>
      <c r="I32" s="296">
        <f t="shared" si="3"/>
        <v>9.4170825878142947E-2</v>
      </c>
    </row>
    <row r="33" spans="1:9" x14ac:dyDescent="0.25">
      <c r="A33" s="257" t="s">
        <v>256</v>
      </c>
      <c r="B33" s="258">
        <v>144</v>
      </c>
      <c r="C33" s="259">
        <f t="shared" si="0"/>
        <v>0.11085450346420324</v>
      </c>
      <c r="D33" s="276"/>
      <c r="E33" s="277">
        <v>1155</v>
      </c>
      <c r="F33" s="259">
        <f t="shared" si="1"/>
        <v>0.88914549653579678</v>
      </c>
      <c r="G33" s="278"/>
      <c r="H33" s="277">
        <f t="shared" si="2"/>
        <v>1299</v>
      </c>
      <c r="I33" s="294">
        <f t="shared" si="3"/>
        <v>4.0775967605235897</v>
      </c>
    </row>
    <row r="34" spans="1:9" x14ac:dyDescent="0.25">
      <c r="A34" s="254" t="s">
        <v>257</v>
      </c>
      <c r="B34" s="255">
        <v>189</v>
      </c>
      <c r="C34" s="256">
        <f t="shared" si="0"/>
        <v>0.13347457627118645</v>
      </c>
      <c r="D34" s="273"/>
      <c r="E34" s="274">
        <v>1227</v>
      </c>
      <c r="F34" s="256">
        <f t="shared" si="1"/>
        <v>0.86652542372881358</v>
      </c>
      <c r="G34" s="275"/>
      <c r="H34" s="274">
        <f t="shared" si="2"/>
        <v>1416</v>
      </c>
      <c r="I34" s="296">
        <f t="shared" si="3"/>
        <v>4.4448629814483471</v>
      </c>
    </row>
    <row r="35" spans="1:9" x14ac:dyDescent="0.25">
      <c r="A35" s="257" t="s">
        <v>258</v>
      </c>
      <c r="B35" s="258">
        <v>20</v>
      </c>
      <c r="C35" s="259">
        <f t="shared" si="0"/>
        <v>5.8139534883720929E-2</v>
      </c>
      <c r="D35" s="276"/>
      <c r="E35" s="277">
        <v>324</v>
      </c>
      <c r="F35" s="259">
        <f t="shared" si="1"/>
        <v>0.94186046511627908</v>
      </c>
      <c r="G35" s="278"/>
      <c r="H35" s="277">
        <f t="shared" si="2"/>
        <v>344</v>
      </c>
      <c r="I35" s="294">
        <f t="shared" si="3"/>
        <v>1.0798254700693726</v>
      </c>
    </row>
    <row r="36" spans="1:9" x14ac:dyDescent="0.25">
      <c r="A36" s="254" t="s">
        <v>259</v>
      </c>
      <c r="B36" s="255">
        <v>23</v>
      </c>
      <c r="C36" s="256">
        <f t="shared" si="0"/>
        <v>0.14285714285714285</v>
      </c>
      <c r="D36" s="273"/>
      <c r="E36" s="274">
        <v>138</v>
      </c>
      <c r="F36" s="256">
        <f t="shared" si="1"/>
        <v>0.8571428571428571</v>
      </c>
      <c r="G36" s="275"/>
      <c r="H36" s="274">
        <f t="shared" si="2"/>
        <v>161</v>
      </c>
      <c r="I36" s="296">
        <f t="shared" si="3"/>
        <v>0.50538343221270043</v>
      </c>
    </row>
    <row r="37" spans="1:9" s="260" customFormat="1" x14ac:dyDescent="0.25">
      <c r="A37" s="257" t="s">
        <v>260</v>
      </c>
      <c r="B37" s="258">
        <v>224</v>
      </c>
      <c r="C37" s="259">
        <f t="shared" si="0"/>
        <v>0.11858125992588671</v>
      </c>
      <c r="D37" s="276"/>
      <c r="E37" s="277">
        <v>1665</v>
      </c>
      <c r="F37" s="259">
        <f t="shared" si="1"/>
        <v>0.88141874007411325</v>
      </c>
      <c r="G37" s="278"/>
      <c r="H37" s="277">
        <f t="shared" si="2"/>
        <v>1889</v>
      </c>
      <c r="I37" s="294">
        <f t="shared" si="3"/>
        <v>5.9296230027937344</v>
      </c>
    </row>
    <row r="38" spans="1:9" x14ac:dyDescent="0.25">
      <c r="A38" s="254" t="s">
        <v>261</v>
      </c>
      <c r="B38" s="255">
        <v>83</v>
      </c>
      <c r="C38" s="256">
        <f t="shared" si="0"/>
        <v>0.13009404388714735</v>
      </c>
      <c r="D38" s="273"/>
      <c r="E38" s="274">
        <v>555</v>
      </c>
      <c r="F38" s="256">
        <f t="shared" si="1"/>
        <v>0.86990595611285271</v>
      </c>
      <c r="G38" s="275"/>
      <c r="H38" s="274">
        <f t="shared" si="2"/>
        <v>638</v>
      </c>
      <c r="I38" s="296">
        <f t="shared" si="3"/>
        <v>2.0026995636751734</v>
      </c>
    </row>
    <row r="39" spans="1:9" s="260" customFormat="1" x14ac:dyDescent="0.25">
      <c r="A39" s="257" t="s">
        <v>262</v>
      </c>
      <c r="B39" s="258">
        <v>122</v>
      </c>
      <c r="C39" s="259">
        <f t="shared" si="0"/>
        <v>8.3049693669162691E-2</v>
      </c>
      <c r="D39" s="276"/>
      <c r="E39" s="277">
        <v>1347</v>
      </c>
      <c r="F39" s="259">
        <f t="shared" si="1"/>
        <v>0.91695030633083729</v>
      </c>
      <c r="G39" s="278"/>
      <c r="H39" s="277">
        <f t="shared" si="2"/>
        <v>1469</v>
      </c>
      <c r="I39" s="294">
        <f t="shared" si="3"/>
        <v>4.6112314404997328</v>
      </c>
    </row>
    <row r="40" spans="1:9" x14ac:dyDescent="0.25">
      <c r="A40" s="254" t="s">
        <v>263</v>
      </c>
      <c r="B40" s="255">
        <v>129</v>
      </c>
      <c r="C40" s="256">
        <f t="shared" si="0"/>
        <v>0.14878892733564014</v>
      </c>
      <c r="D40" s="273"/>
      <c r="E40" s="274">
        <v>738</v>
      </c>
      <c r="F40" s="256">
        <f t="shared" si="1"/>
        <v>0.85121107266435991</v>
      </c>
      <c r="G40" s="275"/>
      <c r="H40" s="274">
        <f t="shared" si="2"/>
        <v>867</v>
      </c>
      <c r="I40" s="296">
        <f t="shared" si="3"/>
        <v>2.7215368678783314</v>
      </c>
    </row>
    <row r="41" spans="1:9" s="260" customFormat="1" x14ac:dyDescent="0.25">
      <c r="A41" s="257" t="s">
        <v>264</v>
      </c>
      <c r="B41" s="258">
        <v>142</v>
      </c>
      <c r="C41" s="259">
        <f t="shared" si="0"/>
        <v>0.10749432248296745</v>
      </c>
      <c r="D41" s="276"/>
      <c r="E41" s="277">
        <v>1179</v>
      </c>
      <c r="F41" s="259">
        <f t="shared" si="1"/>
        <v>0.89250567751703258</v>
      </c>
      <c r="G41" s="278"/>
      <c r="H41" s="277">
        <f t="shared" si="2"/>
        <v>1321</v>
      </c>
      <c r="I41" s="294">
        <f t="shared" si="3"/>
        <v>4.1466553661675611</v>
      </c>
    </row>
    <row r="42" spans="1:9" x14ac:dyDescent="0.25">
      <c r="A42" s="254" t="s">
        <v>265</v>
      </c>
      <c r="B42" s="255">
        <v>105</v>
      </c>
      <c r="C42" s="256">
        <f t="shared" si="0"/>
        <v>0.10174418604651163</v>
      </c>
      <c r="D42" s="273"/>
      <c r="E42" s="274">
        <v>927</v>
      </c>
      <c r="F42" s="256">
        <f t="shared" si="1"/>
        <v>0.89825581395348841</v>
      </c>
      <c r="G42" s="275"/>
      <c r="H42" s="274">
        <f t="shared" si="2"/>
        <v>1032</v>
      </c>
      <c r="I42" s="296">
        <f t="shared" si="3"/>
        <v>3.2394764102081175</v>
      </c>
    </row>
    <row r="43" spans="1:9" s="260" customFormat="1" x14ac:dyDescent="0.25">
      <c r="A43" s="257" t="s">
        <v>266</v>
      </c>
      <c r="B43" s="258">
        <v>81</v>
      </c>
      <c r="C43" s="259">
        <f t="shared" si="0"/>
        <v>0.2109375</v>
      </c>
      <c r="D43" s="276"/>
      <c r="E43" s="277">
        <v>303</v>
      </c>
      <c r="F43" s="259">
        <f t="shared" si="1"/>
        <v>0.7890625</v>
      </c>
      <c r="G43" s="278"/>
      <c r="H43" s="277">
        <f t="shared" si="2"/>
        <v>384</v>
      </c>
      <c r="I43" s="294">
        <f t="shared" si="3"/>
        <v>1.2053865712402296</v>
      </c>
    </row>
    <row r="44" spans="1:9" x14ac:dyDescent="0.25">
      <c r="A44" s="254" t="s">
        <v>267</v>
      </c>
      <c r="B44" s="255">
        <v>176</v>
      </c>
      <c r="C44" s="256">
        <f t="shared" si="0"/>
        <v>0.11224489795918367</v>
      </c>
      <c r="D44" s="273"/>
      <c r="E44" s="274">
        <v>1392</v>
      </c>
      <c r="F44" s="256">
        <f t="shared" si="1"/>
        <v>0.88775510204081631</v>
      </c>
      <c r="G44" s="275"/>
      <c r="H44" s="274">
        <f t="shared" si="2"/>
        <v>1568</v>
      </c>
      <c r="I44" s="296">
        <f t="shared" si="3"/>
        <v>4.9219951658976049</v>
      </c>
    </row>
    <row r="45" spans="1:9" s="260" customFormat="1" x14ac:dyDescent="0.25">
      <c r="A45" s="257" t="s">
        <v>268</v>
      </c>
      <c r="B45" s="258">
        <v>171</v>
      </c>
      <c r="C45" s="259">
        <f t="shared" si="0"/>
        <v>0.14393939393939395</v>
      </c>
      <c r="D45" s="276"/>
      <c r="E45" s="277">
        <v>1017</v>
      </c>
      <c r="F45" s="259">
        <f t="shared" si="1"/>
        <v>0.85606060606060608</v>
      </c>
      <c r="G45" s="278"/>
      <c r="H45" s="277">
        <f t="shared" si="2"/>
        <v>1188</v>
      </c>
      <c r="I45" s="294">
        <f t="shared" si="3"/>
        <v>3.7291647047744609</v>
      </c>
    </row>
    <row r="46" spans="1:9" x14ac:dyDescent="0.25">
      <c r="A46" s="254" t="s">
        <v>269</v>
      </c>
      <c r="B46" s="255">
        <v>1</v>
      </c>
      <c r="C46" s="256">
        <f t="shared" si="0"/>
        <v>4.1666666666666664E-2</v>
      </c>
      <c r="D46" s="273"/>
      <c r="E46" s="274">
        <v>23</v>
      </c>
      <c r="F46" s="256">
        <f t="shared" si="1"/>
        <v>0.95833333333333337</v>
      </c>
      <c r="G46" s="275"/>
      <c r="H46" s="274">
        <f t="shared" si="2"/>
        <v>24</v>
      </c>
      <c r="I46" s="296">
        <f t="shared" si="3"/>
        <v>7.5336660702514352E-2</v>
      </c>
    </row>
    <row r="47" spans="1:9" s="260" customFormat="1" x14ac:dyDescent="0.25">
      <c r="A47" s="261" t="s">
        <v>270</v>
      </c>
      <c r="B47" s="262">
        <v>0</v>
      </c>
      <c r="C47" s="263">
        <f t="shared" si="0"/>
        <v>0</v>
      </c>
      <c r="D47" s="279"/>
      <c r="E47" s="280">
        <v>29</v>
      </c>
      <c r="F47" s="263">
        <f t="shared" si="1"/>
        <v>1</v>
      </c>
      <c r="G47" s="281"/>
      <c r="H47" s="280">
        <f t="shared" si="2"/>
        <v>29</v>
      </c>
      <c r="I47" s="295">
        <f t="shared" si="3"/>
        <v>9.1031798348871512E-2</v>
      </c>
    </row>
    <row r="48" spans="1:9" x14ac:dyDescent="0.25">
      <c r="B48" s="264"/>
      <c r="C48" s="265"/>
      <c r="D48" s="264"/>
      <c r="E48" s="264"/>
      <c r="F48" s="288"/>
      <c r="G48" s="278"/>
      <c r="H48" s="278"/>
      <c r="I48" s="288"/>
    </row>
    <row r="49" spans="1:1" ht="16.5" x14ac:dyDescent="0.3">
      <c r="A49" s="266" t="s">
        <v>271</v>
      </c>
    </row>
    <row r="50" spans="1:1" ht="16.5" x14ac:dyDescent="0.3">
      <c r="A50" s="266" t="s">
        <v>272</v>
      </c>
    </row>
  </sheetData>
  <mergeCells count="7">
    <mergeCell ref="A6:I7"/>
    <mergeCell ref="A9:I9"/>
    <mergeCell ref="A12:A14"/>
    <mergeCell ref="B12:I12"/>
    <mergeCell ref="B13:C13"/>
    <mergeCell ref="E13:F13"/>
    <mergeCell ref="H13:I13"/>
  </mergeCell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EF419A-A926-45E9-AF86-2EDDC4648A88}">
  <sheetPr codeName="Hoja52">
    <tabColor theme="1"/>
  </sheetPr>
  <dimension ref="A2:I50"/>
  <sheetViews>
    <sheetView showGridLines="0" showRowColHeaders="0" zoomScale="80" zoomScaleNormal="80" workbookViewId="0">
      <selection activeCell="A9" sqref="A9:I9"/>
    </sheetView>
  </sheetViews>
  <sheetFormatPr baseColWidth="10" defaultColWidth="11.42578125" defaultRowHeight="15" x14ac:dyDescent="0.25"/>
  <cols>
    <col min="1" max="1" width="40.7109375" style="241" customWidth="1"/>
    <col min="2" max="2" width="10.140625" style="241" customWidth="1"/>
    <col min="3" max="3" width="9.5703125" style="241" customWidth="1"/>
    <col min="4" max="4" width="6.28515625" style="241" customWidth="1"/>
    <col min="5" max="5" width="10.140625" style="241" customWidth="1"/>
    <col min="6" max="6" width="9.5703125" style="241" customWidth="1"/>
    <col min="7" max="7" width="6.28515625" style="241" customWidth="1"/>
    <col min="8" max="8" width="15.5703125" style="241" customWidth="1"/>
    <col min="9" max="9" width="9.5703125" style="241" hidden="1" customWidth="1"/>
    <col min="10" max="16384" width="11.42578125" style="241"/>
  </cols>
  <sheetData>
    <row r="2" spans="1:9" x14ac:dyDescent="0.25">
      <c r="A2"/>
    </row>
    <row r="5" spans="1:9" ht="3.75" customHeight="1" x14ac:dyDescent="0.25"/>
    <row r="6" spans="1:9" ht="15" customHeight="1" x14ac:dyDescent="0.25">
      <c r="A6" s="749" t="s">
        <v>2</v>
      </c>
      <c r="B6" s="749"/>
      <c r="C6" s="749"/>
      <c r="D6" s="749"/>
      <c r="E6" s="749"/>
      <c r="F6" s="749"/>
      <c r="G6" s="749"/>
      <c r="H6" s="749"/>
      <c r="I6" s="749"/>
    </row>
    <row r="7" spans="1:9" ht="19.5" customHeight="1" x14ac:dyDescent="0.25">
      <c r="A7" s="749"/>
      <c r="B7" s="749"/>
      <c r="C7" s="749"/>
      <c r="D7" s="749"/>
      <c r="E7" s="749"/>
      <c r="F7" s="749"/>
      <c r="G7" s="749"/>
      <c r="H7" s="749"/>
      <c r="I7" s="749"/>
    </row>
    <row r="8" spans="1:9" ht="14.25" customHeight="1" x14ac:dyDescent="0.25">
      <c r="A8" s="242" t="s">
        <v>226</v>
      </c>
      <c r="B8" s="243"/>
      <c r="C8" s="243"/>
      <c r="D8" s="243"/>
      <c r="E8" s="243"/>
      <c r="F8" s="243"/>
      <c r="G8" s="243"/>
      <c r="H8" s="243"/>
      <c r="I8" s="243"/>
    </row>
    <row r="9" spans="1:9" ht="14.25" customHeight="1" x14ac:dyDescent="0.25">
      <c r="A9" s="764" t="s">
        <v>422</v>
      </c>
      <c r="B9" s="764"/>
      <c r="C9" s="764"/>
      <c r="D9" s="764"/>
      <c r="E9" s="764"/>
      <c r="F9" s="764"/>
      <c r="G9" s="764"/>
      <c r="H9" s="764"/>
      <c r="I9" s="764"/>
    </row>
    <row r="10" spans="1:9" x14ac:dyDescent="0.25">
      <c r="A10" s="244" t="s">
        <v>234</v>
      </c>
      <c r="B10" s="245"/>
      <c r="C10" s="246"/>
      <c r="D10" s="282"/>
      <c r="E10" s="282"/>
      <c r="F10" s="291"/>
      <c r="G10" s="282"/>
      <c r="H10" s="282"/>
      <c r="I10" s="282"/>
    </row>
    <row r="11" spans="1:9" ht="15.75" x14ac:dyDescent="0.3">
      <c r="A11" s="247" t="s">
        <v>235</v>
      </c>
      <c r="B11" s="248"/>
      <c r="C11" s="249"/>
      <c r="D11" s="283"/>
      <c r="E11" s="283"/>
      <c r="F11" s="283"/>
    </row>
    <row r="12" spans="1:9" x14ac:dyDescent="0.25">
      <c r="A12" s="750" t="s">
        <v>236</v>
      </c>
      <c r="B12" s="759" t="s">
        <v>423</v>
      </c>
      <c r="C12" s="759"/>
      <c r="D12" s="759"/>
      <c r="E12" s="759"/>
      <c r="F12" s="759"/>
      <c r="G12" s="759"/>
      <c r="H12" s="759"/>
      <c r="I12" s="759"/>
    </row>
    <row r="13" spans="1:9" ht="27" customHeight="1" x14ac:dyDescent="0.25">
      <c r="A13" s="756"/>
      <c r="B13" s="752" t="s">
        <v>291</v>
      </c>
      <c r="C13" s="752"/>
      <c r="D13" s="267"/>
      <c r="E13" s="758" t="s">
        <v>292</v>
      </c>
      <c r="F13" s="758"/>
      <c r="G13" s="268"/>
      <c r="H13" s="758" t="s">
        <v>288</v>
      </c>
      <c r="I13" s="758"/>
    </row>
    <row r="14" spans="1:9" x14ac:dyDescent="0.25">
      <c r="A14" s="756"/>
      <c r="B14" s="250" t="s">
        <v>34</v>
      </c>
      <c r="C14" s="250" t="s">
        <v>35</v>
      </c>
      <c r="D14" s="261"/>
      <c r="E14" s="250" t="s">
        <v>34</v>
      </c>
      <c r="F14" s="250" t="s">
        <v>35</v>
      </c>
      <c r="G14" s="269"/>
      <c r="H14" s="250"/>
      <c r="I14" s="250" t="s">
        <v>35</v>
      </c>
    </row>
    <row r="15" spans="1:9" x14ac:dyDescent="0.25">
      <c r="A15" s="284" t="s">
        <v>238</v>
      </c>
      <c r="B15" s="252">
        <f>SUM(B16:B47)</f>
        <v>3192</v>
      </c>
      <c r="C15" s="270">
        <f>B15/$H$15</f>
        <v>0.90578887627695803</v>
      </c>
      <c r="D15" s="271"/>
      <c r="E15" s="252">
        <f>SUM(E16:E47)</f>
        <v>332</v>
      </c>
      <c r="F15" s="270">
        <f>E15/$H$15</f>
        <v>9.4211123723041995E-2</v>
      </c>
      <c r="G15" s="271"/>
      <c r="H15" s="252">
        <f>B15+E15</f>
        <v>3524</v>
      </c>
      <c r="I15" s="271">
        <f>SUM(I16:I47)</f>
        <v>100</v>
      </c>
    </row>
    <row r="16" spans="1:9" x14ac:dyDescent="0.25">
      <c r="A16" s="254" t="s">
        <v>239</v>
      </c>
      <c r="B16" s="255">
        <v>17</v>
      </c>
      <c r="C16" s="256">
        <f>B16/$H16</f>
        <v>0.77272727272727271</v>
      </c>
      <c r="D16" s="273"/>
      <c r="E16" s="274">
        <v>5</v>
      </c>
      <c r="F16" s="256">
        <f>E16/$H16</f>
        <v>0.22727272727272727</v>
      </c>
      <c r="G16" s="275"/>
      <c r="H16" s="274">
        <f>B16+E16</f>
        <v>22</v>
      </c>
      <c r="I16" s="296">
        <f>(H16/$H$15)*100</f>
        <v>0.62429057888762762</v>
      </c>
    </row>
    <row r="17" spans="1:9" x14ac:dyDescent="0.25">
      <c r="A17" s="257" t="s">
        <v>240</v>
      </c>
      <c r="B17" s="258">
        <v>190</v>
      </c>
      <c r="C17" s="259">
        <f t="shared" ref="C17:C46" si="0">B17/$H17</f>
        <v>0.92233009708737868</v>
      </c>
      <c r="D17" s="276"/>
      <c r="E17" s="277">
        <v>16</v>
      </c>
      <c r="F17" s="259">
        <f t="shared" ref="F17:F46" si="1">E17/$H17</f>
        <v>7.7669902912621352E-2</v>
      </c>
      <c r="G17" s="278"/>
      <c r="H17" s="277">
        <f>B17+E17</f>
        <v>206</v>
      </c>
      <c r="I17" s="294">
        <f>(H17/$H$15)*100</f>
        <v>5.8456299659477864</v>
      </c>
    </row>
    <row r="18" spans="1:9" x14ac:dyDescent="0.25">
      <c r="A18" s="254" t="s">
        <v>241</v>
      </c>
      <c r="B18" s="255">
        <v>0</v>
      </c>
      <c r="C18" s="256">
        <v>0</v>
      </c>
      <c r="D18" s="273"/>
      <c r="E18" s="255">
        <v>0</v>
      </c>
      <c r="F18" s="256">
        <v>0</v>
      </c>
      <c r="G18" s="273"/>
      <c r="H18" s="274">
        <f t="shared" ref="H18:H47" si="2">B18+E18</f>
        <v>0</v>
      </c>
      <c r="I18" s="296">
        <f t="shared" ref="I18:I47" si="3">(H18/$H$15)*100</f>
        <v>0</v>
      </c>
    </row>
    <row r="19" spans="1:9" x14ac:dyDescent="0.25">
      <c r="A19" s="257" t="s">
        <v>242</v>
      </c>
      <c r="B19" s="258">
        <v>160</v>
      </c>
      <c r="C19" s="259">
        <f t="shared" si="0"/>
        <v>0.92485549132947975</v>
      </c>
      <c r="D19" s="276"/>
      <c r="E19" s="277">
        <v>13</v>
      </c>
      <c r="F19" s="259">
        <f t="shared" si="1"/>
        <v>7.5144508670520235E-2</v>
      </c>
      <c r="G19" s="278"/>
      <c r="H19" s="277">
        <f t="shared" si="2"/>
        <v>173</v>
      </c>
      <c r="I19" s="294">
        <f t="shared" si="3"/>
        <v>4.9091940976163446</v>
      </c>
    </row>
    <row r="20" spans="1:9" x14ac:dyDescent="0.25">
      <c r="A20" s="254" t="s">
        <v>243</v>
      </c>
      <c r="B20" s="255">
        <v>317</v>
      </c>
      <c r="C20" s="256">
        <f t="shared" si="0"/>
        <v>0.83862433862433861</v>
      </c>
      <c r="D20" s="273"/>
      <c r="E20" s="274">
        <v>61</v>
      </c>
      <c r="F20" s="256">
        <f t="shared" si="1"/>
        <v>0.16137566137566137</v>
      </c>
      <c r="G20" s="275"/>
      <c r="H20" s="274">
        <f t="shared" si="2"/>
        <v>378</v>
      </c>
      <c r="I20" s="296">
        <f t="shared" si="3"/>
        <v>10.726447219069239</v>
      </c>
    </row>
    <row r="21" spans="1:9" x14ac:dyDescent="0.25">
      <c r="A21" s="257" t="s">
        <v>244</v>
      </c>
      <c r="B21" s="258">
        <v>205</v>
      </c>
      <c r="C21" s="259">
        <f t="shared" si="0"/>
        <v>0.92760180995475117</v>
      </c>
      <c r="D21" s="276"/>
      <c r="E21" s="277">
        <v>16</v>
      </c>
      <c r="F21" s="259">
        <f t="shared" si="1"/>
        <v>7.2398190045248875E-2</v>
      </c>
      <c r="G21" s="278"/>
      <c r="H21" s="277">
        <f t="shared" si="2"/>
        <v>221</v>
      </c>
      <c r="I21" s="294">
        <f t="shared" si="3"/>
        <v>6.27128263337117</v>
      </c>
    </row>
    <row r="22" spans="1:9" x14ac:dyDescent="0.25">
      <c r="A22" s="254" t="s">
        <v>245</v>
      </c>
      <c r="B22" s="255">
        <v>242</v>
      </c>
      <c r="C22" s="256">
        <f t="shared" si="0"/>
        <v>0.90977443609022557</v>
      </c>
      <c r="D22" s="273"/>
      <c r="E22" s="274">
        <v>24</v>
      </c>
      <c r="F22" s="256">
        <f t="shared" si="1"/>
        <v>9.0225563909774431E-2</v>
      </c>
      <c r="G22" s="275"/>
      <c r="H22" s="274">
        <f t="shared" si="2"/>
        <v>266</v>
      </c>
      <c r="I22" s="296">
        <f t="shared" si="3"/>
        <v>7.5482406356413163</v>
      </c>
    </row>
    <row r="23" spans="1:9" x14ac:dyDescent="0.25">
      <c r="A23" s="257" t="s">
        <v>246</v>
      </c>
      <c r="B23" s="258">
        <v>133</v>
      </c>
      <c r="C23" s="259">
        <f t="shared" si="0"/>
        <v>0.92361111111111116</v>
      </c>
      <c r="D23" s="276"/>
      <c r="E23" s="277">
        <v>11</v>
      </c>
      <c r="F23" s="259">
        <f t="shared" si="1"/>
        <v>7.6388888888888895E-2</v>
      </c>
      <c r="G23" s="278"/>
      <c r="H23" s="277">
        <f t="shared" si="2"/>
        <v>144</v>
      </c>
      <c r="I23" s="294">
        <f t="shared" si="3"/>
        <v>4.0862656072644725</v>
      </c>
    </row>
    <row r="24" spans="1:9" x14ac:dyDescent="0.25">
      <c r="A24" s="254" t="s">
        <v>247</v>
      </c>
      <c r="B24" s="255">
        <v>26</v>
      </c>
      <c r="C24" s="256">
        <f t="shared" si="0"/>
        <v>1</v>
      </c>
      <c r="D24" s="273"/>
      <c r="E24" s="274">
        <v>0</v>
      </c>
      <c r="F24" s="256">
        <f t="shared" si="1"/>
        <v>0</v>
      </c>
      <c r="G24" s="275"/>
      <c r="H24" s="274">
        <f t="shared" si="2"/>
        <v>26</v>
      </c>
      <c r="I24" s="296">
        <f t="shared" si="3"/>
        <v>0.7377979568671964</v>
      </c>
    </row>
    <row r="25" spans="1:9" x14ac:dyDescent="0.25">
      <c r="A25" s="257" t="s">
        <v>248</v>
      </c>
      <c r="B25" s="309">
        <v>0</v>
      </c>
      <c r="C25" s="310">
        <v>0</v>
      </c>
      <c r="D25" s="311"/>
      <c r="E25" s="309">
        <v>0</v>
      </c>
      <c r="F25" s="310">
        <v>0</v>
      </c>
      <c r="G25" s="311"/>
      <c r="H25" s="277">
        <f t="shared" si="2"/>
        <v>0</v>
      </c>
      <c r="I25" s="294">
        <f t="shared" si="3"/>
        <v>0</v>
      </c>
    </row>
    <row r="26" spans="1:9" x14ac:dyDescent="0.25">
      <c r="A26" s="254" t="s">
        <v>249</v>
      </c>
      <c r="B26" s="255">
        <v>68</v>
      </c>
      <c r="C26" s="256">
        <f t="shared" si="0"/>
        <v>0.94444444444444442</v>
      </c>
      <c r="D26" s="273"/>
      <c r="E26" s="274">
        <v>4</v>
      </c>
      <c r="F26" s="256">
        <f t="shared" si="1"/>
        <v>5.5555555555555552E-2</v>
      </c>
      <c r="G26" s="275"/>
      <c r="H26" s="274">
        <f t="shared" si="2"/>
        <v>72</v>
      </c>
      <c r="I26" s="296">
        <f t="shared" si="3"/>
        <v>2.0431328036322363</v>
      </c>
    </row>
    <row r="27" spans="1:9" x14ac:dyDescent="0.25">
      <c r="A27" s="257" t="s">
        <v>250</v>
      </c>
      <c r="B27" s="258">
        <v>13</v>
      </c>
      <c r="C27" s="259">
        <f t="shared" si="0"/>
        <v>1</v>
      </c>
      <c r="D27" s="276"/>
      <c r="E27" s="277">
        <v>0</v>
      </c>
      <c r="F27" s="259">
        <f t="shared" si="1"/>
        <v>0</v>
      </c>
      <c r="G27" s="278"/>
      <c r="H27" s="277">
        <f t="shared" si="2"/>
        <v>13</v>
      </c>
      <c r="I27" s="294">
        <f t="shared" si="3"/>
        <v>0.3688989784335982</v>
      </c>
    </row>
    <row r="28" spans="1:9" x14ac:dyDescent="0.25">
      <c r="A28" s="254" t="s">
        <v>251</v>
      </c>
      <c r="B28" s="255">
        <v>21</v>
      </c>
      <c r="C28" s="256">
        <f t="shared" si="0"/>
        <v>0.95454545454545459</v>
      </c>
      <c r="D28" s="273"/>
      <c r="E28" s="274">
        <v>1</v>
      </c>
      <c r="F28" s="256">
        <f t="shared" si="1"/>
        <v>4.5454545454545456E-2</v>
      </c>
      <c r="G28" s="275"/>
      <c r="H28" s="274">
        <f t="shared" si="2"/>
        <v>22</v>
      </c>
      <c r="I28" s="296">
        <f t="shared" si="3"/>
        <v>0.62429057888762762</v>
      </c>
    </row>
    <row r="29" spans="1:9" x14ac:dyDescent="0.25">
      <c r="A29" s="257" t="s">
        <v>252</v>
      </c>
      <c r="B29" s="258">
        <v>166</v>
      </c>
      <c r="C29" s="259">
        <f t="shared" si="0"/>
        <v>0.92737430167597767</v>
      </c>
      <c r="D29" s="276"/>
      <c r="E29" s="277">
        <v>13</v>
      </c>
      <c r="F29" s="259">
        <f t="shared" si="1"/>
        <v>7.2625698324022353E-2</v>
      </c>
      <c r="G29" s="278"/>
      <c r="H29" s="277">
        <f t="shared" si="2"/>
        <v>179</v>
      </c>
      <c r="I29" s="294">
        <f t="shared" si="3"/>
        <v>5.0794551645856982</v>
      </c>
    </row>
    <row r="30" spans="1:9" x14ac:dyDescent="0.25">
      <c r="A30" s="254" t="s">
        <v>253</v>
      </c>
      <c r="B30" s="255">
        <v>154</v>
      </c>
      <c r="C30" s="256">
        <f t="shared" si="0"/>
        <v>0.83695652173913049</v>
      </c>
      <c r="D30" s="273"/>
      <c r="E30" s="274">
        <v>30</v>
      </c>
      <c r="F30" s="256">
        <f t="shared" si="1"/>
        <v>0.16304347826086957</v>
      </c>
      <c r="G30" s="275"/>
      <c r="H30" s="274">
        <f t="shared" si="2"/>
        <v>184</v>
      </c>
      <c r="I30" s="296">
        <f t="shared" si="3"/>
        <v>5.2213393870601585</v>
      </c>
    </row>
    <row r="31" spans="1:9" x14ac:dyDescent="0.25">
      <c r="A31" s="257" t="s">
        <v>254</v>
      </c>
      <c r="B31" s="258">
        <v>6</v>
      </c>
      <c r="C31" s="259">
        <f t="shared" si="0"/>
        <v>1</v>
      </c>
      <c r="D31" s="276"/>
      <c r="E31" s="277">
        <v>0</v>
      </c>
      <c r="F31" s="259">
        <f t="shared" si="1"/>
        <v>0</v>
      </c>
      <c r="G31" s="278"/>
      <c r="H31" s="277">
        <f t="shared" si="2"/>
        <v>6</v>
      </c>
      <c r="I31" s="294">
        <f t="shared" si="3"/>
        <v>0.170261066969353</v>
      </c>
    </row>
    <row r="32" spans="1:9" x14ac:dyDescent="0.25">
      <c r="A32" s="254" t="s">
        <v>255</v>
      </c>
      <c r="B32" s="255">
        <v>2</v>
      </c>
      <c r="C32" s="256">
        <f t="shared" si="0"/>
        <v>1</v>
      </c>
      <c r="D32" s="273"/>
      <c r="E32" s="274">
        <v>0</v>
      </c>
      <c r="F32" s="256">
        <f t="shared" si="1"/>
        <v>0</v>
      </c>
      <c r="G32" s="275"/>
      <c r="H32" s="274">
        <f t="shared" si="2"/>
        <v>2</v>
      </c>
      <c r="I32" s="296">
        <f t="shared" si="3"/>
        <v>5.6753688989784334E-2</v>
      </c>
    </row>
    <row r="33" spans="1:9" x14ac:dyDescent="0.25">
      <c r="A33" s="257" t="s">
        <v>256</v>
      </c>
      <c r="B33" s="258">
        <v>128</v>
      </c>
      <c r="C33" s="259">
        <f t="shared" si="0"/>
        <v>0.88888888888888884</v>
      </c>
      <c r="D33" s="276"/>
      <c r="E33" s="277">
        <v>16</v>
      </c>
      <c r="F33" s="259">
        <f t="shared" si="1"/>
        <v>0.1111111111111111</v>
      </c>
      <c r="G33" s="278"/>
      <c r="H33" s="277">
        <f t="shared" si="2"/>
        <v>144</v>
      </c>
      <c r="I33" s="294">
        <f t="shared" si="3"/>
        <v>4.0862656072644725</v>
      </c>
    </row>
    <row r="34" spans="1:9" x14ac:dyDescent="0.25">
      <c r="A34" s="254" t="s">
        <v>257</v>
      </c>
      <c r="B34" s="255">
        <v>178</v>
      </c>
      <c r="C34" s="256">
        <f t="shared" si="0"/>
        <v>0.94179894179894175</v>
      </c>
      <c r="D34" s="273"/>
      <c r="E34" s="274">
        <v>11</v>
      </c>
      <c r="F34" s="256">
        <f t="shared" si="1"/>
        <v>5.8201058201058198E-2</v>
      </c>
      <c r="G34" s="275"/>
      <c r="H34" s="274">
        <f t="shared" si="2"/>
        <v>189</v>
      </c>
      <c r="I34" s="296">
        <f t="shared" si="3"/>
        <v>5.3632236095346197</v>
      </c>
    </row>
    <row r="35" spans="1:9" x14ac:dyDescent="0.25">
      <c r="A35" s="257" t="s">
        <v>258</v>
      </c>
      <c r="B35" s="258">
        <v>19</v>
      </c>
      <c r="C35" s="259">
        <f t="shared" si="0"/>
        <v>0.95</v>
      </c>
      <c r="D35" s="276"/>
      <c r="E35" s="277">
        <v>1</v>
      </c>
      <c r="F35" s="259">
        <f t="shared" si="1"/>
        <v>0.05</v>
      </c>
      <c r="G35" s="278"/>
      <c r="H35" s="277">
        <f t="shared" si="2"/>
        <v>20</v>
      </c>
      <c r="I35" s="294">
        <f t="shared" si="3"/>
        <v>0.56753688989784334</v>
      </c>
    </row>
    <row r="36" spans="1:9" x14ac:dyDescent="0.25">
      <c r="A36" s="254" t="s">
        <v>259</v>
      </c>
      <c r="B36" s="255">
        <v>22</v>
      </c>
      <c r="C36" s="256">
        <f t="shared" si="0"/>
        <v>0.95652173913043481</v>
      </c>
      <c r="D36" s="273"/>
      <c r="E36" s="274">
        <v>1</v>
      </c>
      <c r="F36" s="256">
        <f t="shared" si="1"/>
        <v>4.3478260869565216E-2</v>
      </c>
      <c r="G36" s="275"/>
      <c r="H36" s="274">
        <f t="shared" si="2"/>
        <v>23</v>
      </c>
      <c r="I36" s="296">
        <f t="shared" si="3"/>
        <v>0.65266742338251982</v>
      </c>
    </row>
    <row r="37" spans="1:9" s="260" customFormat="1" x14ac:dyDescent="0.25">
      <c r="A37" s="257" t="s">
        <v>260</v>
      </c>
      <c r="B37" s="258">
        <v>208</v>
      </c>
      <c r="C37" s="259">
        <f t="shared" si="0"/>
        <v>0.9285714285714286</v>
      </c>
      <c r="D37" s="276"/>
      <c r="E37" s="277">
        <v>16</v>
      </c>
      <c r="F37" s="259">
        <f t="shared" si="1"/>
        <v>7.1428571428571425E-2</v>
      </c>
      <c r="G37" s="278"/>
      <c r="H37" s="277">
        <f t="shared" si="2"/>
        <v>224</v>
      </c>
      <c r="I37" s="294">
        <f t="shared" si="3"/>
        <v>6.3564131668558455</v>
      </c>
    </row>
    <row r="38" spans="1:9" x14ac:dyDescent="0.25">
      <c r="A38" s="254" t="s">
        <v>261</v>
      </c>
      <c r="B38" s="255">
        <v>68</v>
      </c>
      <c r="C38" s="256">
        <f t="shared" si="0"/>
        <v>0.81927710843373491</v>
      </c>
      <c r="D38" s="273"/>
      <c r="E38" s="274">
        <v>15</v>
      </c>
      <c r="F38" s="256">
        <f t="shared" si="1"/>
        <v>0.18072289156626506</v>
      </c>
      <c r="G38" s="275"/>
      <c r="H38" s="274">
        <f t="shared" si="2"/>
        <v>83</v>
      </c>
      <c r="I38" s="296">
        <f t="shared" si="3"/>
        <v>2.3552780930760497</v>
      </c>
    </row>
    <row r="39" spans="1:9" s="260" customFormat="1" x14ac:dyDescent="0.25">
      <c r="A39" s="257" t="s">
        <v>262</v>
      </c>
      <c r="B39" s="258">
        <v>112</v>
      </c>
      <c r="C39" s="259">
        <f t="shared" si="0"/>
        <v>0.91803278688524592</v>
      </c>
      <c r="D39" s="276"/>
      <c r="E39" s="277">
        <v>10</v>
      </c>
      <c r="F39" s="259">
        <f t="shared" si="1"/>
        <v>8.1967213114754092E-2</v>
      </c>
      <c r="G39" s="278"/>
      <c r="H39" s="277">
        <f t="shared" si="2"/>
        <v>122</v>
      </c>
      <c r="I39" s="294">
        <f t="shared" si="3"/>
        <v>3.4619750283768442</v>
      </c>
    </row>
    <row r="40" spans="1:9" x14ac:dyDescent="0.25">
      <c r="A40" s="254" t="s">
        <v>263</v>
      </c>
      <c r="B40" s="255">
        <v>115</v>
      </c>
      <c r="C40" s="256">
        <f t="shared" si="0"/>
        <v>0.89147286821705429</v>
      </c>
      <c r="D40" s="273"/>
      <c r="E40" s="274">
        <v>14</v>
      </c>
      <c r="F40" s="256">
        <f t="shared" si="1"/>
        <v>0.10852713178294573</v>
      </c>
      <c r="G40" s="275"/>
      <c r="H40" s="274">
        <f t="shared" si="2"/>
        <v>129</v>
      </c>
      <c r="I40" s="296">
        <f t="shared" si="3"/>
        <v>3.6606129398410894</v>
      </c>
    </row>
    <row r="41" spans="1:9" s="260" customFormat="1" x14ac:dyDescent="0.25">
      <c r="A41" s="257" t="s">
        <v>264</v>
      </c>
      <c r="B41" s="258">
        <v>124</v>
      </c>
      <c r="C41" s="259">
        <f t="shared" si="0"/>
        <v>0.87323943661971826</v>
      </c>
      <c r="D41" s="276"/>
      <c r="E41" s="277">
        <v>18</v>
      </c>
      <c r="F41" s="259">
        <f t="shared" si="1"/>
        <v>0.12676056338028169</v>
      </c>
      <c r="G41" s="278"/>
      <c r="H41" s="277">
        <f t="shared" si="2"/>
        <v>142</v>
      </c>
      <c r="I41" s="294">
        <f t="shared" si="3"/>
        <v>4.0295119182746877</v>
      </c>
    </row>
    <row r="42" spans="1:9" x14ac:dyDescent="0.25">
      <c r="A42" s="254" t="s">
        <v>265</v>
      </c>
      <c r="B42" s="255">
        <v>99</v>
      </c>
      <c r="C42" s="256">
        <f t="shared" si="0"/>
        <v>0.94285714285714284</v>
      </c>
      <c r="D42" s="273"/>
      <c r="E42" s="274">
        <v>6</v>
      </c>
      <c r="F42" s="256">
        <f t="shared" si="1"/>
        <v>5.7142857142857141E-2</v>
      </c>
      <c r="G42" s="275"/>
      <c r="H42" s="274">
        <f t="shared" si="2"/>
        <v>105</v>
      </c>
      <c r="I42" s="296">
        <f t="shared" si="3"/>
        <v>2.9795686719636776</v>
      </c>
    </row>
    <row r="43" spans="1:9" s="260" customFormat="1" x14ac:dyDescent="0.25">
      <c r="A43" s="257" t="s">
        <v>266</v>
      </c>
      <c r="B43" s="258">
        <v>80</v>
      </c>
      <c r="C43" s="259">
        <f t="shared" si="0"/>
        <v>0.98765432098765427</v>
      </c>
      <c r="D43" s="276"/>
      <c r="E43" s="277">
        <v>1</v>
      </c>
      <c r="F43" s="259">
        <f t="shared" si="1"/>
        <v>1.2345679012345678E-2</v>
      </c>
      <c r="G43" s="278"/>
      <c r="H43" s="277">
        <f t="shared" si="2"/>
        <v>81</v>
      </c>
      <c r="I43" s="294">
        <f t="shared" si="3"/>
        <v>2.2985244040862653</v>
      </c>
    </row>
    <row r="44" spans="1:9" x14ac:dyDescent="0.25">
      <c r="A44" s="254" t="s">
        <v>267</v>
      </c>
      <c r="B44" s="255">
        <v>163</v>
      </c>
      <c r="C44" s="256">
        <f t="shared" si="0"/>
        <v>0.92613636363636365</v>
      </c>
      <c r="D44" s="273"/>
      <c r="E44" s="274">
        <v>13</v>
      </c>
      <c r="F44" s="256">
        <f t="shared" si="1"/>
        <v>7.3863636363636367E-2</v>
      </c>
      <c r="G44" s="275"/>
      <c r="H44" s="274">
        <f t="shared" si="2"/>
        <v>176</v>
      </c>
      <c r="I44" s="296">
        <f t="shared" si="3"/>
        <v>4.994324631101021</v>
      </c>
    </row>
    <row r="45" spans="1:9" s="260" customFormat="1" x14ac:dyDescent="0.25">
      <c r="A45" s="257" t="s">
        <v>268</v>
      </c>
      <c r="B45" s="258">
        <v>155</v>
      </c>
      <c r="C45" s="259">
        <f t="shared" si="0"/>
        <v>0.9064327485380117</v>
      </c>
      <c r="D45" s="276"/>
      <c r="E45" s="277">
        <v>16</v>
      </c>
      <c r="F45" s="259">
        <f t="shared" si="1"/>
        <v>9.3567251461988299E-2</v>
      </c>
      <c r="G45" s="278"/>
      <c r="H45" s="277">
        <f t="shared" si="2"/>
        <v>171</v>
      </c>
      <c r="I45" s="294">
        <f t="shared" si="3"/>
        <v>4.8524404086265607</v>
      </c>
    </row>
    <row r="46" spans="1:9" x14ac:dyDescent="0.25">
      <c r="A46" s="254" t="s">
        <v>269</v>
      </c>
      <c r="B46" s="255">
        <v>1</v>
      </c>
      <c r="C46" s="256">
        <f t="shared" si="0"/>
        <v>1</v>
      </c>
      <c r="D46" s="273"/>
      <c r="E46" s="274">
        <v>0</v>
      </c>
      <c r="F46" s="256">
        <f t="shared" si="1"/>
        <v>0</v>
      </c>
      <c r="G46" s="275"/>
      <c r="H46" s="274">
        <f t="shared" si="2"/>
        <v>1</v>
      </c>
      <c r="I46" s="296">
        <f t="shared" si="3"/>
        <v>2.8376844494892167E-2</v>
      </c>
    </row>
    <row r="47" spans="1:9" s="260" customFormat="1" x14ac:dyDescent="0.25">
      <c r="A47" s="261" t="s">
        <v>270</v>
      </c>
      <c r="B47" s="262">
        <v>0</v>
      </c>
      <c r="C47" s="263">
        <v>0</v>
      </c>
      <c r="D47" s="279"/>
      <c r="E47" s="280">
        <v>0</v>
      </c>
      <c r="F47" s="263">
        <v>0</v>
      </c>
      <c r="G47" s="281"/>
      <c r="H47" s="280">
        <f t="shared" si="2"/>
        <v>0</v>
      </c>
      <c r="I47" s="295">
        <f t="shared" si="3"/>
        <v>0</v>
      </c>
    </row>
    <row r="48" spans="1:9" x14ac:dyDescent="0.25">
      <c r="B48" s="264"/>
      <c r="C48" s="265"/>
      <c r="D48" s="264"/>
      <c r="E48" s="264"/>
      <c r="F48" s="288"/>
      <c r="G48" s="278"/>
      <c r="H48" s="278"/>
      <c r="I48" s="288"/>
    </row>
    <row r="49" spans="1:1" ht="16.5" x14ac:dyDescent="0.3">
      <c r="A49" s="266" t="s">
        <v>271</v>
      </c>
    </row>
    <row r="50" spans="1:1" ht="16.5" x14ac:dyDescent="0.3">
      <c r="A50" s="266" t="s">
        <v>272</v>
      </c>
    </row>
  </sheetData>
  <mergeCells count="7">
    <mergeCell ref="A6:I7"/>
    <mergeCell ref="A9:I9"/>
    <mergeCell ref="A12:A14"/>
    <mergeCell ref="B12:I12"/>
    <mergeCell ref="B13:C13"/>
    <mergeCell ref="E13:F13"/>
    <mergeCell ref="H13:I13"/>
  </mergeCell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018D9-481A-4E41-8C7D-C989DB57B25B}">
  <sheetPr codeName="Hoja53">
    <tabColor theme="1"/>
  </sheetPr>
  <dimension ref="A2:O49"/>
  <sheetViews>
    <sheetView showGridLines="0" showRowColHeaders="0" zoomScale="80" zoomScaleNormal="80" workbookViewId="0">
      <selection activeCell="A9" sqref="A9"/>
    </sheetView>
  </sheetViews>
  <sheetFormatPr baseColWidth="10" defaultColWidth="11.42578125" defaultRowHeight="15" x14ac:dyDescent="0.25"/>
  <cols>
    <col min="1" max="1" width="40.7109375" style="241" customWidth="1"/>
    <col min="2" max="2" width="10.140625" style="241" customWidth="1"/>
    <col min="3" max="3" width="9.5703125" style="297" customWidth="1"/>
    <col min="4" max="4" width="6.28515625" style="241" customWidth="1"/>
    <col min="5" max="5" width="10.140625" style="241" customWidth="1"/>
    <col min="6" max="6" width="9.5703125" style="297" customWidth="1"/>
    <col min="7" max="7" width="6.28515625" style="241" customWidth="1"/>
    <col min="8" max="8" width="11.42578125" style="241"/>
    <col min="9" max="9" width="14" style="297" customWidth="1"/>
    <col min="10" max="10" width="6.28515625" style="241" customWidth="1"/>
    <col min="11" max="11" width="11.42578125" style="241"/>
    <col min="12" max="12" width="11.42578125" style="297"/>
    <col min="13" max="13" width="6.28515625" style="241" customWidth="1"/>
    <col min="14" max="14" width="11.42578125" style="241"/>
    <col min="15" max="15" width="14" style="297" customWidth="1"/>
    <col min="16" max="16384" width="11.42578125" style="241"/>
  </cols>
  <sheetData>
    <row r="2" spans="1:15" x14ac:dyDescent="0.25">
      <c r="A2"/>
    </row>
    <row r="5" spans="1:15" ht="3.75" customHeight="1" x14ac:dyDescent="0.25"/>
    <row r="6" spans="1:15" ht="15" customHeight="1" x14ac:dyDescent="0.25">
      <c r="A6" s="749" t="s">
        <v>2</v>
      </c>
      <c r="B6" s="749"/>
      <c r="C6" s="749"/>
      <c r="D6" s="749"/>
      <c r="E6" s="749"/>
      <c r="F6" s="749"/>
      <c r="G6" s="749"/>
      <c r="H6" s="749"/>
      <c r="I6" s="749"/>
      <c r="J6" s="749"/>
      <c r="K6" s="749"/>
      <c r="L6" s="749"/>
      <c r="M6" s="749"/>
      <c r="N6" s="749"/>
      <c r="O6" s="749"/>
    </row>
    <row r="7" spans="1:15" ht="19.5" customHeight="1" x14ac:dyDescent="0.25">
      <c r="A7" s="749"/>
      <c r="B7" s="749"/>
      <c r="C7" s="749"/>
      <c r="D7" s="749"/>
      <c r="E7" s="749"/>
      <c r="F7" s="749"/>
      <c r="G7" s="749"/>
      <c r="H7" s="749"/>
      <c r="I7" s="749"/>
      <c r="J7" s="749"/>
      <c r="K7" s="749"/>
      <c r="L7" s="749"/>
      <c r="M7" s="749"/>
      <c r="N7" s="749"/>
      <c r="O7" s="749"/>
    </row>
    <row r="8" spans="1:15" ht="14.25" customHeight="1" x14ac:dyDescent="0.25">
      <c r="A8" s="242" t="s">
        <v>227</v>
      </c>
      <c r="B8" s="243"/>
      <c r="C8" s="298"/>
      <c r="D8" s="243"/>
      <c r="E8" s="243"/>
      <c r="F8" s="298"/>
      <c r="G8" s="243"/>
      <c r="H8" s="243"/>
      <c r="I8" s="298"/>
      <c r="J8" s="243"/>
      <c r="K8" s="243"/>
      <c r="L8" s="298"/>
      <c r="M8" s="243"/>
      <c r="N8" s="243"/>
      <c r="O8" s="298"/>
    </row>
    <row r="9" spans="1:15" x14ac:dyDescent="0.25">
      <c r="A9" s="244" t="s">
        <v>234</v>
      </c>
      <c r="B9" s="245"/>
      <c r="C9" s="305"/>
      <c r="D9" s="282"/>
      <c r="E9" s="282"/>
      <c r="F9" s="300"/>
      <c r="G9" s="282"/>
      <c r="H9" s="282"/>
      <c r="I9" s="301"/>
      <c r="J9" s="282"/>
      <c r="K9" s="282"/>
      <c r="L9" s="301"/>
      <c r="M9" s="282"/>
      <c r="N9" s="282"/>
      <c r="O9" s="301"/>
    </row>
    <row r="10" spans="1:15" ht="15.75" x14ac:dyDescent="0.3">
      <c r="A10" s="247" t="s">
        <v>235</v>
      </c>
      <c r="B10" s="248"/>
      <c r="C10" s="306"/>
      <c r="D10" s="283"/>
      <c r="E10" s="283"/>
      <c r="F10" s="302"/>
    </row>
    <row r="11" spans="1:15" x14ac:dyDescent="0.25">
      <c r="A11" s="750" t="s">
        <v>236</v>
      </c>
      <c r="B11" s="759" t="s">
        <v>424</v>
      </c>
      <c r="C11" s="759"/>
      <c r="D11" s="759"/>
      <c r="E11" s="759"/>
      <c r="F11" s="759"/>
      <c r="G11" s="759"/>
      <c r="H11" s="759"/>
      <c r="I11" s="759"/>
      <c r="J11" s="759"/>
      <c r="K11" s="759"/>
      <c r="L11" s="759"/>
      <c r="M11" s="759"/>
      <c r="N11" s="759"/>
      <c r="O11" s="759"/>
    </row>
    <row r="12" spans="1:15" ht="39.75" customHeight="1" x14ac:dyDescent="0.25">
      <c r="A12" s="756"/>
      <c r="B12" s="752" t="s">
        <v>425</v>
      </c>
      <c r="C12" s="752"/>
      <c r="D12" s="267"/>
      <c r="E12" s="758" t="s">
        <v>426</v>
      </c>
      <c r="F12" s="758"/>
      <c r="G12" s="268"/>
      <c r="H12" s="758" t="s">
        <v>427</v>
      </c>
      <c r="I12" s="758"/>
      <c r="J12" s="268"/>
      <c r="K12" s="752" t="s">
        <v>428</v>
      </c>
      <c r="L12" s="752"/>
      <c r="M12" s="268"/>
      <c r="N12" s="758" t="s">
        <v>304</v>
      </c>
      <c r="O12" s="758"/>
    </row>
    <row r="13" spans="1:15" x14ac:dyDescent="0.25">
      <c r="A13" s="756"/>
      <c r="B13" s="250" t="s">
        <v>34</v>
      </c>
      <c r="C13" s="292" t="s">
        <v>35</v>
      </c>
      <c r="D13" s="261"/>
      <c r="E13" s="250" t="s">
        <v>34</v>
      </c>
      <c r="F13" s="292" t="s">
        <v>35</v>
      </c>
      <c r="G13" s="269"/>
      <c r="H13" s="250" t="s">
        <v>34</v>
      </c>
      <c r="I13" s="292" t="s">
        <v>35</v>
      </c>
      <c r="J13" s="269"/>
      <c r="K13" s="250" t="s">
        <v>34</v>
      </c>
      <c r="L13" s="292" t="s">
        <v>35</v>
      </c>
      <c r="M13" s="269"/>
      <c r="N13" s="250" t="s">
        <v>34</v>
      </c>
      <c r="O13" s="292" t="s">
        <v>35</v>
      </c>
    </row>
    <row r="14" spans="1:15" x14ac:dyDescent="0.25">
      <c r="A14" s="284" t="s">
        <v>238</v>
      </c>
      <c r="B14" s="252">
        <f>SUM(B15:B46)</f>
        <v>29</v>
      </c>
      <c r="C14" s="270">
        <f>B14/332</f>
        <v>8.7349397590361449E-2</v>
      </c>
      <c r="D14" s="271"/>
      <c r="E14" s="252">
        <f t="shared" ref="E14" si="0">SUM(E15:E46)</f>
        <v>121</v>
      </c>
      <c r="F14" s="270">
        <f t="shared" ref="F14" si="1">E14/332</f>
        <v>0.36445783132530118</v>
      </c>
      <c r="G14" s="271"/>
      <c r="H14" s="252">
        <f t="shared" ref="H14" si="2">SUM(H15:H46)</f>
        <v>9</v>
      </c>
      <c r="I14" s="270">
        <f t="shared" ref="I14" si="3">H14/332</f>
        <v>2.710843373493976E-2</v>
      </c>
      <c r="J14" s="271"/>
      <c r="K14" s="252">
        <f t="shared" ref="K14" si="4">SUM(K15:K46)</f>
        <v>96</v>
      </c>
      <c r="L14" s="270">
        <f t="shared" ref="L14" si="5">K14/332</f>
        <v>0.28915662650602408</v>
      </c>
      <c r="M14" s="271"/>
      <c r="N14" s="252">
        <f t="shared" ref="N14" si="6">SUM(N15:N46)</f>
        <v>89</v>
      </c>
      <c r="O14" s="270">
        <f t="shared" ref="O14" si="7">N14/332</f>
        <v>0.26807228915662651</v>
      </c>
    </row>
    <row r="15" spans="1:15" x14ac:dyDescent="0.25">
      <c r="A15" s="254" t="s">
        <v>239</v>
      </c>
      <c r="B15" s="255">
        <v>0</v>
      </c>
      <c r="C15" s="272">
        <v>0</v>
      </c>
      <c r="D15" s="273"/>
      <c r="E15" s="274">
        <v>1</v>
      </c>
      <c r="F15" s="272">
        <v>0.2</v>
      </c>
      <c r="G15" s="275"/>
      <c r="H15" s="274">
        <v>0</v>
      </c>
      <c r="I15" s="272">
        <v>0</v>
      </c>
      <c r="J15" s="275"/>
      <c r="K15" s="274">
        <v>0</v>
      </c>
      <c r="L15" s="272">
        <v>0</v>
      </c>
      <c r="M15" s="275"/>
      <c r="N15" s="274">
        <v>3</v>
      </c>
      <c r="O15" s="272">
        <v>0.6</v>
      </c>
    </row>
    <row r="16" spans="1:15" x14ac:dyDescent="0.25">
      <c r="A16" s="257" t="s">
        <v>240</v>
      </c>
      <c r="B16" s="258">
        <v>1</v>
      </c>
      <c r="C16" s="259">
        <v>6.25E-2</v>
      </c>
      <c r="D16" s="276"/>
      <c r="E16" s="277">
        <v>7</v>
      </c>
      <c r="F16" s="259">
        <v>0.4375</v>
      </c>
      <c r="G16" s="278"/>
      <c r="H16" s="277">
        <v>0</v>
      </c>
      <c r="I16" s="259">
        <v>0</v>
      </c>
      <c r="J16" s="278"/>
      <c r="K16" s="277">
        <v>4</v>
      </c>
      <c r="L16" s="259">
        <v>2.5000000000000001E-3</v>
      </c>
      <c r="M16" s="278"/>
      <c r="N16" s="277">
        <v>6</v>
      </c>
      <c r="O16" s="259">
        <v>0.375</v>
      </c>
    </row>
    <row r="17" spans="1:15" x14ac:dyDescent="0.25">
      <c r="A17" s="254" t="s">
        <v>241</v>
      </c>
      <c r="B17" s="255">
        <v>0</v>
      </c>
      <c r="C17" s="272">
        <v>0</v>
      </c>
      <c r="D17" s="273"/>
      <c r="E17" s="274">
        <v>0</v>
      </c>
      <c r="F17" s="272">
        <v>0</v>
      </c>
      <c r="G17" s="275"/>
      <c r="H17" s="274">
        <v>0</v>
      </c>
      <c r="I17" s="272">
        <v>0</v>
      </c>
      <c r="J17" s="275"/>
      <c r="K17" s="274">
        <v>0</v>
      </c>
      <c r="L17" s="272">
        <v>0</v>
      </c>
      <c r="M17" s="275"/>
      <c r="N17" s="274">
        <v>0</v>
      </c>
      <c r="O17" s="272">
        <v>0</v>
      </c>
    </row>
    <row r="18" spans="1:15" x14ac:dyDescent="0.25">
      <c r="A18" s="257" t="s">
        <v>242</v>
      </c>
      <c r="B18" s="258">
        <v>1</v>
      </c>
      <c r="C18" s="259">
        <v>7.6923076923076927E-2</v>
      </c>
      <c r="D18" s="276"/>
      <c r="E18" s="277">
        <v>7</v>
      </c>
      <c r="F18" s="259">
        <v>0.53846153846153844</v>
      </c>
      <c r="G18" s="278"/>
      <c r="H18" s="277">
        <v>0</v>
      </c>
      <c r="I18" s="259">
        <v>0</v>
      </c>
      <c r="J18" s="278"/>
      <c r="K18" s="277">
        <v>3</v>
      </c>
      <c r="L18" s="259">
        <v>2.3076923076923079E-3</v>
      </c>
      <c r="M18" s="278"/>
      <c r="N18" s="277">
        <v>0</v>
      </c>
      <c r="O18" s="259">
        <v>0</v>
      </c>
    </row>
    <row r="19" spans="1:15" x14ac:dyDescent="0.25">
      <c r="A19" s="254" t="s">
        <v>243</v>
      </c>
      <c r="B19" s="255">
        <v>5</v>
      </c>
      <c r="C19" s="272">
        <v>8.1967213114754092E-2</v>
      </c>
      <c r="D19" s="273"/>
      <c r="E19" s="274">
        <v>18</v>
      </c>
      <c r="F19" s="272">
        <v>0.29508196721311475</v>
      </c>
      <c r="G19" s="275"/>
      <c r="H19" s="274">
        <v>0</v>
      </c>
      <c r="I19" s="272">
        <v>0</v>
      </c>
      <c r="J19" s="275"/>
      <c r="K19" s="274">
        <v>16</v>
      </c>
      <c r="L19" s="272">
        <v>2.6229508196721311E-3</v>
      </c>
      <c r="M19" s="275"/>
      <c r="N19" s="274">
        <v>23</v>
      </c>
      <c r="O19" s="272">
        <v>0.37704918032786883</v>
      </c>
    </row>
    <row r="20" spans="1:15" x14ac:dyDescent="0.25">
      <c r="A20" s="257" t="s">
        <v>244</v>
      </c>
      <c r="B20" s="258">
        <v>2</v>
      </c>
      <c r="C20" s="259">
        <v>0.125</v>
      </c>
      <c r="D20" s="276"/>
      <c r="E20" s="277">
        <v>10</v>
      </c>
      <c r="F20" s="259">
        <v>0.625</v>
      </c>
      <c r="G20" s="278"/>
      <c r="H20" s="277">
        <v>0</v>
      </c>
      <c r="I20" s="259">
        <v>0</v>
      </c>
      <c r="J20" s="278"/>
      <c r="K20" s="277">
        <v>4</v>
      </c>
      <c r="L20" s="259">
        <v>2.5000000000000001E-3</v>
      </c>
      <c r="M20" s="278"/>
      <c r="N20" s="277">
        <v>3</v>
      </c>
      <c r="O20" s="259">
        <v>0.1875</v>
      </c>
    </row>
    <row r="21" spans="1:15" x14ac:dyDescent="0.25">
      <c r="A21" s="254" t="s">
        <v>245</v>
      </c>
      <c r="B21" s="255">
        <v>2</v>
      </c>
      <c r="C21" s="272">
        <v>8.3333333333333315E-2</v>
      </c>
      <c r="D21" s="273"/>
      <c r="E21" s="274">
        <v>10</v>
      </c>
      <c r="F21" s="272">
        <v>0.41666666666666674</v>
      </c>
      <c r="G21" s="275"/>
      <c r="H21" s="274">
        <v>0</v>
      </c>
      <c r="I21" s="272">
        <v>0</v>
      </c>
      <c r="J21" s="275"/>
      <c r="K21" s="274">
        <v>5</v>
      </c>
      <c r="L21" s="272">
        <v>2.0833333333333333E-3</v>
      </c>
      <c r="M21" s="275"/>
      <c r="N21" s="274">
        <v>6</v>
      </c>
      <c r="O21" s="272">
        <v>0.25</v>
      </c>
    </row>
    <row r="22" spans="1:15" x14ac:dyDescent="0.25">
      <c r="A22" s="257" t="s">
        <v>246</v>
      </c>
      <c r="B22" s="258">
        <v>1</v>
      </c>
      <c r="C22" s="259">
        <v>9.0909090909090912E-2</v>
      </c>
      <c r="D22" s="276"/>
      <c r="E22" s="277">
        <v>3</v>
      </c>
      <c r="F22" s="259">
        <v>0.27272727272727271</v>
      </c>
      <c r="G22" s="278"/>
      <c r="H22" s="277">
        <v>0</v>
      </c>
      <c r="I22" s="259">
        <v>0</v>
      </c>
      <c r="J22" s="278"/>
      <c r="K22" s="277">
        <v>3</v>
      </c>
      <c r="L22" s="259">
        <v>2.7272727272727271E-3</v>
      </c>
      <c r="M22" s="278"/>
      <c r="N22" s="277">
        <v>3</v>
      </c>
      <c r="O22" s="259">
        <v>0.27272727272727271</v>
      </c>
    </row>
    <row r="23" spans="1:15" x14ac:dyDescent="0.25">
      <c r="A23" s="254" t="s">
        <v>247</v>
      </c>
      <c r="B23" s="255">
        <v>0</v>
      </c>
      <c r="C23" s="272">
        <v>0</v>
      </c>
      <c r="D23" s="273"/>
      <c r="E23" s="274">
        <v>0</v>
      </c>
      <c r="F23" s="272">
        <v>0</v>
      </c>
      <c r="G23" s="275"/>
      <c r="H23" s="274">
        <v>0</v>
      </c>
      <c r="I23" s="272">
        <v>0</v>
      </c>
      <c r="J23" s="275"/>
      <c r="K23" s="274">
        <v>0</v>
      </c>
      <c r="L23" s="272">
        <v>0</v>
      </c>
      <c r="M23" s="275"/>
      <c r="N23" s="274">
        <v>0</v>
      </c>
      <c r="O23" s="272">
        <v>0</v>
      </c>
    </row>
    <row r="24" spans="1:15" x14ac:dyDescent="0.25">
      <c r="A24" s="257" t="s">
        <v>248</v>
      </c>
      <c r="B24" s="258">
        <v>0</v>
      </c>
      <c r="C24" s="259">
        <v>0</v>
      </c>
      <c r="D24" s="276"/>
      <c r="E24" s="277">
        <v>0</v>
      </c>
      <c r="F24" s="259">
        <v>0</v>
      </c>
      <c r="G24" s="278"/>
      <c r="H24" s="277">
        <v>0</v>
      </c>
      <c r="I24" s="259">
        <v>0</v>
      </c>
      <c r="J24" s="278"/>
      <c r="K24" s="277">
        <v>0</v>
      </c>
      <c r="L24" s="259">
        <v>0</v>
      </c>
      <c r="M24" s="278"/>
      <c r="N24" s="277">
        <v>0</v>
      </c>
      <c r="O24" s="259">
        <v>0</v>
      </c>
    </row>
    <row r="25" spans="1:15" x14ac:dyDescent="0.25">
      <c r="A25" s="254" t="s">
        <v>249</v>
      </c>
      <c r="B25" s="255">
        <v>1</v>
      </c>
      <c r="C25" s="272">
        <v>0.25</v>
      </c>
      <c r="D25" s="273"/>
      <c r="E25" s="274">
        <v>2</v>
      </c>
      <c r="F25" s="272">
        <v>0.5</v>
      </c>
      <c r="G25" s="275"/>
      <c r="H25" s="274">
        <v>1</v>
      </c>
      <c r="I25" s="272">
        <v>0.25</v>
      </c>
      <c r="J25" s="275"/>
      <c r="K25" s="274">
        <v>4</v>
      </c>
      <c r="L25" s="272">
        <v>0.01</v>
      </c>
      <c r="M25" s="275"/>
      <c r="N25" s="274">
        <v>0</v>
      </c>
      <c r="O25" s="272">
        <v>0</v>
      </c>
    </row>
    <row r="26" spans="1:15" x14ac:dyDescent="0.25">
      <c r="A26" s="257" t="s">
        <v>250</v>
      </c>
      <c r="B26" s="258">
        <v>0</v>
      </c>
      <c r="C26" s="259">
        <v>0</v>
      </c>
      <c r="D26" s="276"/>
      <c r="E26" s="277">
        <v>0</v>
      </c>
      <c r="F26" s="259">
        <v>0</v>
      </c>
      <c r="G26" s="278"/>
      <c r="H26" s="277">
        <v>0</v>
      </c>
      <c r="I26" s="259">
        <v>0</v>
      </c>
      <c r="J26" s="278"/>
      <c r="K26" s="277">
        <v>0</v>
      </c>
      <c r="L26" s="259">
        <v>0</v>
      </c>
      <c r="M26" s="278"/>
      <c r="N26" s="277">
        <v>0</v>
      </c>
      <c r="O26" s="259">
        <v>0</v>
      </c>
    </row>
    <row r="27" spans="1:15" x14ac:dyDescent="0.25">
      <c r="A27" s="254" t="s">
        <v>251</v>
      </c>
      <c r="B27" s="255">
        <v>0</v>
      </c>
      <c r="C27" s="272">
        <v>0</v>
      </c>
      <c r="D27" s="273"/>
      <c r="E27" s="274">
        <v>0</v>
      </c>
      <c r="F27" s="272">
        <v>0</v>
      </c>
      <c r="G27" s="275"/>
      <c r="H27" s="274">
        <v>0</v>
      </c>
      <c r="I27" s="272">
        <v>0</v>
      </c>
      <c r="J27" s="275"/>
      <c r="K27" s="274">
        <v>1</v>
      </c>
      <c r="L27" s="272">
        <v>0.01</v>
      </c>
      <c r="M27" s="275"/>
      <c r="N27" s="274">
        <v>0</v>
      </c>
      <c r="O27" s="272">
        <v>0</v>
      </c>
    </row>
    <row r="28" spans="1:15" x14ac:dyDescent="0.25">
      <c r="A28" s="257" t="s">
        <v>252</v>
      </c>
      <c r="B28" s="258">
        <v>1</v>
      </c>
      <c r="C28" s="259">
        <v>7.6923076923076927E-2</v>
      </c>
      <c r="D28" s="276"/>
      <c r="E28" s="277">
        <v>6</v>
      </c>
      <c r="F28" s="259">
        <v>0.46153846153846151</v>
      </c>
      <c r="G28" s="278"/>
      <c r="H28" s="277">
        <v>1</v>
      </c>
      <c r="I28" s="259">
        <v>7.6923076923076927E-2</v>
      </c>
      <c r="J28" s="278"/>
      <c r="K28" s="277">
        <v>3</v>
      </c>
      <c r="L28" s="259">
        <v>2.3076923076923079E-3</v>
      </c>
      <c r="M28" s="278"/>
      <c r="N28" s="277">
        <v>2</v>
      </c>
      <c r="O28" s="259">
        <v>0.15384615384615385</v>
      </c>
    </row>
    <row r="29" spans="1:15" x14ac:dyDescent="0.25">
      <c r="A29" s="254" t="s">
        <v>253</v>
      </c>
      <c r="B29" s="255">
        <v>0</v>
      </c>
      <c r="C29" s="272">
        <v>0</v>
      </c>
      <c r="D29" s="273"/>
      <c r="E29" s="274">
        <v>10</v>
      </c>
      <c r="F29" s="272">
        <v>0.33333333333333326</v>
      </c>
      <c r="G29" s="275"/>
      <c r="H29" s="274">
        <v>0</v>
      </c>
      <c r="I29" s="272">
        <v>0</v>
      </c>
      <c r="J29" s="275"/>
      <c r="K29" s="274">
        <v>11</v>
      </c>
      <c r="L29" s="272">
        <v>3.6666666666666666E-3</v>
      </c>
      <c r="M29" s="275"/>
      <c r="N29" s="274">
        <v>7</v>
      </c>
      <c r="O29" s="272">
        <v>0.23333333333333331</v>
      </c>
    </row>
    <row r="30" spans="1:15" x14ac:dyDescent="0.25">
      <c r="A30" s="257" t="s">
        <v>254</v>
      </c>
      <c r="B30" s="258">
        <v>0</v>
      </c>
      <c r="C30" s="259">
        <v>0</v>
      </c>
      <c r="D30" s="276"/>
      <c r="E30" s="277">
        <v>0</v>
      </c>
      <c r="F30" s="259">
        <v>0</v>
      </c>
      <c r="G30" s="278"/>
      <c r="H30" s="277">
        <v>0</v>
      </c>
      <c r="I30" s="259">
        <v>0</v>
      </c>
      <c r="J30" s="278"/>
      <c r="K30" s="277">
        <v>0</v>
      </c>
      <c r="L30" s="259">
        <v>0</v>
      </c>
      <c r="M30" s="278"/>
      <c r="N30" s="277">
        <v>0</v>
      </c>
      <c r="O30" s="259">
        <v>0</v>
      </c>
    </row>
    <row r="31" spans="1:15" x14ac:dyDescent="0.25">
      <c r="A31" s="254" t="s">
        <v>255</v>
      </c>
      <c r="B31" s="255">
        <v>0</v>
      </c>
      <c r="C31" s="272">
        <v>0</v>
      </c>
      <c r="D31" s="273"/>
      <c r="E31" s="274">
        <v>0</v>
      </c>
      <c r="F31" s="272">
        <v>0</v>
      </c>
      <c r="G31" s="275"/>
      <c r="H31" s="274">
        <v>0</v>
      </c>
      <c r="I31" s="272">
        <v>0</v>
      </c>
      <c r="J31" s="275"/>
      <c r="K31" s="274">
        <v>0</v>
      </c>
      <c r="L31" s="272">
        <v>0</v>
      </c>
      <c r="M31" s="275"/>
      <c r="N31" s="274">
        <v>0</v>
      </c>
      <c r="O31" s="272">
        <v>0</v>
      </c>
    </row>
    <row r="32" spans="1:15" x14ac:dyDescent="0.25">
      <c r="A32" s="257" t="s">
        <v>256</v>
      </c>
      <c r="B32" s="258">
        <v>2</v>
      </c>
      <c r="C32" s="259">
        <v>0.125</v>
      </c>
      <c r="D32" s="276"/>
      <c r="E32" s="277">
        <v>7</v>
      </c>
      <c r="F32" s="259">
        <v>0.4375</v>
      </c>
      <c r="G32" s="278"/>
      <c r="H32" s="277">
        <v>0</v>
      </c>
      <c r="I32" s="259">
        <v>0</v>
      </c>
      <c r="J32" s="278"/>
      <c r="K32" s="277">
        <v>2</v>
      </c>
      <c r="L32" s="259">
        <v>1.25E-3</v>
      </c>
      <c r="M32" s="278"/>
      <c r="N32" s="277">
        <v>6</v>
      </c>
      <c r="O32" s="259">
        <v>0.375</v>
      </c>
    </row>
    <row r="33" spans="1:15" x14ac:dyDescent="0.25">
      <c r="A33" s="254" t="s">
        <v>257</v>
      </c>
      <c r="B33" s="255">
        <v>1</v>
      </c>
      <c r="C33" s="272">
        <v>9.0909090909090912E-2</v>
      </c>
      <c r="D33" s="273"/>
      <c r="E33" s="274">
        <v>2</v>
      </c>
      <c r="F33" s="272">
        <v>0.18181818181818182</v>
      </c>
      <c r="G33" s="275"/>
      <c r="H33" s="274">
        <v>3</v>
      </c>
      <c r="I33" s="272">
        <v>0.27272727272727271</v>
      </c>
      <c r="J33" s="275"/>
      <c r="K33" s="274">
        <v>4</v>
      </c>
      <c r="L33" s="272">
        <v>3.6363636363636364E-3</v>
      </c>
      <c r="M33" s="275"/>
      <c r="N33" s="274">
        <v>1</v>
      </c>
      <c r="O33" s="272">
        <v>9.0909090909090912E-2</v>
      </c>
    </row>
    <row r="34" spans="1:15" x14ac:dyDescent="0.25">
      <c r="A34" s="257" t="s">
        <v>258</v>
      </c>
      <c r="B34" s="258">
        <v>0</v>
      </c>
      <c r="C34" s="259">
        <v>0</v>
      </c>
      <c r="D34" s="276"/>
      <c r="E34" s="277">
        <v>1</v>
      </c>
      <c r="F34" s="259">
        <v>1</v>
      </c>
      <c r="G34" s="278"/>
      <c r="H34" s="277">
        <v>0</v>
      </c>
      <c r="I34" s="259">
        <v>0</v>
      </c>
      <c r="J34" s="278"/>
      <c r="K34" s="277">
        <v>0</v>
      </c>
      <c r="L34" s="259">
        <v>0</v>
      </c>
      <c r="M34" s="278"/>
      <c r="N34" s="277">
        <v>0</v>
      </c>
      <c r="O34" s="259">
        <v>0</v>
      </c>
    </row>
    <row r="35" spans="1:15" x14ac:dyDescent="0.25">
      <c r="A35" s="254" t="s">
        <v>259</v>
      </c>
      <c r="B35" s="255">
        <v>0</v>
      </c>
      <c r="C35" s="272">
        <v>0</v>
      </c>
      <c r="D35" s="273"/>
      <c r="E35" s="274">
        <v>0</v>
      </c>
      <c r="F35" s="272">
        <v>0</v>
      </c>
      <c r="G35" s="275"/>
      <c r="H35" s="274">
        <v>0</v>
      </c>
      <c r="I35" s="272">
        <v>0</v>
      </c>
      <c r="J35" s="275"/>
      <c r="K35" s="274">
        <v>0</v>
      </c>
      <c r="L35" s="272">
        <v>0</v>
      </c>
      <c r="M35" s="275"/>
      <c r="N35" s="274">
        <v>1</v>
      </c>
      <c r="O35" s="272">
        <v>1</v>
      </c>
    </row>
    <row r="36" spans="1:15" s="260" customFormat="1" x14ac:dyDescent="0.25">
      <c r="A36" s="257" t="s">
        <v>260</v>
      </c>
      <c r="B36" s="258">
        <v>3</v>
      </c>
      <c r="C36" s="259">
        <v>0.1875</v>
      </c>
      <c r="D36" s="276"/>
      <c r="E36" s="277">
        <v>2</v>
      </c>
      <c r="F36" s="259">
        <v>0.125</v>
      </c>
      <c r="G36" s="278"/>
      <c r="H36" s="277">
        <v>2</v>
      </c>
      <c r="I36" s="259">
        <v>0.125</v>
      </c>
      <c r="J36" s="278"/>
      <c r="K36" s="277">
        <v>3</v>
      </c>
      <c r="L36" s="259">
        <v>1.8749999999999999E-3</v>
      </c>
      <c r="M36" s="278"/>
      <c r="N36" s="277">
        <v>7</v>
      </c>
      <c r="O36" s="259">
        <v>0.4375</v>
      </c>
    </row>
    <row r="37" spans="1:15" x14ac:dyDescent="0.25">
      <c r="A37" s="254" t="s">
        <v>261</v>
      </c>
      <c r="B37" s="255">
        <v>1</v>
      </c>
      <c r="C37" s="272">
        <v>6.6666666666666666E-2</v>
      </c>
      <c r="D37" s="273"/>
      <c r="E37" s="274">
        <v>6</v>
      </c>
      <c r="F37" s="272">
        <v>0.4</v>
      </c>
      <c r="G37" s="275"/>
      <c r="H37" s="274">
        <v>0</v>
      </c>
      <c r="I37" s="272">
        <v>0</v>
      </c>
      <c r="J37" s="275"/>
      <c r="K37" s="274">
        <v>10</v>
      </c>
      <c r="L37" s="272">
        <v>6.6666666666666662E-3</v>
      </c>
      <c r="M37" s="275"/>
      <c r="N37" s="274">
        <v>0</v>
      </c>
      <c r="O37" s="272">
        <v>0</v>
      </c>
    </row>
    <row r="38" spans="1:15" s="260" customFormat="1" x14ac:dyDescent="0.25">
      <c r="A38" s="257" t="s">
        <v>262</v>
      </c>
      <c r="B38" s="258">
        <v>0</v>
      </c>
      <c r="C38" s="259">
        <v>0</v>
      </c>
      <c r="D38" s="276"/>
      <c r="E38" s="277">
        <v>4</v>
      </c>
      <c r="F38" s="259">
        <v>0.4</v>
      </c>
      <c r="G38" s="278"/>
      <c r="H38" s="277">
        <v>0</v>
      </c>
      <c r="I38" s="259">
        <v>0</v>
      </c>
      <c r="J38" s="278"/>
      <c r="K38" s="277">
        <v>3</v>
      </c>
      <c r="L38" s="259">
        <v>3.0000000000000001E-3</v>
      </c>
      <c r="M38" s="278"/>
      <c r="N38" s="277">
        <v>3</v>
      </c>
      <c r="O38" s="259">
        <v>0.3</v>
      </c>
    </row>
    <row r="39" spans="1:15" x14ac:dyDescent="0.25">
      <c r="A39" s="254" t="s">
        <v>263</v>
      </c>
      <c r="B39" s="255">
        <v>0</v>
      </c>
      <c r="C39" s="272">
        <v>0</v>
      </c>
      <c r="D39" s="273"/>
      <c r="E39" s="274">
        <v>7</v>
      </c>
      <c r="F39" s="272">
        <v>0.5</v>
      </c>
      <c r="G39" s="275"/>
      <c r="H39" s="274">
        <v>0</v>
      </c>
      <c r="I39" s="272">
        <v>0</v>
      </c>
      <c r="J39" s="275"/>
      <c r="K39" s="274">
        <v>3</v>
      </c>
      <c r="L39" s="272">
        <v>2.1428571428571425E-3</v>
      </c>
      <c r="M39" s="275"/>
      <c r="N39" s="274">
        <v>4</v>
      </c>
      <c r="O39" s="272">
        <v>0.2857142857142857</v>
      </c>
    </row>
    <row r="40" spans="1:15" s="260" customFormat="1" x14ac:dyDescent="0.25">
      <c r="A40" s="257" t="s">
        <v>264</v>
      </c>
      <c r="B40" s="258">
        <v>4</v>
      </c>
      <c r="C40" s="259">
        <v>0.22222222222222221</v>
      </c>
      <c r="D40" s="276"/>
      <c r="E40" s="277">
        <v>5</v>
      </c>
      <c r="F40" s="259">
        <v>0.27777777777777779</v>
      </c>
      <c r="G40" s="278"/>
      <c r="H40" s="277">
        <v>0</v>
      </c>
      <c r="I40" s="259">
        <v>0</v>
      </c>
      <c r="J40" s="278"/>
      <c r="K40" s="277">
        <v>9</v>
      </c>
      <c r="L40" s="259">
        <v>5.0000000000000001E-3</v>
      </c>
      <c r="M40" s="278"/>
      <c r="N40" s="277">
        <v>3</v>
      </c>
      <c r="O40" s="259">
        <v>0.16666666666666663</v>
      </c>
    </row>
    <row r="41" spans="1:15" x14ac:dyDescent="0.25">
      <c r="A41" s="254" t="s">
        <v>265</v>
      </c>
      <c r="B41" s="255">
        <v>1</v>
      </c>
      <c r="C41" s="272">
        <v>0.16666666666666663</v>
      </c>
      <c r="D41" s="273"/>
      <c r="E41" s="274">
        <v>1</v>
      </c>
      <c r="F41" s="272">
        <v>0.16666666666666663</v>
      </c>
      <c r="G41" s="275"/>
      <c r="H41" s="274">
        <v>0</v>
      </c>
      <c r="I41" s="272">
        <v>0</v>
      </c>
      <c r="J41" s="275"/>
      <c r="K41" s="274">
        <v>1</v>
      </c>
      <c r="L41" s="272">
        <v>1.6666666666666666E-3</v>
      </c>
      <c r="M41" s="275"/>
      <c r="N41" s="274">
        <v>1</v>
      </c>
      <c r="O41" s="272">
        <v>0.16666666666666663</v>
      </c>
    </row>
    <row r="42" spans="1:15" s="260" customFormat="1" x14ac:dyDescent="0.25">
      <c r="A42" s="257" t="s">
        <v>266</v>
      </c>
      <c r="B42" s="258">
        <v>1</v>
      </c>
      <c r="C42" s="259">
        <v>1</v>
      </c>
      <c r="D42" s="276"/>
      <c r="E42" s="277">
        <v>0</v>
      </c>
      <c r="F42" s="259">
        <v>0</v>
      </c>
      <c r="G42" s="278"/>
      <c r="H42" s="277">
        <v>0</v>
      </c>
      <c r="I42" s="259">
        <v>0</v>
      </c>
      <c r="J42" s="278"/>
      <c r="K42" s="277">
        <v>0</v>
      </c>
      <c r="L42" s="259">
        <v>0</v>
      </c>
      <c r="M42" s="278"/>
      <c r="N42" s="277">
        <v>0</v>
      </c>
      <c r="O42" s="259">
        <v>0</v>
      </c>
    </row>
    <row r="43" spans="1:15" x14ac:dyDescent="0.25">
      <c r="A43" s="254" t="s">
        <v>267</v>
      </c>
      <c r="B43" s="255">
        <v>1</v>
      </c>
      <c r="C43" s="272">
        <v>7.6923076923076927E-2</v>
      </c>
      <c r="D43" s="273"/>
      <c r="E43" s="274">
        <v>3</v>
      </c>
      <c r="F43" s="272">
        <v>0.23076923076923075</v>
      </c>
      <c r="G43" s="275"/>
      <c r="H43" s="274">
        <v>1</v>
      </c>
      <c r="I43" s="272">
        <v>7.6923076923076927E-2</v>
      </c>
      <c r="J43" s="275"/>
      <c r="K43" s="274">
        <v>2</v>
      </c>
      <c r="L43" s="272">
        <v>1.5384615384615385E-3</v>
      </c>
      <c r="M43" s="275"/>
      <c r="N43" s="274">
        <v>6</v>
      </c>
      <c r="O43" s="272">
        <v>0.46153846153846151</v>
      </c>
    </row>
    <row r="44" spans="1:15" s="260" customFormat="1" x14ac:dyDescent="0.25">
      <c r="A44" s="257" t="s">
        <v>268</v>
      </c>
      <c r="B44" s="258">
        <v>1</v>
      </c>
      <c r="C44" s="259">
        <v>6.25E-2</v>
      </c>
      <c r="D44" s="276"/>
      <c r="E44" s="277">
        <v>9</v>
      </c>
      <c r="F44" s="259">
        <v>0.5625</v>
      </c>
      <c r="G44" s="278"/>
      <c r="H44" s="277">
        <v>1</v>
      </c>
      <c r="I44" s="259">
        <v>6.25E-2</v>
      </c>
      <c r="J44" s="278"/>
      <c r="K44" s="277">
        <v>5</v>
      </c>
      <c r="L44" s="259">
        <v>3.1250000000000002E-3</v>
      </c>
      <c r="M44" s="278"/>
      <c r="N44" s="277">
        <v>4</v>
      </c>
      <c r="O44" s="259">
        <v>0.25</v>
      </c>
    </row>
    <row r="45" spans="1:15" x14ac:dyDescent="0.25">
      <c r="A45" s="254" t="s">
        <v>269</v>
      </c>
      <c r="B45" s="255">
        <v>0</v>
      </c>
      <c r="C45" s="272">
        <v>0</v>
      </c>
      <c r="D45" s="273"/>
      <c r="E45" s="274">
        <v>0</v>
      </c>
      <c r="F45" s="272">
        <v>0</v>
      </c>
      <c r="G45" s="275"/>
      <c r="H45" s="274">
        <v>0</v>
      </c>
      <c r="I45" s="272">
        <v>0</v>
      </c>
      <c r="J45" s="275"/>
      <c r="K45" s="274">
        <v>0</v>
      </c>
      <c r="L45" s="272">
        <v>0</v>
      </c>
      <c r="M45" s="275"/>
      <c r="N45" s="274">
        <v>0</v>
      </c>
      <c r="O45" s="272">
        <v>0</v>
      </c>
    </row>
    <row r="46" spans="1:15" s="260" customFormat="1" x14ac:dyDescent="0.25">
      <c r="A46" s="261" t="s">
        <v>270</v>
      </c>
      <c r="B46" s="262">
        <v>0</v>
      </c>
      <c r="C46" s="263">
        <v>0</v>
      </c>
      <c r="D46" s="279"/>
      <c r="E46" s="280">
        <v>0</v>
      </c>
      <c r="F46" s="263">
        <v>0</v>
      </c>
      <c r="G46" s="281"/>
      <c r="H46" s="280">
        <v>0</v>
      </c>
      <c r="I46" s="263">
        <v>0</v>
      </c>
      <c r="J46" s="281"/>
      <c r="K46" s="280">
        <v>0</v>
      </c>
      <c r="L46" s="263">
        <v>0</v>
      </c>
      <c r="M46" s="281"/>
      <c r="N46" s="280">
        <v>0</v>
      </c>
      <c r="O46" s="263">
        <v>0</v>
      </c>
    </row>
    <row r="47" spans="1:15" x14ac:dyDescent="0.25">
      <c r="B47" s="264"/>
      <c r="C47" s="307"/>
      <c r="D47" s="264"/>
      <c r="E47" s="264"/>
      <c r="F47" s="303"/>
      <c r="G47" s="278"/>
      <c r="H47" s="278"/>
      <c r="I47" s="303"/>
      <c r="J47" s="278"/>
      <c r="K47" s="278"/>
      <c r="L47" s="303"/>
      <c r="M47" s="278"/>
      <c r="N47" s="278"/>
      <c r="O47" s="303"/>
    </row>
    <row r="48" spans="1:15" ht="16.5" x14ac:dyDescent="0.3">
      <c r="A48" s="266" t="s">
        <v>271</v>
      </c>
    </row>
    <row r="49" spans="1:1" ht="16.5" x14ac:dyDescent="0.3">
      <c r="A49" s="266" t="s">
        <v>272</v>
      </c>
    </row>
  </sheetData>
  <mergeCells count="8">
    <mergeCell ref="A6:O7"/>
    <mergeCell ref="A11:A13"/>
    <mergeCell ref="B11:O11"/>
    <mergeCell ref="B12:C12"/>
    <mergeCell ref="E12:F12"/>
    <mergeCell ref="H12:I12"/>
    <mergeCell ref="K12:L12"/>
    <mergeCell ref="N12:O1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20559-8C16-4D6E-AB33-0124DBAC3DD8}">
  <sheetPr codeName="Hoja9">
    <tabColor rgb="FF7030A0"/>
  </sheetPr>
  <dimension ref="A1:L1008"/>
  <sheetViews>
    <sheetView showGridLines="0" showRowColHeaders="0" workbookViewId="0">
      <selection activeCell="A33" sqref="A33:F33"/>
    </sheetView>
  </sheetViews>
  <sheetFormatPr baseColWidth="10" defaultColWidth="14.42578125" defaultRowHeight="15" customHeight="1" x14ac:dyDescent="0.25"/>
  <cols>
    <col min="1" max="1" width="6.140625" style="35" customWidth="1"/>
    <col min="2" max="2" width="11.140625" style="35" customWidth="1"/>
    <col min="3" max="3" width="22.7109375" style="35" customWidth="1"/>
    <col min="4" max="6" width="13.7109375" style="35" customWidth="1"/>
    <col min="7" max="7" width="10.7109375" style="35" customWidth="1"/>
    <col min="8" max="8" width="36.140625" style="35" customWidth="1"/>
    <col min="9" max="9" width="4" style="35" customWidth="1"/>
    <col min="10" max="10" width="58.5703125" style="35" customWidth="1"/>
    <col min="11" max="11" width="3" style="35" customWidth="1"/>
    <col min="12" max="12" width="44.140625" style="35" customWidth="1"/>
    <col min="13" max="27" width="10.7109375" style="35" customWidth="1"/>
    <col min="28" max="16384" width="14.42578125" style="35"/>
  </cols>
  <sheetData>
    <row r="1" spans="1:10" s="9" customFormat="1" ht="15" customHeight="1" x14ac:dyDescent="0.25"/>
    <row r="2" spans="1:10" s="9" customFormat="1" ht="15" customHeight="1" x14ac:dyDescent="0.25"/>
    <row r="3" spans="1:10" s="9" customFormat="1" ht="15" customHeight="1" x14ac:dyDescent="0.25"/>
    <row r="4" spans="1:10" s="9" customFormat="1" ht="3.75" customHeight="1" x14ac:dyDescent="0.25"/>
    <row r="5" spans="1:10" s="9" customFormat="1" ht="15" customHeight="1" x14ac:dyDescent="0.25">
      <c r="A5" s="672" t="s">
        <v>2</v>
      </c>
      <c r="B5" s="672"/>
      <c r="C5" s="672"/>
      <c r="D5" s="672"/>
      <c r="E5" s="672"/>
      <c r="F5" s="672"/>
    </row>
    <row r="6" spans="1:10" s="9" customFormat="1" ht="15" customHeight="1" x14ac:dyDescent="0.25">
      <c r="A6" s="672"/>
      <c r="B6" s="672"/>
      <c r="C6" s="672"/>
      <c r="D6" s="672"/>
      <c r="E6" s="672"/>
      <c r="F6" s="672"/>
    </row>
    <row r="7" spans="1:10" ht="28.5" customHeight="1" x14ac:dyDescent="0.25">
      <c r="A7" s="685" t="s">
        <v>90</v>
      </c>
      <c r="B7" s="685"/>
      <c r="C7" s="685"/>
      <c r="D7" s="685"/>
      <c r="E7" s="685"/>
      <c r="F7" s="685"/>
    </row>
    <row r="8" spans="1:10" ht="15" customHeight="1" x14ac:dyDescent="0.25">
      <c r="C8" s="68"/>
      <c r="D8" s="68"/>
      <c r="E8" s="68"/>
    </row>
    <row r="9" spans="1:10" ht="15" customHeight="1" x14ac:dyDescent="0.25">
      <c r="B9" s="36"/>
      <c r="C9" s="37" t="s">
        <v>56</v>
      </c>
      <c r="D9" s="38" t="s">
        <v>33</v>
      </c>
      <c r="E9" s="38" t="s">
        <v>35</v>
      </c>
      <c r="F9" s="9"/>
      <c r="G9" s="9"/>
      <c r="H9" s="9"/>
      <c r="I9" s="9"/>
      <c r="J9" s="9"/>
    </row>
    <row r="10" spans="1:10" x14ac:dyDescent="0.25">
      <c r="B10" s="36"/>
      <c r="C10" s="40" t="s">
        <v>57</v>
      </c>
      <c r="D10" s="41">
        <v>1523</v>
      </c>
      <c r="E10" s="69">
        <f t="shared" ref="E10:E33" si="0">+D10/$D$34</f>
        <v>0.50682196339434271</v>
      </c>
      <c r="F10" s="9"/>
      <c r="G10" s="9"/>
      <c r="H10" s="9"/>
      <c r="I10" s="9"/>
      <c r="J10" s="9"/>
    </row>
    <row r="11" spans="1:10" x14ac:dyDescent="0.25">
      <c r="B11" s="36"/>
      <c r="C11" s="43" t="s">
        <v>59</v>
      </c>
      <c r="D11" s="44">
        <v>206</v>
      </c>
      <c r="E11" s="69">
        <f t="shared" si="0"/>
        <v>6.8552412645590685E-2</v>
      </c>
      <c r="F11" s="9"/>
      <c r="G11" s="9"/>
      <c r="H11" s="9"/>
      <c r="I11" s="9"/>
      <c r="J11" s="9"/>
    </row>
    <row r="12" spans="1:10" x14ac:dyDescent="0.25">
      <c r="B12" s="36"/>
      <c r="C12" s="43" t="s">
        <v>62</v>
      </c>
      <c r="D12" s="44">
        <v>176</v>
      </c>
      <c r="E12" s="69">
        <f t="shared" si="0"/>
        <v>5.8569051580698833E-2</v>
      </c>
      <c r="F12" s="9"/>
      <c r="G12" s="9"/>
      <c r="H12" s="9"/>
      <c r="I12" s="9"/>
      <c r="J12" s="9"/>
    </row>
    <row r="13" spans="1:10" x14ac:dyDescent="0.25">
      <c r="B13" s="36"/>
      <c r="C13" s="43" t="s">
        <v>58</v>
      </c>
      <c r="D13" s="44">
        <v>174</v>
      </c>
      <c r="E13" s="69">
        <f t="shared" si="0"/>
        <v>5.7903494176372715E-2</v>
      </c>
      <c r="F13" s="9"/>
      <c r="G13" s="9"/>
      <c r="H13" s="9"/>
      <c r="I13" s="9"/>
      <c r="J13" s="9"/>
    </row>
    <row r="14" spans="1:10" x14ac:dyDescent="0.25">
      <c r="B14" s="36"/>
      <c r="C14" s="43" t="s">
        <v>60</v>
      </c>
      <c r="D14" s="44">
        <v>153</v>
      </c>
      <c r="E14" s="69">
        <f t="shared" si="0"/>
        <v>5.091514143094842E-2</v>
      </c>
      <c r="F14" s="9"/>
      <c r="G14" s="9"/>
      <c r="H14" s="9"/>
      <c r="I14" s="9"/>
      <c r="J14" s="9"/>
    </row>
    <row r="15" spans="1:10" x14ac:dyDescent="0.25">
      <c r="B15" s="36"/>
      <c r="C15" s="43" t="s">
        <v>64</v>
      </c>
      <c r="D15" s="44">
        <v>118</v>
      </c>
      <c r="E15" s="69">
        <f t="shared" si="0"/>
        <v>3.9267886855241262E-2</v>
      </c>
      <c r="F15" s="9"/>
      <c r="G15" s="9"/>
      <c r="H15" s="9"/>
      <c r="I15" s="9"/>
      <c r="J15" s="9"/>
    </row>
    <row r="16" spans="1:10" x14ac:dyDescent="0.25">
      <c r="B16" s="36"/>
      <c r="C16" s="43" t="s">
        <v>68</v>
      </c>
      <c r="D16" s="44">
        <v>101</v>
      </c>
      <c r="E16" s="69">
        <f t="shared" si="0"/>
        <v>3.3610648918469217E-2</v>
      </c>
      <c r="F16" s="9"/>
      <c r="G16" s="9"/>
      <c r="H16" s="9"/>
      <c r="I16" s="9"/>
      <c r="J16" s="9"/>
    </row>
    <row r="17" spans="2:12" x14ac:dyDescent="0.25">
      <c r="B17" s="36"/>
      <c r="C17" s="43" t="s">
        <v>65</v>
      </c>
      <c r="D17" s="44">
        <v>98</v>
      </c>
      <c r="E17" s="69">
        <f t="shared" si="0"/>
        <v>3.2612312811980036E-2</v>
      </c>
      <c r="F17" s="9"/>
      <c r="G17" s="9"/>
      <c r="H17" s="9"/>
      <c r="I17" s="9"/>
      <c r="J17" s="9"/>
    </row>
    <row r="18" spans="2:12" x14ac:dyDescent="0.25">
      <c r="B18" s="36"/>
      <c r="C18" s="43" t="s">
        <v>61</v>
      </c>
      <c r="D18" s="44">
        <v>87</v>
      </c>
      <c r="E18" s="69">
        <f t="shared" si="0"/>
        <v>2.8951747088186357E-2</v>
      </c>
      <c r="F18" s="9"/>
      <c r="G18" s="9"/>
      <c r="H18" s="9"/>
      <c r="I18" s="9"/>
      <c r="J18" s="9"/>
    </row>
    <row r="19" spans="2:12" x14ac:dyDescent="0.25">
      <c r="B19" s="36"/>
      <c r="C19" s="43" t="s">
        <v>66</v>
      </c>
      <c r="D19" s="44">
        <v>69</v>
      </c>
      <c r="E19" s="69">
        <f t="shared" si="0"/>
        <v>2.2961730449251247E-2</v>
      </c>
      <c r="F19" s="9"/>
      <c r="G19" s="9"/>
      <c r="H19" s="9"/>
      <c r="I19" s="9"/>
      <c r="J19" s="9"/>
    </row>
    <row r="20" spans="2:12" x14ac:dyDescent="0.25">
      <c r="B20" s="36"/>
      <c r="C20" s="43" t="s">
        <v>69</v>
      </c>
      <c r="D20" s="44">
        <v>65</v>
      </c>
      <c r="E20" s="69">
        <f t="shared" si="0"/>
        <v>2.1630615640599003E-2</v>
      </c>
      <c r="F20" s="9"/>
      <c r="G20" s="9"/>
      <c r="H20" s="9"/>
      <c r="I20" s="9"/>
      <c r="J20" s="9"/>
      <c r="L20" s="70"/>
    </row>
    <row r="21" spans="2:12" x14ac:dyDescent="0.25">
      <c r="B21" s="36"/>
      <c r="C21" s="43" t="s">
        <v>67</v>
      </c>
      <c r="D21" s="44">
        <v>62</v>
      </c>
      <c r="E21" s="69">
        <f t="shared" si="0"/>
        <v>2.0632279534109815E-2</v>
      </c>
      <c r="F21" s="9"/>
      <c r="G21" s="9"/>
      <c r="H21" s="9"/>
      <c r="I21" s="9"/>
      <c r="J21" s="9"/>
      <c r="L21" s="70"/>
    </row>
    <row r="22" spans="2:12" x14ac:dyDescent="0.25">
      <c r="B22" s="36"/>
      <c r="C22" s="43" t="s">
        <v>63</v>
      </c>
      <c r="D22" s="44">
        <v>30</v>
      </c>
      <c r="E22" s="69">
        <f t="shared" si="0"/>
        <v>9.9833610648918467E-3</v>
      </c>
      <c r="F22" s="9"/>
      <c r="G22" s="9"/>
      <c r="H22" s="9"/>
      <c r="I22" s="9"/>
      <c r="J22" s="9"/>
      <c r="L22" s="70"/>
    </row>
    <row r="23" spans="2:12" x14ac:dyDescent="0.25">
      <c r="B23" s="36"/>
      <c r="C23" s="43" t="s">
        <v>70</v>
      </c>
      <c r="D23" s="44">
        <v>19</v>
      </c>
      <c r="E23" s="69">
        <f t="shared" si="0"/>
        <v>6.3227953410981697E-3</v>
      </c>
      <c r="F23" s="9"/>
      <c r="G23" s="9"/>
      <c r="H23" s="9"/>
      <c r="I23" s="9"/>
      <c r="J23" s="9"/>
      <c r="L23" s="70"/>
    </row>
    <row r="24" spans="2:12" x14ac:dyDescent="0.25">
      <c r="B24" s="36"/>
      <c r="C24" s="43" t="s">
        <v>71</v>
      </c>
      <c r="D24" s="44">
        <v>19</v>
      </c>
      <c r="E24" s="69">
        <f t="shared" si="0"/>
        <v>6.3227953410981697E-3</v>
      </c>
      <c r="F24" s="9"/>
      <c r="G24" s="9"/>
      <c r="H24" s="9"/>
      <c r="I24" s="9"/>
      <c r="J24" s="9"/>
      <c r="L24" s="70"/>
    </row>
    <row r="25" spans="2:12" x14ac:dyDescent="0.25">
      <c r="B25" s="36"/>
      <c r="C25" s="43" t="s">
        <v>74</v>
      </c>
      <c r="D25" s="44">
        <v>15</v>
      </c>
      <c r="E25" s="69">
        <f t="shared" si="0"/>
        <v>4.9916805324459234E-3</v>
      </c>
      <c r="F25" s="9"/>
      <c r="G25" s="9"/>
      <c r="H25" s="9"/>
      <c r="I25" s="9"/>
      <c r="J25" s="9"/>
    </row>
    <row r="26" spans="2:12" x14ac:dyDescent="0.25">
      <c r="B26" s="36"/>
      <c r="C26" s="43" t="s">
        <v>72</v>
      </c>
      <c r="D26" s="44">
        <v>12</v>
      </c>
      <c r="E26" s="69">
        <f t="shared" si="0"/>
        <v>3.9933444259567389E-3</v>
      </c>
      <c r="F26" s="9"/>
      <c r="G26" s="9"/>
      <c r="H26" s="9"/>
      <c r="I26" s="9"/>
      <c r="J26" s="9"/>
    </row>
    <row r="27" spans="2:12" ht="15.75" customHeight="1" x14ac:dyDescent="0.25">
      <c r="B27" s="36"/>
      <c r="C27" s="43" t="s">
        <v>73</v>
      </c>
      <c r="D27" s="44">
        <v>11</v>
      </c>
      <c r="E27" s="69">
        <f t="shared" si="0"/>
        <v>3.6605657237936771E-3</v>
      </c>
      <c r="F27" s="9"/>
      <c r="G27" s="9"/>
      <c r="H27" s="9"/>
      <c r="I27" s="9"/>
      <c r="J27" s="9"/>
    </row>
    <row r="28" spans="2:12" ht="15.75" customHeight="1" x14ac:dyDescent="0.25">
      <c r="B28" s="36"/>
      <c r="C28" s="43" t="s">
        <v>77</v>
      </c>
      <c r="D28" s="44">
        <v>10</v>
      </c>
      <c r="E28" s="69">
        <f t="shared" si="0"/>
        <v>3.3277870216306157E-3</v>
      </c>
      <c r="F28" s="9"/>
      <c r="G28" s="9"/>
      <c r="H28" s="9"/>
      <c r="I28" s="9"/>
      <c r="J28" s="9"/>
    </row>
    <row r="29" spans="2:12" ht="15.75" customHeight="1" x14ac:dyDescent="0.25">
      <c r="B29" s="36"/>
      <c r="C29" s="43" t="s">
        <v>75</v>
      </c>
      <c r="D29" s="44">
        <v>5</v>
      </c>
      <c r="E29" s="69">
        <f t="shared" si="0"/>
        <v>1.6638935108153079E-3</v>
      </c>
      <c r="F29" s="9"/>
      <c r="G29" s="9"/>
      <c r="H29" s="9"/>
      <c r="I29" s="9"/>
      <c r="J29" s="9"/>
    </row>
    <row r="30" spans="2:12" ht="15.75" customHeight="1" x14ac:dyDescent="0.25">
      <c r="B30" s="36"/>
      <c r="C30" s="43" t="s">
        <v>79</v>
      </c>
      <c r="D30" s="44">
        <v>2</v>
      </c>
      <c r="E30" s="69">
        <f t="shared" si="0"/>
        <v>6.6555740432612314E-4</v>
      </c>
      <c r="F30" s="9"/>
      <c r="G30" s="9"/>
      <c r="H30" s="9"/>
      <c r="I30" s="9"/>
      <c r="J30" s="9"/>
    </row>
    <row r="31" spans="2:12" ht="15.75" customHeight="1" x14ac:dyDescent="0.25">
      <c r="B31" s="36"/>
      <c r="C31" s="71" t="s">
        <v>76</v>
      </c>
      <c r="D31" s="72">
        <v>2</v>
      </c>
      <c r="E31" s="69">
        <f t="shared" si="0"/>
        <v>6.6555740432612314E-4</v>
      </c>
      <c r="F31" s="9"/>
      <c r="G31" s="9"/>
      <c r="H31" s="9"/>
      <c r="I31" s="9"/>
      <c r="J31" s="9"/>
    </row>
    <row r="32" spans="2:12" ht="15.75" customHeight="1" x14ac:dyDescent="0.25">
      <c r="B32" s="36"/>
      <c r="C32" s="71" t="s">
        <v>82</v>
      </c>
      <c r="D32" s="72">
        <v>1</v>
      </c>
      <c r="E32" s="69">
        <f t="shared" si="0"/>
        <v>3.3277870216306157E-4</v>
      </c>
      <c r="F32" s="9"/>
      <c r="G32" s="9"/>
      <c r="H32" s="9"/>
      <c r="I32" s="9"/>
      <c r="J32" s="9"/>
    </row>
    <row r="33" spans="1:12" x14ac:dyDescent="0.25">
      <c r="B33" s="36"/>
      <c r="C33" s="43" t="s">
        <v>86</v>
      </c>
      <c r="D33" s="44">
        <v>47</v>
      </c>
      <c r="E33" s="69">
        <f t="shared" si="0"/>
        <v>1.5640599001663893E-2</v>
      </c>
      <c r="F33" s="9"/>
      <c r="G33" s="9"/>
      <c r="H33" s="9"/>
      <c r="I33" s="9"/>
      <c r="J33" s="9"/>
      <c r="L33" s="70"/>
    </row>
    <row r="34" spans="1:12" ht="15.75" customHeight="1" x14ac:dyDescent="0.25">
      <c r="C34" s="47" t="s">
        <v>87</v>
      </c>
      <c r="D34" s="48">
        <f>SUM(D10:D33)</f>
        <v>3005</v>
      </c>
      <c r="E34" s="73">
        <f>SUM(E10:E33)</f>
        <v>1</v>
      </c>
      <c r="F34" s="9"/>
      <c r="G34" s="9"/>
      <c r="H34" s="9"/>
      <c r="I34" s="9"/>
      <c r="J34" s="9"/>
    </row>
    <row r="35" spans="1:12" ht="15.75" customHeight="1" x14ac:dyDescent="0.25">
      <c r="F35" s="9"/>
      <c r="G35" s="9"/>
      <c r="H35" s="9"/>
      <c r="I35" s="9"/>
      <c r="J35" s="9"/>
    </row>
    <row r="36" spans="1:12" ht="15.75" customHeight="1" x14ac:dyDescent="0.25">
      <c r="F36" s="9"/>
      <c r="G36" s="9"/>
      <c r="H36" s="9"/>
      <c r="I36" s="9"/>
      <c r="J36" s="9"/>
    </row>
    <row r="37" spans="1:12" ht="30" customHeight="1" x14ac:dyDescent="0.25">
      <c r="A37" s="712" t="s">
        <v>4</v>
      </c>
      <c r="B37" s="712"/>
      <c r="C37" s="687" t="s">
        <v>51</v>
      </c>
      <c r="D37" s="683"/>
      <c r="E37" s="684"/>
      <c r="F37" s="9"/>
      <c r="G37" s="9"/>
      <c r="H37" s="9"/>
      <c r="I37" s="9"/>
      <c r="J37" s="9"/>
    </row>
    <row r="38" spans="1:12" ht="15.75" customHeight="1" x14ac:dyDescent="0.25">
      <c r="A38" s="712" t="s">
        <v>52</v>
      </c>
      <c r="B38" s="712"/>
      <c r="C38" s="690" t="s">
        <v>53</v>
      </c>
      <c r="D38" s="683"/>
      <c r="E38" s="684"/>
    </row>
    <row r="39" spans="1:12" ht="135" customHeight="1" x14ac:dyDescent="0.25">
      <c r="A39" s="712" t="s">
        <v>54</v>
      </c>
      <c r="B39" s="712"/>
      <c r="C39" s="682" t="s">
        <v>55</v>
      </c>
      <c r="D39" s="683"/>
      <c r="E39" s="684"/>
    </row>
    <row r="40" spans="1:12" ht="15.75" customHeight="1" x14ac:dyDescent="0.25"/>
    <row r="41" spans="1:12" ht="15.75" customHeight="1" x14ac:dyDescent="0.25"/>
    <row r="42" spans="1:12" ht="15.75" customHeight="1" x14ac:dyDescent="0.25"/>
    <row r="43" spans="1:12" ht="15.75" customHeight="1" x14ac:dyDescent="0.25"/>
    <row r="44" spans="1:12" ht="15.75" customHeight="1" x14ac:dyDescent="0.25"/>
    <row r="45" spans="1:12" ht="15.75" customHeight="1" x14ac:dyDescent="0.25"/>
    <row r="46" spans="1:12" ht="15.75" customHeight="1" x14ac:dyDescent="0.25"/>
    <row r="47" spans="1:12" ht="15.75" customHeight="1" x14ac:dyDescent="0.25"/>
    <row r="48" spans="1:12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  <row r="1004" ht="15.75" customHeight="1" x14ac:dyDescent="0.25"/>
    <row r="1005" ht="15.75" customHeight="1" x14ac:dyDescent="0.25"/>
    <row r="1006" ht="15.75" customHeight="1" x14ac:dyDescent="0.25"/>
    <row r="1007" ht="15.75" customHeight="1" x14ac:dyDescent="0.25"/>
    <row r="1008" ht="15.75" customHeight="1" x14ac:dyDescent="0.25"/>
  </sheetData>
  <mergeCells count="8">
    <mergeCell ref="A39:B39"/>
    <mergeCell ref="C39:E39"/>
    <mergeCell ref="A5:F6"/>
    <mergeCell ref="A7:F7"/>
    <mergeCell ref="A37:B37"/>
    <mergeCell ref="C37:E37"/>
    <mergeCell ref="A38:B38"/>
    <mergeCell ref="C38:E38"/>
  </mergeCells>
  <pageMargins left="0.7" right="0.7" top="0.75" bottom="0.75" header="0" footer="0"/>
  <pageSetup orientation="portrait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0CEEF-7443-40DD-AB8A-BA7EFF3F37D5}">
  <sheetPr codeName="Hoja54">
    <tabColor theme="1"/>
  </sheetPr>
  <dimension ref="A2:AG50"/>
  <sheetViews>
    <sheetView showGridLines="0" showRowColHeaders="0" zoomScale="80" zoomScaleNormal="80" workbookViewId="0">
      <selection activeCell="A9" sqref="A9"/>
    </sheetView>
  </sheetViews>
  <sheetFormatPr baseColWidth="10" defaultColWidth="11.42578125" defaultRowHeight="15" x14ac:dyDescent="0.25"/>
  <cols>
    <col min="1" max="1" width="40.7109375" style="241" customWidth="1"/>
    <col min="2" max="2" width="10.140625" style="241" customWidth="1"/>
    <col min="3" max="3" width="9.5703125" style="312" customWidth="1"/>
    <col min="4" max="4" width="6.28515625" style="241" customWidth="1"/>
    <col min="5" max="5" width="10.140625" style="241" customWidth="1"/>
    <col min="6" max="6" width="9.5703125" style="312" customWidth="1"/>
    <col min="7" max="7" width="6.28515625" style="241" customWidth="1"/>
    <col min="8" max="8" width="11.42578125" style="241"/>
    <col min="9" max="9" width="14" style="312" customWidth="1"/>
    <col min="10" max="10" width="6.28515625" style="241" customWidth="1"/>
    <col min="11" max="11" width="11.42578125" style="241"/>
    <col min="12" max="12" width="11.42578125" style="312"/>
    <col min="13" max="13" width="6.28515625" style="241" customWidth="1"/>
    <col min="14" max="14" width="10.140625" style="241" customWidth="1"/>
    <col min="15" max="15" width="9.5703125" style="312" customWidth="1"/>
    <col min="16" max="16" width="6.28515625" style="241" customWidth="1"/>
    <col min="17" max="17" width="10.140625" style="241" customWidth="1"/>
    <col min="18" max="18" width="9.5703125" style="312" customWidth="1"/>
    <col min="19" max="19" width="6.28515625" style="241" customWidth="1"/>
    <col min="20" max="20" width="11.42578125" style="241"/>
    <col min="21" max="21" width="14" style="312" customWidth="1"/>
    <col min="22" max="22" width="6.28515625" style="241" customWidth="1"/>
    <col min="23" max="23" width="11.42578125" style="241"/>
    <col min="24" max="24" width="11.42578125" style="312"/>
    <col min="25" max="25" width="6.28515625" style="241" customWidth="1"/>
    <col min="26" max="26" width="11.42578125" style="241"/>
    <col min="27" max="27" width="14" style="312" customWidth="1"/>
    <col min="28" max="28" width="6.28515625" style="241" customWidth="1"/>
    <col min="29" max="29" width="11.42578125" style="241"/>
    <col min="30" max="30" width="11.42578125" style="312"/>
    <col min="31" max="31" width="6.28515625" style="241" customWidth="1"/>
    <col min="32" max="32" width="15" style="241" customWidth="1"/>
    <col min="33" max="33" width="9.5703125" style="241" hidden="1" customWidth="1"/>
    <col min="34" max="16384" width="11.42578125" style="241"/>
  </cols>
  <sheetData>
    <row r="2" spans="1:33" x14ac:dyDescent="0.25">
      <c r="A2"/>
    </row>
    <row r="5" spans="1:33" ht="3.75" customHeight="1" x14ac:dyDescent="0.25"/>
    <row r="6" spans="1:33" ht="15" customHeight="1" x14ac:dyDescent="0.25">
      <c r="A6" s="749" t="s">
        <v>2</v>
      </c>
      <c r="B6" s="749"/>
      <c r="C6" s="749"/>
      <c r="D6" s="749"/>
      <c r="E6" s="749"/>
      <c r="F6" s="749"/>
      <c r="G6" s="749"/>
      <c r="H6" s="749"/>
      <c r="I6" s="749"/>
      <c r="J6" s="749"/>
      <c r="K6" s="749"/>
      <c r="L6" s="749"/>
      <c r="M6" s="749"/>
      <c r="N6" s="749"/>
      <c r="O6" s="749"/>
      <c r="P6" s="749"/>
      <c r="Q6" s="749"/>
      <c r="R6" s="749"/>
      <c r="S6" s="749"/>
      <c r="T6" s="749"/>
      <c r="U6" s="749"/>
      <c r="V6" s="749"/>
      <c r="W6" s="749"/>
      <c r="X6" s="749"/>
      <c r="Y6" s="749"/>
      <c r="Z6" s="749"/>
      <c r="AA6" s="749"/>
      <c r="AB6" s="749"/>
      <c r="AC6" s="749"/>
      <c r="AD6" s="749"/>
      <c r="AE6" s="749"/>
      <c r="AF6" s="749"/>
      <c r="AG6" s="749"/>
    </row>
    <row r="7" spans="1:33" ht="19.5" customHeight="1" x14ac:dyDescent="0.25">
      <c r="A7" s="749"/>
      <c r="B7" s="749"/>
      <c r="C7" s="749"/>
      <c r="D7" s="749"/>
      <c r="E7" s="749"/>
      <c r="F7" s="749"/>
      <c r="G7" s="749"/>
      <c r="H7" s="749"/>
      <c r="I7" s="749"/>
      <c r="J7" s="749"/>
      <c r="K7" s="749"/>
      <c r="L7" s="749"/>
      <c r="M7" s="749"/>
      <c r="N7" s="749"/>
      <c r="O7" s="749"/>
      <c r="P7" s="749"/>
      <c r="Q7" s="749"/>
      <c r="R7" s="749"/>
      <c r="S7" s="749"/>
      <c r="T7" s="749"/>
      <c r="U7" s="749"/>
      <c r="V7" s="749"/>
      <c r="W7" s="749"/>
      <c r="X7" s="749"/>
      <c r="Y7" s="749"/>
      <c r="Z7" s="749"/>
      <c r="AA7" s="749"/>
      <c r="AB7" s="749"/>
      <c r="AC7" s="749"/>
      <c r="AD7" s="749"/>
      <c r="AE7" s="749"/>
      <c r="AF7" s="749"/>
      <c r="AG7" s="749"/>
    </row>
    <row r="8" spans="1:33" ht="14.25" customHeight="1" x14ac:dyDescent="0.25">
      <c r="A8" s="765" t="s">
        <v>228</v>
      </c>
      <c r="B8" s="765"/>
      <c r="C8" s="765"/>
      <c r="D8" s="243"/>
      <c r="E8" s="243"/>
      <c r="F8" s="313"/>
      <c r="G8" s="243"/>
      <c r="H8" s="243"/>
      <c r="I8" s="313"/>
      <c r="J8" s="243"/>
      <c r="K8" s="243"/>
      <c r="L8" s="313"/>
      <c r="M8" s="243"/>
      <c r="N8" s="243"/>
      <c r="O8" s="313"/>
      <c r="P8" s="243"/>
      <c r="Q8" s="243"/>
      <c r="R8" s="313"/>
      <c r="S8" s="243"/>
      <c r="T8" s="243"/>
      <c r="U8" s="313"/>
      <c r="V8" s="243"/>
      <c r="W8" s="243"/>
      <c r="X8" s="313"/>
      <c r="Y8" s="243"/>
      <c r="Z8" s="243"/>
      <c r="AA8" s="313"/>
      <c r="AB8" s="243"/>
      <c r="AC8" s="243"/>
      <c r="AD8" s="313"/>
      <c r="AE8" s="243"/>
      <c r="AF8" s="243"/>
      <c r="AG8" s="243"/>
    </row>
    <row r="9" spans="1:33" ht="14.25" customHeight="1" x14ac:dyDescent="0.25">
      <c r="A9" s="289" t="s">
        <v>429</v>
      </c>
      <c r="B9" s="290"/>
      <c r="C9" s="314"/>
      <c r="D9" s="290"/>
      <c r="E9" s="290"/>
      <c r="F9" s="314"/>
      <c r="G9" s="290"/>
      <c r="H9" s="290"/>
      <c r="I9" s="314"/>
      <c r="J9" s="290"/>
      <c r="K9" s="290"/>
      <c r="L9" s="314"/>
      <c r="M9" s="290"/>
      <c r="N9" s="290"/>
      <c r="O9" s="314"/>
      <c r="P9" s="290"/>
      <c r="Q9" s="290"/>
      <c r="R9" s="314"/>
      <c r="S9" s="290"/>
      <c r="T9" s="290"/>
      <c r="U9" s="314"/>
      <c r="V9" s="290"/>
      <c r="W9" s="290"/>
      <c r="X9" s="314"/>
      <c r="Y9" s="290"/>
      <c r="Z9" s="290"/>
      <c r="AA9" s="314"/>
      <c r="AB9" s="290"/>
      <c r="AC9" s="290"/>
      <c r="AD9" s="314"/>
      <c r="AE9" s="290"/>
      <c r="AF9" s="290"/>
      <c r="AG9" s="290"/>
    </row>
    <row r="10" spans="1:33" x14ac:dyDescent="0.25">
      <c r="A10" s="244" t="s">
        <v>234</v>
      </c>
      <c r="B10" s="245"/>
      <c r="C10" s="315"/>
      <c r="D10" s="282"/>
      <c r="E10" s="282"/>
      <c r="F10" s="316"/>
      <c r="G10" s="282"/>
      <c r="H10" s="282"/>
      <c r="I10" s="317"/>
      <c r="J10" s="282"/>
      <c r="K10" s="282"/>
      <c r="L10" s="317"/>
      <c r="M10" s="282"/>
      <c r="N10" s="245"/>
      <c r="O10" s="315"/>
      <c r="P10" s="282"/>
      <c r="Q10" s="282"/>
      <c r="R10" s="316"/>
      <c r="S10" s="282"/>
      <c r="T10" s="282"/>
      <c r="U10" s="317"/>
      <c r="V10" s="282"/>
      <c r="W10" s="282"/>
      <c r="X10" s="317"/>
      <c r="Y10" s="282"/>
      <c r="Z10" s="282"/>
      <c r="AA10" s="317"/>
      <c r="AB10" s="282"/>
      <c r="AC10" s="282"/>
      <c r="AD10" s="317"/>
      <c r="AE10" s="282"/>
      <c r="AF10" s="282"/>
      <c r="AG10" s="282"/>
    </row>
    <row r="11" spans="1:33" ht="15.75" x14ac:dyDescent="0.3">
      <c r="A11" s="247" t="s">
        <v>235</v>
      </c>
      <c r="B11" s="248"/>
      <c r="C11" s="318"/>
      <c r="D11" s="283"/>
      <c r="E11" s="283"/>
      <c r="F11" s="319"/>
      <c r="N11" s="248"/>
      <c r="O11" s="318"/>
      <c r="P11" s="283"/>
      <c r="Q11" s="283"/>
      <c r="R11" s="319"/>
    </row>
    <row r="12" spans="1:33" x14ac:dyDescent="0.25">
      <c r="A12" s="750" t="s">
        <v>236</v>
      </c>
      <c r="B12" s="759" t="s">
        <v>228</v>
      </c>
      <c r="C12" s="759"/>
      <c r="D12" s="759"/>
      <c r="E12" s="759"/>
      <c r="F12" s="759"/>
      <c r="G12" s="759"/>
      <c r="H12" s="759"/>
      <c r="I12" s="759"/>
      <c r="J12" s="759"/>
      <c r="K12" s="759"/>
      <c r="L12" s="759"/>
      <c r="M12" s="759"/>
      <c r="N12" s="759"/>
      <c r="O12" s="759"/>
      <c r="P12" s="759"/>
      <c r="Q12" s="759"/>
      <c r="R12" s="759"/>
      <c r="S12" s="759"/>
      <c r="T12" s="759"/>
      <c r="U12" s="759"/>
      <c r="V12" s="759"/>
      <c r="W12" s="759"/>
      <c r="X12" s="759"/>
      <c r="Y12" s="759"/>
      <c r="Z12" s="759"/>
      <c r="AA12" s="759"/>
      <c r="AB12" s="759"/>
      <c r="AC12" s="759"/>
      <c r="AD12" s="759"/>
      <c r="AE12" s="759"/>
      <c r="AF12" s="759"/>
      <c r="AG12" s="759"/>
    </row>
    <row r="13" spans="1:33" ht="24.75" customHeight="1" x14ac:dyDescent="0.25">
      <c r="A13" s="756"/>
      <c r="B13" s="752" t="s">
        <v>430</v>
      </c>
      <c r="C13" s="752"/>
      <c r="D13" s="267"/>
      <c r="E13" s="758" t="s">
        <v>431</v>
      </c>
      <c r="F13" s="758"/>
      <c r="G13" s="268"/>
      <c r="H13" s="758" t="s">
        <v>432</v>
      </c>
      <c r="I13" s="758"/>
      <c r="J13" s="268"/>
      <c r="K13" s="752" t="s">
        <v>433</v>
      </c>
      <c r="L13" s="752"/>
      <c r="M13" s="268"/>
      <c r="N13" s="752" t="s">
        <v>434</v>
      </c>
      <c r="O13" s="752"/>
      <c r="P13" s="267"/>
      <c r="Q13" s="758" t="s">
        <v>435</v>
      </c>
      <c r="R13" s="758"/>
      <c r="S13" s="268"/>
      <c r="T13" s="758" t="s">
        <v>436</v>
      </c>
      <c r="U13" s="758"/>
      <c r="V13" s="268"/>
      <c r="W13" s="752" t="s">
        <v>437</v>
      </c>
      <c r="X13" s="752"/>
      <c r="Y13" s="268"/>
      <c r="Z13" s="758" t="s">
        <v>438</v>
      </c>
      <c r="AA13" s="758"/>
      <c r="AB13" s="268"/>
      <c r="AC13" s="752" t="s">
        <v>304</v>
      </c>
      <c r="AD13" s="752"/>
      <c r="AE13" s="268"/>
      <c r="AF13" s="758" t="s">
        <v>288</v>
      </c>
      <c r="AG13" s="758"/>
    </row>
    <row r="14" spans="1:33" x14ac:dyDescent="0.25">
      <c r="A14" s="756"/>
      <c r="B14" s="250" t="s">
        <v>34</v>
      </c>
      <c r="C14" s="320" t="s">
        <v>35</v>
      </c>
      <c r="D14" s="261"/>
      <c r="E14" s="250" t="s">
        <v>34</v>
      </c>
      <c r="F14" s="320" t="s">
        <v>35</v>
      </c>
      <c r="G14" s="269"/>
      <c r="H14" s="250" t="s">
        <v>34</v>
      </c>
      <c r="I14" s="320" t="s">
        <v>35</v>
      </c>
      <c r="J14" s="269"/>
      <c r="K14" s="250" t="s">
        <v>34</v>
      </c>
      <c r="L14" s="320" t="s">
        <v>35</v>
      </c>
      <c r="M14" s="269"/>
      <c r="N14" s="250" t="s">
        <v>34</v>
      </c>
      <c r="O14" s="320" t="s">
        <v>35</v>
      </c>
      <c r="P14" s="261"/>
      <c r="Q14" s="250" t="s">
        <v>34</v>
      </c>
      <c r="R14" s="320" t="s">
        <v>35</v>
      </c>
      <c r="S14" s="269"/>
      <c r="T14" s="250" t="s">
        <v>34</v>
      </c>
      <c r="U14" s="320" t="s">
        <v>35</v>
      </c>
      <c r="V14" s="269"/>
      <c r="W14" s="250" t="s">
        <v>34</v>
      </c>
      <c r="X14" s="320" t="s">
        <v>35</v>
      </c>
      <c r="Y14" s="269"/>
      <c r="Z14" s="250" t="s">
        <v>34</v>
      </c>
      <c r="AA14" s="320" t="s">
        <v>35</v>
      </c>
      <c r="AB14" s="269"/>
      <c r="AC14" s="250" t="s">
        <v>34</v>
      </c>
      <c r="AD14" s="320" t="s">
        <v>35</v>
      </c>
      <c r="AE14" s="269"/>
      <c r="AF14" s="250"/>
      <c r="AG14" s="250" t="s">
        <v>35</v>
      </c>
    </row>
    <row r="15" spans="1:33" x14ac:dyDescent="0.25">
      <c r="A15" s="284" t="s">
        <v>238</v>
      </c>
      <c r="B15" s="252">
        <f>SUM(B16:B47)</f>
        <v>2503</v>
      </c>
      <c r="C15" s="253">
        <f>B15/$AF$15</f>
        <v>0.78414786967418548</v>
      </c>
      <c r="D15" s="271"/>
      <c r="E15" s="252">
        <f t="shared" ref="E15" si="0">SUM(E16:E47)</f>
        <v>341</v>
      </c>
      <c r="F15" s="253">
        <f t="shared" ref="F15" si="1">E15/$AF$15</f>
        <v>0.10682957393483709</v>
      </c>
      <c r="G15" s="271"/>
      <c r="H15" s="252">
        <f t="shared" ref="H15" si="2">SUM(H16:H47)</f>
        <v>7</v>
      </c>
      <c r="I15" s="253">
        <f t="shared" ref="I15" si="3">H15/$AF$15</f>
        <v>2.1929824561403508E-3</v>
      </c>
      <c r="J15" s="271"/>
      <c r="K15" s="252">
        <f t="shared" ref="K15" si="4">SUM(K16:K47)</f>
        <v>15</v>
      </c>
      <c r="L15" s="253">
        <f t="shared" ref="L15" si="5">K15/$AF$15</f>
        <v>4.6992481203007516E-3</v>
      </c>
      <c r="M15" s="271"/>
      <c r="N15" s="252">
        <f t="shared" ref="N15" si="6">SUM(N16:N47)</f>
        <v>5</v>
      </c>
      <c r="O15" s="253">
        <f t="shared" ref="O15" si="7">N15/$AF$15</f>
        <v>1.5664160401002505E-3</v>
      </c>
      <c r="P15" s="271"/>
      <c r="Q15" s="252">
        <f t="shared" ref="Q15" si="8">SUM(Q16:Q47)</f>
        <v>25</v>
      </c>
      <c r="R15" s="253">
        <f t="shared" ref="R15" si="9">Q15/$AF$15</f>
        <v>7.8320802005012527E-3</v>
      </c>
      <c r="S15" s="271"/>
      <c r="T15" s="252">
        <f t="shared" ref="T15" si="10">SUM(T16:T47)</f>
        <v>2</v>
      </c>
      <c r="U15" s="253">
        <f t="shared" ref="U15" si="11">T15/$AF$15</f>
        <v>6.2656641604010022E-4</v>
      </c>
      <c r="V15" s="271"/>
      <c r="W15" s="252">
        <f t="shared" ref="W15" si="12">SUM(W16:W47)</f>
        <v>52</v>
      </c>
      <c r="X15" s="253">
        <f t="shared" ref="X15" si="13">W15/$AF$15</f>
        <v>1.6290726817042606E-2</v>
      </c>
      <c r="Y15" s="271"/>
      <c r="Z15" s="252">
        <f t="shared" ref="Z15" si="14">SUM(Z16:Z47)</f>
        <v>82</v>
      </c>
      <c r="AA15" s="253">
        <f t="shared" ref="AA15" si="15">Z15/$AF$15</f>
        <v>2.5689223057644109E-2</v>
      </c>
      <c r="AB15" s="271"/>
      <c r="AC15" s="252">
        <f t="shared" ref="AC15" si="16">SUM(AC16:AC47)</f>
        <v>160</v>
      </c>
      <c r="AD15" s="253">
        <f t="shared" ref="AD15" si="17">AC15/$AF$15</f>
        <v>5.0125313283208017E-2</v>
      </c>
      <c r="AE15" s="271"/>
      <c r="AF15" s="252">
        <f>AC15+Z15+W15+T15+Q15+N15+K15+H15+E15+B15</f>
        <v>3192</v>
      </c>
      <c r="AG15" s="271">
        <v>100</v>
      </c>
    </row>
    <row r="16" spans="1:33" x14ac:dyDescent="0.25">
      <c r="A16" s="254" t="s">
        <v>239</v>
      </c>
      <c r="B16" s="255">
        <v>4</v>
      </c>
      <c r="C16" s="321">
        <f>B16/$AF16</f>
        <v>0.23529411764705882</v>
      </c>
      <c r="D16" s="273"/>
      <c r="E16" s="274">
        <v>1</v>
      </c>
      <c r="F16" s="322">
        <f t="shared" ref="F16:F46" si="18">E16/$AF16</f>
        <v>5.8823529411764705E-2</v>
      </c>
      <c r="G16" s="275"/>
      <c r="H16" s="274">
        <v>0</v>
      </c>
      <c r="I16" s="322">
        <f t="shared" ref="I16:I46" si="19">H16/$AF16</f>
        <v>0</v>
      </c>
      <c r="J16" s="275"/>
      <c r="K16" s="274">
        <v>0</v>
      </c>
      <c r="L16" s="322">
        <f t="shared" ref="L16:L46" si="20">K16/$AF16</f>
        <v>0</v>
      </c>
      <c r="M16" s="275"/>
      <c r="N16" s="255">
        <v>0</v>
      </c>
      <c r="O16" s="322">
        <f t="shared" ref="O16:O46" si="21">N16/$AF16</f>
        <v>0</v>
      </c>
      <c r="P16" s="273"/>
      <c r="Q16" s="274">
        <v>0</v>
      </c>
      <c r="R16" s="322">
        <f t="shared" ref="R16:R46" si="22">Q16/$AF16</f>
        <v>0</v>
      </c>
      <c r="S16" s="275"/>
      <c r="T16" s="274">
        <v>0</v>
      </c>
      <c r="U16" s="322">
        <f t="shared" ref="U16:U46" si="23">T16/$AF16</f>
        <v>0</v>
      </c>
      <c r="V16" s="275"/>
      <c r="W16" s="274">
        <v>0</v>
      </c>
      <c r="X16" s="322">
        <f t="shared" ref="X16:X46" si="24">W16/$AF16</f>
        <v>0</v>
      </c>
      <c r="Y16" s="275"/>
      <c r="Z16" s="274">
        <v>0</v>
      </c>
      <c r="AA16" s="322">
        <f t="shared" ref="AA16:AA46" si="25">Z16/$AF16</f>
        <v>0</v>
      </c>
      <c r="AB16" s="275"/>
      <c r="AC16" s="274">
        <v>12</v>
      </c>
      <c r="AD16" s="322">
        <f t="shared" ref="AD16:AD46" si="26">AC16/$AF16</f>
        <v>0.70588235294117652</v>
      </c>
      <c r="AE16" s="275"/>
      <c r="AF16" s="323">
        <v>17</v>
      </c>
      <c r="AG16" s="293">
        <f>AD16+AA16+X16+U16+R16+O16+L16+I16+F16+C16</f>
        <v>1</v>
      </c>
    </row>
    <row r="17" spans="1:33" x14ac:dyDescent="0.25">
      <c r="A17" s="257" t="s">
        <v>240</v>
      </c>
      <c r="B17" s="258">
        <v>123</v>
      </c>
      <c r="C17" s="324">
        <f t="shared" ref="C17:C46" si="27">B17/$AF17</f>
        <v>0.64736842105263159</v>
      </c>
      <c r="D17" s="276"/>
      <c r="E17" s="277">
        <v>45</v>
      </c>
      <c r="F17" s="324">
        <f t="shared" si="18"/>
        <v>0.23684210526315788</v>
      </c>
      <c r="G17" s="278"/>
      <c r="H17" s="277">
        <v>0</v>
      </c>
      <c r="I17" s="324">
        <f t="shared" si="19"/>
        <v>0</v>
      </c>
      <c r="J17" s="278"/>
      <c r="K17" s="277">
        <v>2</v>
      </c>
      <c r="L17" s="324">
        <f t="shared" si="20"/>
        <v>1.0526315789473684E-2</v>
      </c>
      <c r="M17" s="278"/>
      <c r="N17" s="258">
        <v>0</v>
      </c>
      <c r="O17" s="324">
        <f t="shared" si="21"/>
        <v>0</v>
      </c>
      <c r="P17" s="276"/>
      <c r="Q17" s="277">
        <v>1</v>
      </c>
      <c r="R17" s="324">
        <f t="shared" si="22"/>
        <v>5.263157894736842E-3</v>
      </c>
      <c r="S17" s="278"/>
      <c r="T17" s="277">
        <v>0</v>
      </c>
      <c r="U17" s="324">
        <f t="shared" si="23"/>
        <v>0</v>
      </c>
      <c r="V17" s="278"/>
      <c r="W17" s="277">
        <v>0</v>
      </c>
      <c r="X17" s="324">
        <f t="shared" si="24"/>
        <v>0</v>
      </c>
      <c r="Y17" s="278"/>
      <c r="Z17" s="277">
        <v>8</v>
      </c>
      <c r="AA17" s="324">
        <f t="shared" si="25"/>
        <v>4.2105263157894736E-2</v>
      </c>
      <c r="AB17" s="278"/>
      <c r="AC17" s="277">
        <v>11</v>
      </c>
      <c r="AD17" s="324">
        <f t="shared" si="26"/>
        <v>5.7894736842105263E-2</v>
      </c>
      <c r="AE17" s="278"/>
      <c r="AF17" s="325">
        <v>190</v>
      </c>
      <c r="AG17" s="294">
        <f>AD17+AA17+X17+U17+R17+O17+L17+I17+F17+C17</f>
        <v>1</v>
      </c>
    </row>
    <row r="18" spans="1:33" x14ac:dyDescent="0.25">
      <c r="A18" s="254" t="s">
        <v>241</v>
      </c>
      <c r="B18" s="255">
        <v>0</v>
      </c>
      <c r="C18" s="322">
        <v>0</v>
      </c>
      <c r="D18" s="273"/>
      <c r="E18" s="255">
        <v>0</v>
      </c>
      <c r="F18" s="322">
        <v>0</v>
      </c>
      <c r="G18" s="273"/>
      <c r="H18" s="255">
        <v>0</v>
      </c>
      <c r="I18" s="322">
        <v>0</v>
      </c>
      <c r="J18" s="273"/>
      <c r="K18" s="255">
        <v>0</v>
      </c>
      <c r="L18" s="322">
        <v>0</v>
      </c>
      <c r="M18" s="273"/>
      <c r="N18" s="255">
        <v>0</v>
      </c>
      <c r="O18" s="322">
        <v>0</v>
      </c>
      <c r="P18" s="273"/>
      <c r="Q18" s="255">
        <v>0</v>
      </c>
      <c r="R18" s="322">
        <v>0</v>
      </c>
      <c r="S18" s="273"/>
      <c r="T18" s="255">
        <v>0</v>
      </c>
      <c r="U18" s="322">
        <v>0</v>
      </c>
      <c r="V18" s="273"/>
      <c r="W18" s="255">
        <v>0</v>
      </c>
      <c r="X18" s="322">
        <v>0</v>
      </c>
      <c r="Y18" s="273"/>
      <c r="Z18" s="255">
        <v>0</v>
      </c>
      <c r="AA18" s="322">
        <v>0</v>
      </c>
      <c r="AB18" s="273"/>
      <c r="AC18" s="255">
        <v>0</v>
      </c>
      <c r="AD18" s="322">
        <v>0</v>
      </c>
      <c r="AE18" s="275"/>
      <c r="AF18" s="323">
        <v>0</v>
      </c>
      <c r="AG18" s="293">
        <f t="shared" ref="AG18:AG47" si="28">AD18+AA18+X18+U18+R18+O18+L18+I18+F18+C18</f>
        <v>0</v>
      </c>
    </row>
    <row r="19" spans="1:33" x14ac:dyDescent="0.25">
      <c r="A19" s="257" t="s">
        <v>242</v>
      </c>
      <c r="B19" s="258">
        <v>131</v>
      </c>
      <c r="C19" s="324">
        <f t="shared" si="27"/>
        <v>0.81874999999999998</v>
      </c>
      <c r="D19" s="276"/>
      <c r="E19" s="277">
        <v>6</v>
      </c>
      <c r="F19" s="324">
        <f t="shared" si="18"/>
        <v>3.7499999999999999E-2</v>
      </c>
      <c r="G19" s="278"/>
      <c r="H19" s="277">
        <v>0</v>
      </c>
      <c r="I19" s="324">
        <f t="shared" si="19"/>
        <v>0</v>
      </c>
      <c r="J19" s="278"/>
      <c r="K19" s="277">
        <v>2</v>
      </c>
      <c r="L19" s="324">
        <f t="shared" si="20"/>
        <v>1.2500000000000001E-2</v>
      </c>
      <c r="M19" s="278"/>
      <c r="N19" s="258">
        <v>0</v>
      </c>
      <c r="O19" s="324">
        <f t="shared" si="21"/>
        <v>0</v>
      </c>
      <c r="P19" s="276"/>
      <c r="Q19" s="277">
        <v>2</v>
      </c>
      <c r="R19" s="324">
        <f t="shared" si="22"/>
        <v>1.2500000000000001E-2</v>
      </c>
      <c r="S19" s="278"/>
      <c r="T19" s="277">
        <v>0</v>
      </c>
      <c r="U19" s="324">
        <f t="shared" si="23"/>
        <v>0</v>
      </c>
      <c r="V19" s="278"/>
      <c r="W19" s="277">
        <v>5</v>
      </c>
      <c r="X19" s="324">
        <f t="shared" si="24"/>
        <v>3.125E-2</v>
      </c>
      <c r="Y19" s="278"/>
      <c r="Z19" s="277">
        <v>4</v>
      </c>
      <c r="AA19" s="324">
        <f t="shared" si="25"/>
        <v>2.5000000000000001E-2</v>
      </c>
      <c r="AB19" s="278"/>
      <c r="AC19" s="277">
        <v>10</v>
      </c>
      <c r="AD19" s="324">
        <f t="shared" si="26"/>
        <v>6.25E-2</v>
      </c>
      <c r="AE19" s="278"/>
      <c r="AF19" s="325">
        <v>160</v>
      </c>
      <c r="AG19" s="294">
        <f t="shared" si="28"/>
        <v>1</v>
      </c>
    </row>
    <row r="20" spans="1:33" x14ac:dyDescent="0.25">
      <c r="A20" s="254" t="s">
        <v>243</v>
      </c>
      <c r="B20" s="255">
        <v>237</v>
      </c>
      <c r="C20" s="322">
        <f t="shared" si="27"/>
        <v>0.74763406940063093</v>
      </c>
      <c r="D20" s="273"/>
      <c r="E20" s="274">
        <v>21</v>
      </c>
      <c r="F20" s="322">
        <f t="shared" si="18"/>
        <v>6.6246056782334389E-2</v>
      </c>
      <c r="G20" s="275"/>
      <c r="H20" s="274">
        <v>0</v>
      </c>
      <c r="I20" s="322">
        <f t="shared" si="19"/>
        <v>0</v>
      </c>
      <c r="J20" s="275"/>
      <c r="K20" s="274">
        <v>3</v>
      </c>
      <c r="L20" s="322">
        <f t="shared" si="20"/>
        <v>9.4637223974763408E-3</v>
      </c>
      <c r="M20" s="275"/>
      <c r="N20" s="255">
        <v>1</v>
      </c>
      <c r="O20" s="322">
        <f t="shared" si="21"/>
        <v>3.1545741324921135E-3</v>
      </c>
      <c r="P20" s="273"/>
      <c r="Q20" s="274">
        <v>2</v>
      </c>
      <c r="R20" s="322">
        <f t="shared" si="22"/>
        <v>6.3091482649842269E-3</v>
      </c>
      <c r="S20" s="275"/>
      <c r="T20" s="274">
        <v>0</v>
      </c>
      <c r="U20" s="322">
        <f t="shared" si="23"/>
        <v>0</v>
      </c>
      <c r="V20" s="275"/>
      <c r="W20" s="274">
        <v>4</v>
      </c>
      <c r="X20" s="322">
        <f t="shared" si="24"/>
        <v>1.2618296529968454E-2</v>
      </c>
      <c r="Y20" s="275"/>
      <c r="Z20" s="274">
        <v>20</v>
      </c>
      <c r="AA20" s="322">
        <f t="shared" si="25"/>
        <v>6.3091482649842268E-2</v>
      </c>
      <c r="AB20" s="275"/>
      <c r="AC20" s="274">
        <v>29</v>
      </c>
      <c r="AD20" s="322">
        <f t="shared" si="26"/>
        <v>9.1482649842271294E-2</v>
      </c>
      <c r="AE20" s="275"/>
      <c r="AF20" s="323">
        <v>317</v>
      </c>
      <c r="AG20" s="293">
        <f t="shared" si="28"/>
        <v>1</v>
      </c>
    </row>
    <row r="21" spans="1:33" x14ac:dyDescent="0.25">
      <c r="A21" s="257" t="s">
        <v>244</v>
      </c>
      <c r="B21" s="258">
        <v>193</v>
      </c>
      <c r="C21" s="324">
        <f t="shared" si="27"/>
        <v>0.94146341463414629</v>
      </c>
      <c r="D21" s="276"/>
      <c r="E21" s="277">
        <v>2</v>
      </c>
      <c r="F21" s="324">
        <f t="shared" si="18"/>
        <v>9.7560975609756097E-3</v>
      </c>
      <c r="G21" s="278"/>
      <c r="H21" s="277">
        <v>2</v>
      </c>
      <c r="I21" s="324">
        <f t="shared" si="19"/>
        <v>9.7560975609756097E-3</v>
      </c>
      <c r="J21" s="278"/>
      <c r="K21" s="277">
        <v>1</v>
      </c>
      <c r="L21" s="324">
        <f t="shared" si="20"/>
        <v>4.8780487804878049E-3</v>
      </c>
      <c r="M21" s="278"/>
      <c r="N21" s="258">
        <v>1</v>
      </c>
      <c r="O21" s="324">
        <f t="shared" si="21"/>
        <v>4.8780487804878049E-3</v>
      </c>
      <c r="P21" s="276"/>
      <c r="Q21" s="277">
        <v>0</v>
      </c>
      <c r="R21" s="324">
        <f t="shared" si="22"/>
        <v>0</v>
      </c>
      <c r="S21" s="278"/>
      <c r="T21" s="277">
        <v>0</v>
      </c>
      <c r="U21" s="324">
        <f t="shared" si="23"/>
        <v>0</v>
      </c>
      <c r="V21" s="278"/>
      <c r="W21" s="277">
        <v>2</v>
      </c>
      <c r="X21" s="324">
        <f t="shared" si="24"/>
        <v>9.7560975609756097E-3</v>
      </c>
      <c r="Y21" s="278"/>
      <c r="Z21" s="277">
        <v>1</v>
      </c>
      <c r="AA21" s="324">
        <f t="shared" si="25"/>
        <v>4.8780487804878049E-3</v>
      </c>
      <c r="AB21" s="278"/>
      <c r="AC21" s="277">
        <v>3</v>
      </c>
      <c r="AD21" s="324">
        <f t="shared" si="26"/>
        <v>1.4634146341463415E-2</v>
      </c>
      <c r="AE21" s="278"/>
      <c r="AF21" s="325">
        <v>205</v>
      </c>
      <c r="AG21" s="294">
        <f t="shared" si="28"/>
        <v>1</v>
      </c>
    </row>
    <row r="22" spans="1:33" x14ac:dyDescent="0.25">
      <c r="A22" s="254" t="s">
        <v>245</v>
      </c>
      <c r="B22" s="255">
        <v>200</v>
      </c>
      <c r="C22" s="322">
        <f t="shared" si="27"/>
        <v>0.82644628099173556</v>
      </c>
      <c r="D22" s="273"/>
      <c r="E22" s="274">
        <v>25</v>
      </c>
      <c r="F22" s="322">
        <f t="shared" si="18"/>
        <v>0.10330578512396695</v>
      </c>
      <c r="G22" s="275"/>
      <c r="H22" s="274">
        <v>1</v>
      </c>
      <c r="I22" s="322">
        <f t="shared" si="19"/>
        <v>4.1322314049586778E-3</v>
      </c>
      <c r="J22" s="275"/>
      <c r="K22" s="274">
        <v>3</v>
      </c>
      <c r="L22" s="322">
        <f t="shared" si="20"/>
        <v>1.2396694214876033E-2</v>
      </c>
      <c r="M22" s="275"/>
      <c r="N22" s="255">
        <v>0</v>
      </c>
      <c r="O22" s="322">
        <f t="shared" si="21"/>
        <v>0</v>
      </c>
      <c r="P22" s="273"/>
      <c r="Q22" s="274">
        <v>0</v>
      </c>
      <c r="R22" s="322">
        <f t="shared" si="22"/>
        <v>0</v>
      </c>
      <c r="S22" s="275"/>
      <c r="T22" s="274">
        <v>0</v>
      </c>
      <c r="U22" s="322">
        <f t="shared" si="23"/>
        <v>0</v>
      </c>
      <c r="V22" s="275"/>
      <c r="W22" s="274">
        <v>5</v>
      </c>
      <c r="X22" s="322">
        <f t="shared" si="24"/>
        <v>2.0661157024793389E-2</v>
      </c>
      <c r="Y22" s="275"/>
      <c r="Z22" s="274">
        <v>6</v>
      </c>
      <c r="AA22" s="322">
        <f t="shared" si="25"/>
        <v>2.4793388429752067E-2</v>
      </c>
      <c r="AB22" s="275"/>
      <c r="AC22" s="274">
        <v>2</v>
      </c>
      <c r="AD22" s="322">
        <f t="shared" si="26"/>
        <v>8.2644628099173556E-3</v>
      </c>
      <c r="AE22" s="275"/>
      <c r="AF22" s="323">
        <v>242</v>
      </c>
      <c r="AG22" s="293">
        <f t="shared" si="28"/>
        <v>1</v>
      </c>
    </row>
    <row r="23" spans="1:33" x14ac:dyDescent="0.25">
      <c r="A23" s="257" t="s">
        <v>246</v>
      </c>
      <c r="B23" s="258">
        <v>101</v>
      </c>
      <c r="C23" s="324">
        <f t="shared" si="27"/>
        <v>0.75939849624060152</v>
      </c>
      <c r="D23" s="276"/>
      <c r="E23" s="277">
        <v>11</v>
      </c>
      <c r="F23" s="324">
        <f t="shared" si="18"/>
        <v>8.2706766917293228E-2</v>
      </c>
      <c r="G23" s="278"/>
      <c r="H23" s="277">
        <v>1</v>
      </c>
      <c r="I23" s="324">
        <f t="shared" si="19"/>
        <v>7.5187969924812026E-3</v>
      </c>
      <c r="J23" s="278"/>
      <c r="K23" s="277">
        <v>1</v>
      </c>
      <c r="L23" s="324">
        <f t="shared" si="20"/>
        <v>7.5187969924812026E-3</v>
      </c>
      <c r="M23" s="278"/>
      <c r="N23" s="258">
        <v>0</v>
      </c>
      <c r="O23" s="324">
        <f t="shared" si="21"/>
        <v>0</v>
      </c>
      <c r="P23" s="276"/>
      <c r="Q23" s="277">
        <v>0</v>
      </c>
      <c r="R23" s="324">
        <f t="shared" si="22"/>
        <v>0</v>
      </c>
      <c r="S23" s="278"/>
      <c r="T23" s="277">
        <v>0</v>
      </c>
      <c r="U23" s="324">
        <f t="shared" si="23"/>
        <v>0</v>
      </c>
      <c r="V23" s="278"/>
      <c r="W23" s="277">
        <v>4</v>
      </c>
      <c r="X23" s="324">
        <f t="shared" si="24"/>
        <v>3.007518796992481E-2</v>
      </c>
      <c r="Y23" s="278"/>
      <c r="Z23" s="277">
        <v>7</v>
      </c>
      <c r="AA23" s="324">
        <f t="shared" si="25"/>
        <v>5.2631578947368418E-2</v>
      </c>
      <c r="AB23" s="278"/>
      <c r="AC23" s="277">
        <v>8</v>
      </c>
      <c r="AD23" s="324">
        <f t="shared" si="26"/>
        <v>6.0150375939849621E-2</v>
      </c>
      <c r="AE23" s="278"/>
      <c r="AF23" s="325">
        <v>133</v>
      </c>
      <c r="AG23" s="294">
        <f t="shared" si="28"/>
        <v>1</v>
      </c>
    </row>
    <row r="24" spans="1:33" x14ac:dyDescent="0.25">
      <c r="A24" s="254" t="s">
        <v>247</v>
      </c>
      <c r="B24" s="255">
        <v>22</v>
      </c>
      <c r="C24" s="322">
        <f t="shared" si="27"/>
        <v>0.84615384615384615</v>
      </c>
      <c r="D24" s="273"/>
      <c r="E24" s="274">
        <v>3</v>
      </c>
      <c r="F24" s="322">
        <f t="shared" si="18"/>
        <v>0.11538461538461539</v>
      </c>
      <c r="G24" s="275"/>
      <c r="H24" s="274">
        <v>0</v>
      </c>
      <c r="I24" s="322">
        <f t="shared" si="19"/>
        <v>0</v>
      </c>
      <c r="J24" s="275"/>
      <c r="K24" s="274">
        <v>0</v>
      </c>
      <c r="L24" s="322">
        <f t="shared" si="20"/>
        <v>0</v>
      </c>
      <c r="M24" s="275"/>
      <c r="N24" s="255">
        <v>1</v>
      </c>
      <c r="O24" s="322">
        <f t="shared" si="21"/>
        <v>3.8461538461538464E-2</v>
      </c>
      <c r="P24" s="273"/>
      <c r="Q24" s="274">
        <v>0</v>
      </c>
      <c r="R24" s="322">
        <f t="shared" si="22"/>
        <v>0</v>
      </c>
      <c r="S24" s="275"/>
      <c r="T24" s="274">
        <v>0</v>
      </c>
      <c r="U24" s="322">
        <f t="shared" si="23"/>
        <v>0</v>
      </c>
      <c r="V24" s="275"/>
      <c r="W24" s="274">
        <v>0</v>
      </c>
      <c r="X24" s="322">
        <f t="shared" si="24"/>
        <v>0</v>
      </c>
      <c r="Y24" s="275"/>
      <c r="Z24" s="274">
        <v>0</v>
      </c>
      <c r="AA24" s="322">
        <f t="shared" si="25"/>
        <v>0</v>
      </c>
      <c r="AB24" s="275"/>
      <c r="AC24" s="274">
        <v>0</v>
      </c>
      <c r="AD24" s="322">
        <f t="shared" si="26"/>
        <v>0</v>
      </c>
      <c r="AE24" s="275"/>
      <c r="AF24" s="323">
        <v>26</v>
      </c>
      <c r="AG24" s="293">
        <f t="shared" si="28"/>
        <v>1</v>
      </c>
    </row>
    <row r="25" spans="1:33" x14ac:dyDescent="0.25">
      <c r="A25" s="257" t="s">
        <v>248</v>
      </c>
      <c r="B25" s="258">
        <v>0</v>
      </c>
      <c r="C25" s="324">
        <v>0</v>
      </c>
      <c r="D25" s="276"/>
      <c r="E25" s="258">
        <v>0</v>
      </c>
      <c r="F25" s="324">
        <v>0</v>
      </c>
      <c r="G25" s="276"/>
      <c r="H25" s="258">
        <v>0</v>
      </c>
      <c r="I25" s="324">
        <v>0</v>
      </c>
      <c r="J25" s="276"/>
      <c r="K25" s="258">
        <v>0</v>
      </c>
      <c r="L25" s="324">
        <v>0</v>
      </c>
      <c r="M25" s="276"/>
      <c r="N25" s="258">
        <v>0</v>
      </c>
      <c r="O25" s="324">
        <v>0</v>
      </c>
      <c r="P25" s="276"/>
      <c r="Q25" s="258">
        <v>0</v>
      </c>
      <c r="R25" s="324">
        <v>0</v>
      </c>
      <c r="S25" s="276"/>
      <c r="T25" s="258">
        <v>0</v>
      </c>
      <c r="U25" s="324">
        <v>0</v>
      </c>
      <c r="V25" s="276"/>
      <c r="W25" s="258">
        <v>0</v>
      </c>
      <c r="X25" s="324">
        <v>0</v>
      </c>
      <c r="Y25" s="276"/>
      <c r="Z25" s="258">
        <v>0</v>
      </c>
      <c r="AA25" s="324">
        <v>0</v>
      </c>
      <c r="AB25" s="276"/>
      <c r="AC25" s="258">
        <v>0</v>
      </c>
      <c r="AD25" s="324">
        <v>0</v>
      </c>
      <c r="AE25" s="276"/>
      <c r="AF25" s="325">
        <v>0</v>
      </c>
      <c r="AG25" s="294">
        <f t="shared" si="28"/>
        <v>0</v>
      </c>
    </row>
    <row r="26" spans="1:33" x14ac:dyDescent="0.25">
      <c r="A26" s="254" t="s">
        <v>249</v>
      </c>
      <c r="B26" s="255">
        <v>63</v>
      </c>
      <c r="C26" s="322">
        <f t="shared" si="27"/>
        <v>0.92647058823529416</v>
      </c>
      <c r="D26" s="273"/>
      <c r="E26" s="274">
        <v>4</v>
      </c>
      <c r="F26" s="322">
        <f t="shared" si="18"/>
        <v>5.8823529411764705E-2</v>
      </c>
      <c r="G26" s="275"/>
      <c r="H26" s="274">
        <v>0</v>
      </c>
      <c r="I26" s="322">
        <f t="shared" si="19"/>
        <v>0</v>
      </c>
      <c r="J26" s="275"/>
      <c r="K26" s="274">
        <v>0</v>
      </c>
      <c r="L26" s="322">
        <f t="shared" si="20"/>
        <v>0</v>
      </c>
      <c r="M26" s="275"/>
      <c r="N26" s="255">
        <v>0</v>
      </c>
      <c r="O26" s="322">
        <f t="shared" si="21"/>
        <v>0</v>
      </c>
      <c r="P26" s="273"/>
      <c r="Q26" s="274">
        <v>0</v>
      </c>
      <c r="R26" s="322">
        <f t="shared" si="22"/>
        <v>0</v>
      </c>
      <c r="S26" s="275"/>
      <c r="T26" s="274">
        <v>0</v>
      </c>
      <c r="U26" s="322">
        <f t="shared" si="23"/>
        <v>0</v>
      </c>
      <c r="V26" s="275"/>
      <c r="W26" s="274">
        <v>0</v>
      </c>
      <c r="X26" s="322">
        <f t="shared" si="24"/>
        <v>0</v>
      </c>
      <c r="Y26" s="275"/>
      <c r="Z26" s="274">
        <v>0</v>
      </c>
      <c r="AA26" s="322">
        <f t="shared" si="25"/>
        <v>0</v>
      </c>
      <c r="AB26" s="275"/>
      <c r="AC26" s="274">
        <v>1</v>
      </c>
      <c r="AD26" s="322">
        <f t="shared" si="26"/>
        <v>1.4705882352941176E-2</v>
      </c>
      <c r="AE26" s="275"/>
      <c r="AF26" s="323">
        <v>68</v>
      </c>
      <c r="AG26" s="293">
        <f t="shared" si="28"/>
        <v>1</v>
      </c>
    </row>
    <row r="27" spans="1:33" x14ac:dyDescent="0.25">
      <c r="A27" s="257" t="s">
        <v>250</v>
      </c>
      <c r="B27" s="258">
        <v>10</v>
      </c>
      <c r="C27" s="324">
        <f t="shared" si="27"/>
        <v>0.76923076923076927</v>
      </c>
      <c r="D27" s="276"/>
      <c r="E27" s="277">
        <v>2</v>
      </c>
      <c r="F27" s="324">
        <f t="shared" si="18"/>
        <v>0.15384615384615385</v>
      </c>
      <c r="G27" s="278"/>
      <c r="H27" s="277">
        <v>0</v>
      </c>
      <c r="I27" s="324">
        <f t="shared" si="19"/>
        <v>0</v>
      </c>
      <c r="J27" s="278"/>
      <c r="K27" s="277">
        <v>0</v>
      </c>
      <c r="L27" s="324">
        <f t="shared" si="20"/>
        <v>0</v>
      </c>
      <c r="M27" s="278"/>
      <c r="N27" s="258">
        <v>0</v>
      </c>
      <c r="O27" s="324">
        <f t="shared" si="21"/>
        <v>0</v>
      </c>
      <c r="P27" s="276"/>
      <c r="Q27" s="277">
        <v>0</v>
      </c>
      <c r="R27" s="324">
        <f t="shared" si="22"/>
        <v>0</v>
      </c>
      <c r="S27" s="278"/>
      <c r="T27" s="277">
        <v>0</v>
      </c>
      <c r="U27" s="324">
        <f t="shared" si="23"/>
        <v>0</v>
      </c>
      <c r="V27" s="278"/>
      <c r="W27" s="277">
        <v>0</v>
      </c>
      <c r="X27" s="324">
        <f t="shared" si="24"/>
        <v>0</v>
      </c>
      <c r="Y27" s="278"/>
      <c r="Z27" s="277">
        <v>1</v>
      </c>
      <c r="AA27" s="324">
        <f t="shared" si="25"/>
        <v>7.6923076923076927E-2</v>
      </c>
      <c r="AB27" s="278"/>
      <c r="AC27" s="277">
        <v>0</v>
      </c>
      <c r="AD27" s="324">
        <f t="shared" si="26"/>
        <v>0</v>
      </c>
      <c r="AE27" s="278"/>
      <c r="AF27" s="325">
        <v>13</v>
      </c>
      <c r="AG27" s="294">
        <f t="shared" si="28"/>
        <v>1</v>
      </c>
    </row>
    <row r="28" spans="1:33" x14ac:dyDescent="0.25">
      <c r="A28" s="254" t="s">
        <v>251</v>
      </c>
      <c r="B28" s="255">
        <v>16</v>
      </c>
      <c r="C28" s="322">
        <f t="shared" si="27"/>
        <v>0.76190476190476186</v>
      </c>
      <c r="D28" s="273"/>
      <c r="E28" s="274">
        <v>3</v>
      </c>
      <c r="F28" s="322">
        <f t="shared" si="18"/>
        <v>0.14285714285714285</v>
      </c>
      <c r="G28" s="275"/>
      <c r="H28" s="274">
        <v>0</v>
      </c>
      <c r="I28" s="322">
        <f t="shared" si="19"/>
        <v>0</v>
      </c>
      <c r="J28" s="275"/>
      <c r="K28" s="274">
        <v>0</v>
      </c>
      <c r="L28" s="322">
        <f t="shared" si="20"/>
        <v>0</v>
      </c>
      <c r="M28" s="275"/>
      <c r="N28" s="255">
        <v>0</v>
      </c>
      <c r="O28" s="322">
        <f t="shared" si="21"/>
        <v>0</v>
      </c>
      <c r="P28" s="273"/>
      <c r="Q28" s="274">
        <v>0</v>
      </c>
      <c r="R28" s="322">
        <f t="shared" si="22"/>
        <v>0</v>
      </c>
      <c r="S28" s="275"/>
      <c r="T28" s="274">
        <v>0</v>
      </c>
      <c r="U28" s="322">
        <f t="shared" si="23"/>
        <v>0</v>
      </c>
      <c r="V28" s="275"/>
      <c r="W28" s="274">
        <v>0</v>
      </c>
      <c r="X28" s="322">
        <f t="shared" si="24"/>
        <v>0</v>
      </c>
      <c r="Y28" s="275"/>
      <c r="Z28" s="274">
        <v>2</v>
      </c>
      <c r="AA28" s="322">
        <f t="shared" si="25"/>
        <v>9.5238095238095233E-2</v>
      </c>
      <c r="AB28" s="275"/>
      <c r="AC28" s="274">
        <v>0</v>
      </c>
      <c r="AD28" s="322">
        <f t="shared" si="26"/>
        <v>0</v>
      </c>
      <c r="AE28" s="275"/>
      <c r="AF28" s="323">
        <v>21</v>
      </c>
      <c r="AG28" s="293">
        <f t="shared" si="28"/>
        <v>1</v>
      </c>
    </row>
    <row r="29" spans="1:33" x14ac:dyDescent="0.25">
      <c r="A29" s="257" t="s">
        <v>252</v>
      </c>
      <c r="B29" s="258">
        <v>144</v>
      </c>
      <c r="C29" s="324">
        <f t="shared" si="27"/>
        <v>0.86746987951807231</v>
      </c>
      <c r="D29" s="276"/>
      <c r="E29" s="277">
        <v>6</v>
      </c>
      <c r="F29" s="324">
        <f t="shared" si="18"/>
        <v>3.614457831325301E-2</v>
      </c>
      <c r="G29" s="278"/>
      <c r="H29" s="277">
        <v>0</v>
      </c>
      <c r="I29" s="324">
        <f t="shared" si="19"/>
        <v>0</v>
      </c>
      <c r="J29" s="278"/>
      <c r="K29" s="277">
        <v>0</v>
      </c>
      <c r="L29" s="324">
        <f t="shared" si="20"/>
        <v>0</v>
      </c>
      <c r="M29" s="278"/>
      <c r="N29" s="258">
        <v>0</v>
      </c>
      <c r="O29" s="324">
        <f t="shared" si="21"/>
        <v>0</v>
      </c>
      <c r="P29" s="276"/>
      <c r="Q29" s="277">
        <v>0</v>
      </c>
      <c r="R29" s="324">
        <f t="shared" si="22"/>
        <v>0</v>
      </c>
      <c r="S29" s="278"/>
      <c r="T29" s="277">
        <v>0</v>
      </c>
      <c r="U29" s="324">
        <f t="shared" si="23"/>
        <v>0</v>
      </c>
      <c r="V29" s="278"/>
      <c r="W29" s="277">
        <v>3</v>
      </c>
      <c r="X29" s="324">
        <f t="shared" si="24"/>
        <v>1.8072289156626505E-2</v>
      </c>
      <c r="Y29" s="278"/>
      <c r="Z29" s="277">
        <v>7</v>
      </c>
      <c r="AA29" s="324">
        <f t="shared" si="25"/>
        <v>4.2168674698795178E-2</v>
      </c>
      <c r="AB29" s="278"/>
      <c r="AC29" s="277">
        <v>6</v>
      </c>
      <c r="AD29" s="324">
        <f t="shared" si="26"/>
        <v>3.614457831325301E-2</v>
      </c>
      <c r="AE29" s="278"/>
      <c r="AF29" s="325">
        <v>166</v>
      </c>
      <c r="AG29" s="294">
        <f t="shared" si="28"/>
        <v>1</v>
      </c>
    </row>
    <row r="30" spans="1:33" x14ac:dyDescent="0.25">
      <c r="A30" s="254" t="s">
        <v>253</v>
      </c>
      <c r="B30" s="255">
        <v>105</v>
      </c>
      <c r="C30" s="322">
        <f t="shared" si="27"/>
        <v>0.68181818181818177</v>
      </c>
      <c r="D30" s="273"/>
      <c r="E30" s="274">
        <v>27</v>
      </c>
      <c r="F30" s="322">
        <f t="shared" si="18"/>
        <v>0.17532467532467533</v>
      </c>
      <c r="G30" s="275"/>
      <c r="H30" s="274">
        <v>0</v>
      </c>
      <c r="I30" s="322">
        <f t="shared" si="19"/>
        <v>0</v>
      </c>
      <c r="J30" s="275"/>
      <c r="K30" s="274">
        <v>0</v>
      </c>
      <c r="L30" s="322">
        <f t="shared" si="20"/>
        <v>0</v>
      </c>
      <c r="M30" s="275"/>
      <c r="N30" s="255">
        <v>0</v>
      </c>
      <c r="O30" s="322">
        <f t="shared" si="21"/>
        <v>0</v>
      </c>
      <c r="P30" s="273"/>
      <c r="Q30" s="274">
        <v>2</v>
      </c>
      <c r="R30" s="322">
        <f t="shared" si="22"/>
        <v>1.2987012987012988E-2</v>
      </c>
      <c r="S30" s="275"/>
      <c r="T30" s="274">
        <v>0</v>
      </c>
      <c r="U30" s="322">
        <f t="shared" si="23"/>
        <v>0</v>
      </c>
      <c r="V30" s="275"/>
      <c r="W30" s="274">
        <v>3</v>
      </c>
      <c r="X30" s="322">
        <f t="shared" si="24"/>
        <v>1.948051948051948E-2</v>
      </c>
      <c r="Y30" s="275"/>
      <c r="Z30" s="274">
        <v>3</v>
      </c>
      <c r="AA30" s="322">
        <f t="shared" si="25"/>
        <v>1.948051948051948E-2</v>
      </c>
      <c r="AB30" s="275"/>
      <c r="AC30" s="274">
        <v>14</v>
      </c>
      <c r="AD30" s="322">
        <f t="shared" si="26"/>
        <v>9.0909090909090912E-2</v>
      </c>
      <c r="AE30" s="275"/>
      <c r="AF30" s="323">
        <v>154</v>
      </c>
      <c r="AG30" s="293">
        <f t="shared" si="28"/>
        <v>1</v>
      </c>
    </row>
    <row r="31" spans="1:33" x14ac:dyDescent="0.25">
      <c r="A31" s="257" t="s">
        <v>254</v>
      </c>
      <c r="B31" s="258">
        <v>6</v>
      </c>
      <c r="C31" s="324">
        <f t="shared" si="27"/>
        <v>1</v>
      </c>
      <c r="D31" s="276"/>
      <c r="E31" s="277">
        <v>0</v>
      </c>
      <c r="F31" s="324">
        <f t="shared" si="18"/>
        <v>0</v>
      </c>
      <c r="G31" s="278"/>
      <c r="H31" s="277">
        <v>0</v>
      </c>
      <c r="I31" s="324">
        <f t="shared" si="19"/>
        <v>0</v>
      </c>
      <c r="J31" s="278"/>
      <c r="K31" s="277">
        <v>0</v>
      </c>
      <c r="L31" s="324">
        <f t="shared" si="20"/>
        <v>0</v>
      </c>
      <c r="M31" s="278"/>
      <c r="N31" s="258">
        <v>0</v>
      </c>
      <c r="O31" s="324">
        <f t="shared" si="21"/>
        <v>0</v>
      </c>
      <c r="P31" s="276"/>
      <c r="Q31" s="277">
        <v>0</v>
      </c>
      <c r="R31" s="324">
        <f t="shared" si="22"/>
        <v>0</v>
      </c>
      <c r="S31" s="278"/>
      <c r="T31" s="277">
        <v>0</v>
      </c>
      <c r="U31" s="324">
        <f t="shared" si="23"/>
        <v>0</v>
      </c>
      <c r="V31" s="278"/>
      <c r="W31" s="277">
        <v>0</v>
      </c>
      <c r="X31" s="324">
        <f t="shared" si="24"/>
        <v>0</v>
      </c>
      <c r="Y31" s="278"/>
      <c r="Z31" s="277">
        <v>0</v>
      </c>
      <c r="AA31" s="324">
        <f t="shared" si="25"/>
        <v>0</v>
      </c>
      <c r="AB31" s="278"/>
      <c r="AC31" s="277">
        <v>0</v>
      </c>
      <c r="AD31" s="324">
        <f t="shared" si="26"/>
        <v>0</v>
      </c>
      <c r="AE31" s="278"/>
      <c r="AF31" s="325">
        <v>6</v>
      </c>
      <c r="AG31" s="294">
        <f t="shared" si="28"/>
        <v>1</v>
      </c>
    </row>
    <row r="32" spans="1:33" x14ac:dyDescent="0.25">
      <c r="A32" s="254" t="s">
        <v>255</v>
      </c>
      <c r="B32" s="255">
        <v>2</v>
      </c>
      <c r="C32" s="322">
        <f t="shared" si="27"/>
        <v>1</v>
      </c>
      <c r="D32" s="273"/>
      <c r="E32" s="274">
        <v>0</v>
      </c>
      <c r="F32" s="322">
        <f t="shared" si="18"/>
        <v>0</v>
      </c>
      <c r="G32" s="275"/>
      <c r="H32" s="274">
        <v>0</v>
      </c>
      <c r="I32" s="322">
        <f t="shared" si="19"/>
        <v>0</v>
      </c>
      <c r="J32" s="275"/>
      <c r="K32" s="274">
        <v>0</v>
      </c>
      <c r="L32" s="322">
        <f t="shared" si="20"/>
        <v>0</v>
      </c>
      <c r="M32" s="275"/>
      <c r="N32" s="255">
        <v>0</v>
      </c>
      <c r="O32" s="322">
        <f t="shared" si="21"/>
        <v>0</v>
      </c>
      <c r="P32" s="273"/>
      <c r="Q32" s="274">
        <v>0</v>
      </c>
      <c r="R32" s="322">
        <f t="shared" si="22"/>
        <v>0</v>
      </c>
      <c r="S32" s="275"/>
      <c r="T32" s="274">
        <v>0</v>
      </c>
      <c r="U32" s="322">
        <f t="shared" si="23"/>
        <v>0</v>
      </c>
      <c r="V32" s="275"/>
      <c r="W32" s="274">
        <v>0</v>
      </c>
      <c r="X32" s="322">
        <f t="shared" si="24"/>
        <v>0</v>
      </c>
      <c r="Y32" s="275"/>
      <c r="Z32" s="274">
        <v>0</v>
      </c>
      <c r="AA32" s="322">
        <f t="shared" si="25"/>
        <v>0</v>
      </c>
      <c r="AB32" s="275"/>
      <c r="AC32" s="274">
        <v>0</v>
      </c>
      <c r="AD32" s="322">
        <f t="shared" si="26"/>
        <v>0</v>
      </c>
      <c r="AE32" s="275"/>
      <c r="AF32" s="323">
        <v>2</v>
      </c>
      <c r="AG32" s="293">
        <f t="shared" si="28"/>
        <v>1</v>
      </c>
    </row>
    <row r="33" spans="1:33" x14ac:dyDescent="0.25">
      <c r="A33" s="257" t="s">
        <v>256</v>
      </c>
      <c r="B33" s="258">
        <v>89</v>
      </c>
      <c r="C33" s="324">
        <f t="shared" si="27"/>
        <v>0.6953125</v>
      </c>
      <c r="D33" s="276"/>
      <c r="E33" s="277">
        <v>32</v>
      </c>
      <c r="F33" s="324">
        <f t="shared" si="18"/>
        <v>0.25</v>
      </c>
      <c r="G33" s="278"/>
      <c r="H33" s="277">
        <v>1</v>
      </c>
      <c r="I33" s="324">
        <f t="shared" si="19"/>
        <v>7.8125E-3</v>
      </c>
      <c r="J33" s="278"/>
      <c r="K33" s="277">
        <v>0</v>
      </c>
      <c r="L33" s="324">
        <f t="shared" si="20"/>
        <v>0</v>
      </c>
      <c r="M33" s="278"/>
      <c r="N33" s="258">
        <v>0</v>
      </c>
      <c r="O33" s="324">
        <f t="shared" si="21"/>
        <v>0</v>
      </c>
      <c r="P33" s="276"/>
      <c r="Q33" s="277">
        <v>1</v>
      </c>
      <c r="R33" s="324">
        <f t="shared" si="22"/>
        <v>7.8125E-3</v>
      </c>
      <c r="S33" s="278"/>
      <c r="T33" s="277">
        <v>1</v>
      </c>
      <c r="U33" s="324">
        <f t="shared" si="23"/>
        <v>7.8125E-3</v>
      </c>
      <c r="V33" s="278"/>
      <c r="W33" s="277">
        <v>1</v>
      </c>
      <c r="X33" s="324">
        <f t="shared" si="24"/>
        <v>7.8125E-3</v>
      </c>
      <c r="Y33" s="278"/>
      <c r="Z33" s="277">
        <v>1</v>
      </c>
      <c r="AA33" s="324">
        <f t="shared" si="25"/>
        <v>7.8125E-3</v>
      </c>
      <c r="AB33" s="278"/>
      <c r="AC33" s="277">
        <v>2</v>
      </c>
      <c r="AD33" s="324">
        <f t="shared" si="26"/>
        <v>1.5625E-2</v>
      </c>
      <c r="AE33" s="278"/>
      <c r="AF33" s="325">
        <v>128</v>
      </c>
      <c r="AG33" s="294">
        <f t="shared" si="28"/>
        <v>1</v>
      </c>
    </row>
    <row r="34" spans="1:33" x14ac:dyDescent="0.25">
      <c r="A34" s="254" t="s">
        <v>257</v>
      </c>
      <c r="B34" s="255">
        <v>158</v>
      </c>
      <c r="C34" s="322">
        <f t="shared" si="27"/>
        <v>0.88764044943820219</v>
      </c>
      <c r="D34" s="273"/>
      <c r="E34" s="274">
        <v>5</v>
      </c>
      <c r="F34" s="322">
        <f t="shared" si="18"/>
        <v>2.8089887640449437E-2</v>
      </c>
      <c r="G34" s="275"/>
      <c r="H34" s="274">
        <v>0</v>
      </c>
      <c r="I34" s="322">
        <f t="shared" si="19"/>
        <v>0</v>
      </c>
      <c r="J34" s="275"/>
      <c r="K34" s="274">
        <v>0</v>
      </c>
      <c r="L34" s="322">
        <f t="shared" si="20"/>
        <v>0</v>
      </c>
      <c r="M34" s="275"/>
      <c r="N34" s="255">
        <v>0</v>
      </c>
      <c r="O34" s="322">
        <f t="shared" si="21"/>
        <v>0</v>
      </c>
      <c r="P34" s="273"/>
      <c r="Q34" s="274">
        <v>6</v>
      </c>
      <c r="R34" s="322">
        <f t="shared" si="22"/>
        <v>3.3707865168539325E-2</v>
      </c>
      <c r="S34" s="275"/>
      <c r="T34" s="274">
        <v>0</v>
      </c>
      <c r="U34" s="322">
        <f t="shared" si="23"/>
        <v>0</v>
      </c>
      <c r="V34" s="275"/>
      <c r="W34" s="274">
        <v>1</v>
      </c>
      <c r="X34" s="322">
        <f t="shared" si="24"/>
        <v>5.6179775280898875E-3</v>
      </c>
      <c r="Y34" s="275"/>
      <c r="Z34" s="274">
        <v>1</v>
      </c>
      <c r="AA34" s="322">
        <f t="shared" si="25"/>
        <v>5.6179775280898875E-3</v>
      </c>
      <c r="AB34" s="275"/>
      <c r="AC34" s="274">
        <v>7</v>
      </c>
      <c r="AD34" s="322">
        <f t="shared" si="26"/>
        <v>3.9325842696629212E-2</v>
      </c>
      <c r="AE34" s="275"/>
      <c r="AF34" s="323">
        <v>178</v>
      </c>
      <c r="AG34" s="293">
        <f t="shared" si="28"/>
        <v>1</v>
      </c>
    </row>
    <row r="35" spans="1:33" x14ac:dyDescent="0.25">
      <c r="A35" s="257" t="s">
        <v>258</v>
      </c>
      <c r="B35" s="258">
        <v>14</v>
      </c>
      <c r="C35" s="324">
        <f t="shared" si="27"/>
        <v>0.73684210526315785</v>
      </c>
      <c r="D35" s="276"/>
      <c r="E35" s="277">
        <v>1</v>
      </c>
      <c r="F35" s="324">
        <f t="shared" si="18"/>
        <v>5.2631578947368418E-2</v>
      </c>
      <c r="G35" s="278"/>
      <c r="H35" s="277">
        <v>0</v>
      </c>
      <c r="I35" s="324">
        <f t="shared" si="19"/>
        <v>0</v>
      </c>
      <c r="J35" s="278"/>
      <c r="K35" s="277">
        <v>0</v>
      </c>
      <c r="L35" s="324">
        <f t="shared" si="20"/>
        <v>0</v>
      </c>
      <c r="M35" s="278"/>
      <c r="N35" s="258">
        <v>0</v>
      </c>
      <c r="O35" s="324">
        <f t="shared" si="21"/>
        <v>0</v>
      </c>
      <c r="P35" s="276"/>
      <c r="Q35" s="277">
        <v>0</v>
      </c>
      <c r="R35" s="324">
        <f t="shared" si="22"/>
        <v>0</v>
      </c>
      <c r="S35" s="278"/>
      <c r="T35" s="277">
        <v>0</v>
      </c>
      <c r="U35" s="324">
        <f t="shared" si="23"/>
        <v>0</v>
      </c>
      <c r="V35" s="278"/>
      <c r="W35" s="277">
        <v>0</v>
      </c>
      <c r="X35" s="324">
        <f t="shared" si="24"/>
        <v>0</v>
      </c>
      <c r="Y35" s="278"/>
      <c r="Z35" s="277">
        <v>0</v>
      </c>
      <c r="AA35" s="324">
        <f t="shared" si="25"/>
        <v>0</v>
      </c>
      <c r="AB35" s="278"/>
      <c r="AC35" s="277">
        <v>4</v>
      </c>
      <c r="AD35" s="324">
        <f t="shared" si="26"/>
        <v>0.21052631578947367</v>
      </c>
      <c r="AE35" s="278"/>
      <c r="AF35" s="325">
        <v>19</v>
      </c>
      <c r="AG35" s="294">
        <f t="shared" si="28"/>
        <v>1</v>
      </c>
    </row>
    <row r="36" spans="1:33" x14ac:dyDescent="0.25">
      <c r="A36" s="254" t="s">
        <v>259</v>
      </c>
      <c r="B36" s="255">
        <v>7</v>
      </c>
      <c r="C36" s="322">
        <f t="shared" si="27"/>
        <v>0.31818181818181818</v>
      </c>
      <c r="D36" s="273"/>
      <c r="E36" s="274">
        <v>7</v>
      </c>
      <c r="F36" s="322">
        <f t="shared" si="18"/>
        <v>0.31818181818181818</v>
      </c>
      <c r="G36" s="275"/>
      <c r="H36" s="274">
        <v>0</v>
      </c>
      <c r="I36" s="322">
        <f t="shared" si="19"/>
        <v>0</v>
      </c>
      <c r="J36" s="275"/>
      <c r="K36" s="274">
        <v>2</v>
      </c>
      <c r="L36" s="322">
        <f t="shared" si="20"/>
        <v>9.0909090909090912E-2</v>
      </c>
      <c r="M36" s="275"/>
      <c r="N36" s="255">
        <v>0</v>
      </c>
      <c r="O36" s="322">
        <f t="shared" si="21"/>
        <v>0</v>
      </c>
      <c r="P36" s="273"/>
      <c r="Q36" s="274">
        <v>0</v>
      </c>
      <c r="R36" s="322">
        <f t="shared" si="22"/>
        <v>0</v>
      </c>
      <c r="S36" s="275"/>
      <c r="T36" s="274">
        <v>0</v>
      </c>
      <c r="U36" s="322">
        <f t="shared" si="23"/>
        <v>0</v>
      </c>
      <c r="V36" s="275"/>
      <c r="W36" s="274">
        <v>0</v>
      </c>
      <c r="X36" s="322">
        <f t="shared" si="24"/>
        <v>0</v>
      </c>
      <c r="Y36" s="275"/>
      <c r="Z36" s="274">
        <v>0</v>
      </c>
      <c r="AA36" s="322">
        <f t="shared" si="25"/>
        <v>0</v>
      </c>
      <c r="AB36" s="275"/>
      <c r="AC36" s="274">
        <v>6</v>
      </c>
      <c r="AD36" s="322">
        <f t="shared" si="26"/>
        <v>0.27272727272727271</v>
      </c>
      <c r="AE36" s="275"/>
      <c r="AF36" s="323">
        <v>22</v>
      </c>
      <c r="AG36" s="293">
        <f t="shared" si="28"/>
        <v>1</v>
      </c>
    </row>
    <row r="37" spans="1:33" s="260" customFormat="1" x14ac:dyDescent="0.25">
      <c r="A37" s="257" t="s">
        <v>260</v>
      </c>
      <c r="B37" s="258">
        <v>166</v>
      </c>
      <c r="C37" s="324">
        <f t="shared" si="27"/>
        <v>0.79807692307692313</v>
      </c>
      <c r="D37" s="276"/>
      <c r="E37" s="277">
        <v>19</v>
      </c>
      <c r="F37" s="324">
        <f t="shared" si="18"/>
        <v>9.1346153846153841E-2</v>
      </c>
      <c r="G37" s="278"/>
      <c r="H37" s="277">
        <v>0</v>
      </c>
      <c r="I37" s="324">
        <f t="shared" si="19"/>
        <v>0</v>
      </c>
      <c r="J37" s="278"/>
      <c r="K37" s="277">
        <v>1</v>
      </c>
      <c r="L37" s="324">
        <f t="shared" si="20"/>
        <v>4.807692307692308E-3</v>
      </c>
      <c r="M37" s="278"/>
      <c r="N37" s="258">
        <v>0</v>
      </c>
      <c r="O37" s="324">
        <f t="shared" si="21"/>
        <v>0</v>
      </c>
      <c r="P37" s="276"/>
      <c r="Q37" s="277">
        <v>1</v>
      </c>
      <c r="R37" s="324">
        <f t="shared" si="22"/>
        <v>4.807692307692308E-3</v>
      </c>
      <c r="S37" s="278"/>
      <c r="T37" s="277">
        <v>1</v>
      </c>
      <c r="U37" s="324">
        <f t="shared" si="23"/>
        <v>4.807692307692308E-3</v>
      </c>
      <c r="V37" s="278"/>
      <c r="W37" s="277">
        <v>5</v>
      </c>
      <c r="X37" s="324">
        <f t="shared" si="24"/>
        <v>2.403846153846154E-2</v>
      </c>
      <c r="Y37" s="278"/>
      <c r="Z37" s="277">
        <v>4</v>
      </c>
      <c r="AA37" s="324">
        <f t="shared" si="25"/>
        <v>1.9230769230769232E-2</v>
      </c>
      <c r="AB37" s="278"/>
      <c r="AC37" s="277">
        <v>11</v>
      </c>
      <c r="AD37" s="324">
        <f t="shared" si="26"/>
        <v>5.2884615384615384E-2</v>
      </c>
      <c r="AE37" s="278"/>
      <c r="AF37" s="325">
        <v>208</v>
      </c>
      <c r="AG37" s="294">
        <f t="shared" si="28"/>
        <v>1</v>
      </c>
    </row>
    <row r="38" spans="1:33" x14ac:dyDescent="0.25">
      <c r="A38" s="254" t="s">
        <v>261</v>
      </c>
      <c r="B38" s="255">
        <v>46</v>
      </c>
      <c r="C38" s="322">
        <f t="shared" si="27"/>
        <v>0.67647058823529416</v>
      </c>
      <c r="D38" s="273"/>
      <c r="E38" s="274">
        <v>9</v>
      </c>
      <c r="F38" s="322">
        <f t="shared" si="18"/>
        <v>0.13235294117647059</v>
      </c>
      <c r="G38" s="275"/>
      <c r="H38" s="274">
        <v>0</v>
      </c>
      <c r="I38" s="322">
        <f t="shared" si="19"/>
        <v>0</v>
      </c>
      <c r="J38" s="275"/>
      <c r="K38" s="274">
        <v>0</v>
      </c>
      <c r="L38" s="322">
        <f t="shared" si="20"/>
        <v>0</v>
      </c>
      <c r="M38" s="275"/>
      <c r="N38" s="255">
        <v>0</v>
      </c>
      <c r="O38" s="322">
        <f t="shared" si="21"/>
        <v>0</v>
      </c>
      <c r="P38" s="273"/>
      <c r="Q38" s="274">
        <v>0</v>
      </c>
      <c r="R38" s="322">
        <f t="shared" si="22"/>
        <v>0</v>
      </c>
      <c r="S38" s="275"/>
      <c r="T38" s="274">
        <v>0</v>
      </c>
      <c r="U38" s="322">
        <f t="shared" si="23"/>
        <v>0</v>
      </c>
      <c r="V38" s="275"/>
      <c r="W38" s="274">
        <v>4</v>
      </c>
      <c r="X38" s="322">
        <f t="shared" si="24"/>
        <v>5.8823529411764705E-2</v>
      </c>
      <c r="Y38" s="275"/>
      <c r="Z38" s="274">
        <v>3</v>
      </c>
      <c r="AA38" s="322">
        <f t="shared" si="25"/>
        <v>4.4117647058823532E-2</v>
      </c>
      <c r="AB38" s="275"/>
      <c r="AC38" s="274">
        <v>6</v>
      </c>
      <c r="AD38" s="322">
        <f t="shared" si="26"/>
        <v>8.8235294117647065E-2</v>
      </c>
      <c r="AE38" s="275"/>
      <c r="AF38" s="323">
        <v>68</v>
      </c>
      <c r="AG38" s="293">
        <f t="shared" si="28"/>
        <v>1</v>
      </c>
    </row>
    <row r="39" spans="1:33" s="260" customFormat="1" x14ac:dyDescent="0.25">
      <c r="A39" s="257" t="s">
        <v>262</v>
      </c>
      <c r="B39" s="258">
        <v>75</v>
      </c>
      <c r="C39" s="324">
        <f t="shared" si="27"/>
        <v>0.6696428571428571</v>
      </c>
      <c r="D39" s="276"/>
      <c r="E39" s="277">
        <v>31</v>
      </c>
      <c r="F39" s="324">
        <f t="shared" si="18"/>
        <v>0.2767857142857143</v>
      </c>
      <c r="G39" s="278"/>
      <c r="H39" s="277">
        <v>0</v>
      </c>
      <c r="I39" s="324">
        <f t="shared" si="19"/>
        <v>0</v>
      </c>
      <c r="J39" s="278"/>
      <c r="K39" s="277">
        <v>0</v>
      </c>
      <c r="L39" s="324">
        <f t="shared" si="20"/>
        <v>0</v>
      </c>
      <c r="M39" s="278"/>
      <c r="N39" s="258">
        <v>0</v>
      </c>
      <c r="O39" s="324">
        <f t="shared" si="21"/>
        <v>0</v>
      </c>
      <c r="P39" s="276"/>
      <c r="Q39" s="277">
        <v>1</v>
      </c>
      <c r="R39" s="324">
        <f t="shared" si="22"/>
        <v>8.9285714285714281E-3</v>
      </c>
      <c r="S39" s="278"/>
      <c r="T39" s="277">
        <v>0</v>
      </c>
      <c r="U39" s="324">
        <f t="shared" si="23"/>
        <v>0</v>
      </c>
      <c r="V39" s="278"/>
      <c r="W39" s="277">
        <v>0</v>
      </c>
      <c r="X39" s="324">
        <f t="shared" si="24"/>
        <v>0</v>
      </c>
      <c r="Y39" s="278"/>
      <c r="Z39" s="277">
        <v>2</v>
      </c>
      <c r="AA39" s="324">
        <f t="shared" si="25"/>
        <v>1.7857142857142856E-2</v>
      </c>
      <c r="AB39" s="278"/>
      <c r="AC39" s="277">
        <v>3</v>
      </c>
      <c r="AD39" s="324">
        <f t="shared" si="26"/>
        <v>2.6785714285714284E-2</v>
      </c>
      <c r="AE39" s="278"/>
      <c r="AF39" s="325">
        <v>112</v>
      </c>
      <c r="AG39" s="294">
        <f t="shared" si="28"/>
        <v>1</v>
      </c>
    </row>
    <row r="40" spans="1:33" x14ac:dyDescent="0.25">
      <c r="A40" s="254" t="s">
        <v>263</v>
      </c>
      <c r="B40" s="255">
        <v>102</v>
      </c>
      <c r="C40" s="322">
        <f t="shared" si="27"/>
        <v>0.88695652173913042</v>
      </c>
      <c r="D40" s="273"/>
      <c r="E40" s="274">
        <v>9</v>
      </c>
      <c r="F40" s="322">
        <f t="shared" si="18"/>
        <v>7.8260869565217397E-2</v>
      </c>
      <c r="G40" s="275"/>
      <c r="H40" s="274">
        <v>0</v>
      </c>
      <c r="I40" s="322">
        <f t="shared" si="19"/>
        <v>0</v>
      </c>
      <c r="J40" s="275"/>
      <c r="K40" s="274">
        <v>0</v>
      </c>
      <c r="L40" s="322">
        <f t="shared" si="20"/>
        <v>0</v>
      </c>
      <c r="M40" s="275"/>
      <c r="N40" s="255">
        <v>0</v>
      </c>
      <c r="O40" s="322">
        <f t="shared" si="21"/>
        <v>0</v>
      </c>
      <c r="P40" s="273"/>
      <c r="Q40" s="274">
        <v>0</v>
      </c>
      <c r="R40" s="322">
        <f t="shared" si="22"/>
        <v>0</v>
      </c>
      <c r="S40" s="275"/>
      <c r="T40" s="274">
        <v>0</v>
      </c>
      <c r="U40" s="322">
        <f t="shared" si="23"/>
        <v>0</v>
      </c>
      <c r="V40" s="275"/>
      <c r="W40" s="274">
        <v>1</v>
      </c>
      <c r="X40" s="322">
        <f t="shared" si="24"/>
        <v>8.6956521739130436E-3</v>
      </c>
      <c r="Y40" s="275"/>
      <c r="Z40" s="274">
        <v>0</v>
      </c>
      <c r="AA40" s="322">
        <f t="shared" si="25"/>
        <v>0</v>
      </c>
      <c r="AB40" s="275"/>
      <c r="AC40" s="274">
        <v>3</v>
      </c>
      <c r="AD40" s="322">
        <f t="shared" si="26"/>
        <v>2.6086956521739129E-2</v>
      </c>
      <c r="AE40" s="275"/>
      <c r="AF40" s="323">
        <v>115</v>
      </c>
      <c r="AG40" s="293">
        <f t="shared" si="28"/>
        <v>1</v>
      </c>
    </row>
    <row r="41" spans="1:33" s="260" customFormat="1" x14ac:dyDescent="0.25">
      <c r="A41" s="257" t="s">
        <v>264</v>
      </c>
      <c r="B41" s="258">
        <v>92</v>
      </c>
      <c r="C41" s="324">
        <f t="shared" si="27"/>
        <v>0.74193548387096775</v>
      </c>
      <c r="D41" s="276"/>
      <c r="E41" s="277">
        <v>10</v>
      </c>
      <c r="F41" s="324">
        <f t="shared" si="18"/>
        <v>8.0645161290322578E-2</v>
      </c>
      <c r="G41" s="278"/>
      <c r="H41" s="277">
        <v>1</v>
      </c>
      <c r="I41" s="324">
        <f t="shared" si="19"/>
        <v>8.0645161290322578E-3</v>
      </c>
      <c r="J41" s="278"/>
      <c r="K41" s="277">
        <v>0</v>
      </c>
      <c r="L41" s="324">
        <f t="shared" si="20"/>
        <v>0</v>
      </c>
      <c r="M41" s="278"/>
      <c r="N41" s="258">
        <v>1</v>
      </c>
      <c r="O41" s="324">
        <f t="shared" si="21"/>
        <v>8.0645161290322578E-3</v>
      </c>
      <c r="P41" s="276"/>
      <c r="Q41" s="277">
        <v>1</v>
      </c>
      <c r="R41" s="324">
        <f t="shared" si="22"/>
        <v>8.0645161290322578E-3</v>
      </c>
      <c r="S41" s="278"/>
      <c r="T41" s="277">
        <v>0</v>
      </c>
      <c r="U41" s="324">
        <f t="shared" si="23"/>
        <v>0</v>
      </c>
      <c r="V41" s="278"/>
      <c r="W41" s="277">
        <v>6</v>
      </c>
      <c r="X41" s="324">
        <f t="shared" si="24"/>
        <v>4.8387096774193547E-2</v>
      </c>
      <c r="Y41" s="278"/>
      <c r="Z41" s="277">
        <v>4</v>
      </c>
      <c r="AA41" s="324">
        <f t="shared" si="25"/>
        <v>3.2258064516129031E-2</v>
      </c>
      <c r="AB41" s="278"/>
      <c r="AC41" s="277">
        <v>9</v>
      </c>
      <c r="AD41" s="324">
        <f t="shared" si="26"/>
        <v>7.2580645161290328E-2</v>
      </c>
      <c r="AE41" s="278"/>
      <c r="AF41" s="325">
        <v>124</v>
      </c>
      <c r="AG41" s="294">
        <f t="shared" si="28"/>
        <v>1</v>
      </c>
    </row>
    <row r="42" spans="1:33" x14ac:dyDescent="0.25">
      <c r="A42" s="254" t="s">
        <v>265</v>
      </c>
      <c r="B42" s="255">
        <v>75</v>
      </c>
      <c r="C42" s="322">
        <f t="shared" si="27"/>
        <v>0.75757575757575757</v>
      </c>
      <c r="D42" s="273"/>
      <c r="E42" s="274">
        <v>18</v>
      </c>
      <c r="F42" s="322">
        <f t="shared" si="18"/>
        <v>0.18181818181818182</v>
      </c>
      <c r="G42" s="275"/>
      <c r="H42" s="274">
        <v>1</v>
      </c>
      <c r="I42" s="322">
        <f t="shared" si="19"/>
        <v>1.0101010101010102E-2</v>
      </c>
      <c r="J42" s="275"/>
      <c r="K42" s="274">
        <v>0</v>
      </c>
      <c r="L42" s="322">
        <f t="shared" si="20"/>
        <v>0</v>
      </c>
      <c r="M42" s="275"/>
      <c r="N42" s="255">
        <v>1</v>
      </c>
      <c r="O42" s="322">
        <f t="shared" si="21"/>
        <v>1.0101010101010102E-2</v>
      </c>
      <c r="P42" s="273"/>
      <c r="Q42" s="274">
        <v>0</v>
      </c>
      <c r="R42" s="322">
        <f t="shared" si="22"/>
        <v>0</v>
      </c>
      <c r="S42" s="275"/>
      <c r="T42" s="274">
        <v>0</v>
      </c>
      <c r="U42" s="322">
        <f t="shared" si="23"/>
        <v>0</v>
      </c>
      <c r="V42" s="275"/>
      <c r="W42" s="274">
        <v>0</v>
      </c>
      <c r="X42" s="322">
        <f t="shared" si="24"/>
        <v>0</v>
      </c>
      <c r="Y42" s="275"/>
      <c r="Z42" s="274">
        <v>2</v>
      </c>
      <c r="AA42" s="322">
        <f t="shared" si="25"/>
        <v>2.0202020202020204E-2</v>
      </c>
      <c r="AB42" s="275"/>
      <c r="AC42" s="274">
        <v>2</v>
      </c>
      <c r="AD42" s="322">
        <f t="shared" si="26"/>
        <v>2.0202020202020204E-2</v>
      </c>
      <c r="AE42" s="275"/>
      <c r="AF42" s="323">
        <v>99</v>
      </c>
      <c r="AG42" s="293">
        <f t="shared" si="28"/>
        <v>1</v>
      </c>
    </row>
    <row r="43" spans="1:33" s="260" customFormat="1" x14ac:dyDescent="0.25">
      <c r="A43" s="257" t="s">
        <v>266</v>
      </c>
      <c r="B43" s="258">
        <v>74</v>
      </c>
      <c r="C43" s="324">
        <f t="shared" si="27"/>
        <v>0.92500000000000004</v>
      </c>
      <c r="D43" s="276"/>
      <c r="E43" s="277">
        <v>3</v>
      </c>
      <c r="F43" s="324">
        <f t="shared" si="18"/>
        <v>3.7499999999999999E-2</v>
      </c>
      <c r="G43" s="278"/>
      <c r="H43" s="277">
        <v>0</v>
      </c>
      <c r="I43" s="324">
        <f t="shared" si="19"/>
        <v>0</v>
      </c>
      <c r="J43" s="278"/>
      <c r="K43" s="277">
        <v>0</v>
      </c>
      <c r="L43" s="324">
        <f t="shared" si="20"/>
        <v>0</v>
      </c>
      <c r="M43" s="278"/>
      <c r="N43" s="258">
        <v>0</v>
      </c>
      <c r="O43" s="324">
        <f t="shared" si="21"/>
        <v>0</v>
      </c>
      <c r="P43" s="276"/>
      <c r="Q43" s="277">
        <v>1</v>
      </c>
      <c r="R43" s="324">
        <f t="shared" si="22"/>
        <v>1.2500000000000001E-2</v>
      </c>
      <c r="S43" s="278"/>
      <c r="T43" s="277">
        <v>0</v>
      </c>
      <c r="U43" s="324">
        <f t="shared" si="23"/>
        <v>0</v>
      </c>
      <c r="V43" s="278"/>
      <c r="W43" s="277">
        <v>1</v>
      </c>
      <c r="X43" s="324">
        <f t="shared" si="24"/>
        <v>1.2500000000000001E-2</v>
      </c>
      <c r="Y43" s="278"/>
      <c r="Z43" s="277">
        <v>1</v>
      </c>
      <c r="AA43" s="324">
        <f t="shared" si="25"/>
        <v>1.2500000000000001E-2</v>
      </c>
      <c r="AB43" s="278"/>
      <c r="AC43" s="277">
        <v>0</v>
      </c>
      <c r="AD43" s="324">
        <f t="shared" si="26"/>
        <v>0</v>
      </c>
      <c r="AE43" s="278"/>
      <c r="AF43" s="325">
        <v>80</v>
      </c>
      <c r="AG43" s="294">
        <f t="shared" si="28"/>
        <v>1</v>
      </c>
    </row>
    <row r="44" spans="1:33" x14ac:dyDescent="0.25">
      <c r="A44" s="254" t="s">
        <v>267</v>
      </c>
      <c r="B44" s="255">
        <v>119</v>
      </c>
      <c r="C44" s="322">
        <f t="shared" si="27"/>
        <v>0.73006134969325154</v>
      </c>
      <c r="D44" s="273"/>
      <c r="E44" s="274">
        <v>32</v>
      </c>
      <c r="F44" s="322">
        <f t="shared" si="18"/>
        <v>0.19631901840490798</v>
      </c>
      <c r="G44" s="275"/>
      <c r="H44" s="274">
        <v>0</v>
      </c>
      <c r="I44" s="322">
        <f t="shared" si="19"/>
        <v>0</v>
      </c>
      <c r="J44" s="275"/>
      <c r="K44" s="274">
        <v>0</v>
      </c>
      <c r="L44" s="322">
        <f t="shared" si="20"/>
        <v>0</v>
      </c>
      <c r="M44" s="275"/>
      <c r="N44" s="255">
        <v>0</v>
      </c>
      <c r="O44" s="322">
        <f t="shared" si="21"/>
        <v>0</v>
      </c>
      <c r="P44" s="273"/>
      <c r="Q44" s="274">
        <v>2</v>
      </c>
      <c r="R44" s="322">
        <f t="shared" si="22"/>
        <v>1.2269938650306749E-2</v>
      </c>
      <c r="S44" s="275"/>
      <c r="T44" s="274">
        <v>0</v>
      </c>
      <c r="U44" s="322">
        <f t="shared" si="23"/>
        <v>0</v>
      </c>
      <c r="V44" s="275"/>
      <c r="W44" s="274">
        <v>4</v>
      </c>
      <c r="X44" s="322">
        <f t="shared" si="24"/>
        <v>2.4539877300613498E-2</v>
      </c>
      <c r="Y44" s="275"/>
      <c r="Z44" s="274">
        <v>1</v>
      </c>
      <c r="AA44" s="322">
        <f t="shared" si="25"/>
        <v>6.1349693251533744E-3</v>
      </c>
      <c r="AB44" s="275"/>
      <c r="AC44" s="274">
        <v>5</v>
      </c>
      <c r="AD44" s="322">
        <f t="shared" si="26"/>
        <v>3.0674846625766871E-2</v>
      </c>
      <c r="AE44" s="275"/>
      <c r="AF44" s="323">
        <v>163</v>
      </c>
      <c r="AG44" s="293">
        <f t="shared" si="28"/>
        <v>1</v>
      </c>
    </row>
    <row r="45" spans="1:33" s="260" customFormat="1" x14ac:dyDescent="0.25">
      <c r="A45" s="257" t="s">
        <v>268</v>
      </c>
      <c r="B45" s="258">
        <v>129</v>
      </c>
      <c r="C45" s="324">
        <f t="shared" si="27"/>
        <v>0.83225806451612905</v>
      </c>
      <c r="D45" s="276"/>
      <c r="E45" s="277">
        <v>8</v>
      </c>
      <c r="F45" s="324">
        <f t="shared" si="18"/>
        <v>5.1612903225806452E-2</v>
      </c>
      <c r="G45" s="278"/>
      <c r="H45" s="277">
        <v>0</v>
      </c>
      <c r="I45" s="324">
        <f t="shared" si="19"/>
        <v>0</v>
      </c>
      <c r="J45" s="278"/>
      <c r="K45" s="277">
        <v>0</v>
      </c>
      <c r="L45" s="324">
        <f t="shared" si="20"/>
        <v>0</v>
      </c>
      <c r="M45" s="278"/>
      <c r="N45" s="258">
        <v>0</v>
      </c>
      <c r="O45" s="324">
        <f t="shared" si="21"/>
        <v>0</v>
      </c>
      <c r="P45" s="276"/>
      <c r="Q45" s="277">
        <v>5</v>
      </c>
      <c r="R45" s="324">
        <f t="shared" si="22"/>
        <v>3.2258064516129031E-2</v>
      </c>
      <c r="S45" s="278"/>
      <c r="T45" s="277">
        <v>0</v>
      </c>
      <c r="U45" s="324">
        <f t="shared" si="23"/>
        <v>0</v>
      </c>
      <c r="V45" s="278"/>
      <c r="W45" s="277">
        <v>3</v>
      </c>
      <c r="X45" s="324">
        <f t="shared" si="24"/>
        <v>1.935483870967742E-2</v>
      </c>
      <c r="Y45" s="278"/>
      <c r="Z45" s="277">
        <v>4</v>
      </c>
      <c r="AA45" s="324">
        <f t="shared" si="25"/>
        <v>2.5806451612903226E-2</v>
      </c>
      <c r="AB45" s="278"/>
      <c r="AC45" s="277">
        <v>6</v>
      </c>
      <c r="AD45" s="324">
        <f t="shared" si="26"/>
        <v>3.870967741935484E-2</v>
      </c>
      <c r="AE45" s="278"/>
      <c r="AF45" s="325">
        <v>155</v>
      </c>
      <c r="AG45" s="294">
        <f t="shared" si="28"/>
        <v>1</v>
      </c>
    </row>
    <row r="46" spans="1:33" x14ac:dyDescent="0.25">
      <c r="A46" s="254" t="s">
        <v>269</v>
      </c>
      <c r="B46" s="255">
        <v>0</v>
      </c>
      <c r="C46" s="322">
        <f t="shared" si="27"/>
        <v>0</v>
      </c>
      <c r="D46" s="273"/>
      <c r="E46" s="274">
        <v>1</v>
      </c>
      <c r="F46" s="322">
        <f t="shared" si="18"/>
        <v>1</v>
      </c>
      <c r="G46" s="275"/>
      <c r="H46" s="274">
        <v>0</v>
      </c>
      <c r="I46" s="322">
        <f t="shared" si="19"/>
        <v>0</v>
      </c>
      <c r="J46" s="275"/>
      <c r="K46" s="274">
        <v>0</v>
      </c>
      <c r="L46" s="322">
        <f t="shared" si="20"/>
        <v>0</v>
      </c>
      <c r="M46" s="275"/>
      <c r="N46" s="255">
        <v>0</v>
      </c>
      <c r="O46" s="322">
        <f t="shared" si="21"/>
        <v>0</v>
      </c>
      <c r="P46" s="273"/>
      <c r="Q46" s="274">
        <v>0</v>
      </c>
      <c r="R46" s="322">
        <f t="shared" si="22"/>
        <v>0</v>
      </c>
      <c r="S46" s="275"/>
      <c r="T46" s="274">
        <v>0</v>
      </c>
      <c r="U46" s="322">
        <f t="shared" si="23"/>
        <v>0</v>
      </c>
      <c r="V46" s="275"/>
      <c r="W46" s="274">
        <v>0</v>
      </c>
      <c r="X46" s="322">
        <f t="shared" si="24"/>
        <v>0</v>
      </c>
      <c r="Y46" s="275"/>
      <c r="Z46" s="274">
        <v>0</v>
      </c>
      <c r="AA46" s="322">
        <f t="shared" si="25"/>
        <v>0</v>
      </c>
      <c r="AB46" s="275"/>
      <c r="AC46" s="274">
        <v>0</v>
      </c>
      <c r="AD46" s="322">
        <f t="shared" si="26"/>
        <v>0</v>
      </c>
      <c r="AE46" s="275"/>
      <c r="AF46" s="323">
        <v>1</v>
      </c>
      <c r="AG46" s="293">
        <f t="shared" si="28"/>
        <v>1</v>
      </c>
    </row>
    <row r="47" spans="1:33" s="260" customFormat="1" x14ac:dyDescent="0.25">
      <c r="A47" s="261" t="s">
        <v>270</v>
      </c>
      <c r="B47" s="262">
        <v>0</v>
      </c>
      <c r="C47" s="326">
        <v>0</v>
      </c>
      <c r="D47" s="279"/>
      <c r="E47" s="280">
        <v>0</v>
      </c>
      <c r="F47" s="326">
        <v>0</v>
      </c>
      <c r="G47" s="281"/>
      <c r="H47" s="280">
        <v>0</v>
      </c>
      <c r="I47" s="326">
        <v>0</v>
      </c>
      <c r="J47" s="281"/>
      <c r="K47" s="280">
        <v>0</v>
      </c>
      <c r="L47" s="326">
        <v>0</v>
      </c>
      <c r="M47" s="281"/>
      <c r="N47" s="262">
        <v>0</v>
      </c>
      <c r="O47" s="326">
        <v>0</v>
      </c>
      <c r="P47" s="279"/>
      <c r="Q47" s="280">
        <v>0</v>
      </c>
      <c r="R47" s="326">
        <v>0</v>
      </c>
      <c r="S47" s="281"/>
      <c r="T47" s="280">
        <v>0</v>
      </c>
      <c r="U47" s="326">
        <v>0</v>
      </c>
      <c r="V47" s="281"/>
      <c r="W47" s="280">
        <v>0</v>
      </c>
      <c r="X47" s="326">
        <v>0</v>
      </c>
      <c r="Y47" s="281"/>
      <c r="Z47" s="280">
        <v>0</v>
      </c>
      <c r="AA47" s="326">
        <v>0</v>
      </c>
      <c r="AB47" s="281"/>
      <c r="AC47" s="280">
        <v>0</v>
      </c>
      <c r="AD47" s="326">
        <v>0</v>
      </c>
      <c r="AE47" s="281"/>
      <c r="AF47" s="327">
        <v>0</v>
      </c>
      <c r="AG47" s="295">
        <f t="shared" si="28"/>
        <v>0</v>
      </c>
    </row>
    <row r="48" spans="1:33" x14ac:dyDescent="0.25">
      <c r="B48" s="264"/>
      <c r="C48" s="328"/>
      <c r="D48" s="264"/>
      <c r="E48" s="264"/>
      <c r="F48" s="329"/>
      <c r="G48" s="278"/>
      <c r="H48" s="278"/>
      <c r="I48" s="329"/>
      <c r="J48" s="278"/>
      <c r="K48" s="278"/>
      <c r="L48" s="329"/>
      <c r="M48" s="278"/>
      <c r="N48" s="264"/>
      <c r="O48" s="328"/>
      <c r="P48" s="264"/>
      <c r="Q48" s="264"/>
      <c r="R48" s="329"/>
      <c r="S48" s="278"/>
      <c r="T48" s="278"/>
      <c r="U48" s="329"/>
      <c r="V48" s="278"/>
      <c r="W48" s="278"/>
      <c r="X48" s="329"/>
      <c r="Y48" s="278"/>
      <c r="Z48" s="278"/>
      <c r="AA48" s="329"/>
      <c r="AB48" s="278"/>
      <c r="AC48" s="278"/>
      <c r="AD48" s="329"/>
      <c r="AE48" s="278"/>
      <c r="AF48" s="278"/>
      <c r="AG48" s="288"/>
    </row>
    <row r="49" spans="1:1" ht="16.5" x14ac:dyDescent="0.3">
      <c r="A49" s="266" t="s">
        <v>271</v>
      </c>
    </row>
    <row r="50" spans="1:1" ht="16.5" x14ac:dyDescent="0.3">
      <c r="A50" s="266" t="s">
        <v>272</v>
      </c>
    </row>
  </sheetData>
  <mergeCells count="15">
    <mergeCell ref="A6:AG7"/>
    <mergeCell ref="A8:C8"/>
    <mergeCell ref="A12:A14"/>
    <mergeCell ref="B12:AG12"/>
    <mergeCell ref="B13:C13"/>
    <mergeCell ref="E13:F13"/>
    <mergeCell ref="H13:I13"/>
    <mergeCell ref="K13:L13"/>
    <mergeCell ref="N13:O13"/>
    <mergeCell ref="Q13:R13"/>
    <mergeCell ref="T13:U13"/>
    <mergeCell ref="W13:X13"/>
    <mergeCell ref="Z13:AA13"/>
    <mergeCell ref="AC13:AD13"/>
    <mergeCell ref="AF13:AG13"/>
  </mergeCell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8791AA-7E1C-4197-AD17-E017882247B1}">
  <sheetPr codeName="Hoja55">
    <tabColor theme="1"/>
  </sheetPr>
  <dimension ref="A2:H50"/>
  <sheetViews>
    <sheetView showGridLines="0" showRowColHeaders="0" zoomScale="80" zoomScaleNormal="80" workbookViewId="0">
      <selection activeCell="A2" sqref="A2"/>
    </sheetView>
  </sheetViews>
  <sheetFormatPr baseColWidth="10" defaultColWidth="11.42578125" defaultRowHeight="15" x14ac:dyDescent="0.25"/>
  <cols>
    <col min="1" max="1" width="40.7109375" style="241" customWidth="1"/>
    <col min="2" max="2" width="10.140625" style="241" customWidth="1"/>
    <col min="3" max="3" width="9.5703125" style="241" customWidth="1"/>
    <col min="4" max="4" width="6.28515625" style="241" customWidth="1"/>
    <col min="5" max="5" width="10.140625" style="241" customWidth="1"/>
    <col min="6" max="6" width="9.5703125" style="241" customWidth="1"/>
    <col min="7" max="7" width="6.28515625" style="241" customWidth="1"/>
    <col min="8" max="8" width="15.5703125" style="241" customWidth="1"/>
    <col min="9" max="16384" width="11.42578125" style="241"/>
  </cols>
  <sheetData>
    <row r="2" spans="1:8" x14ac:dyDescent="0.25">
      <c r="A2"/>
    </row>
    <row r="5" spans="1:8" ht="3.75" customHeight="1" x14ac:dyDescent="0.25"/>
    <row r="6" spans="1:8" ht="15" customHeight="1" x14ac:dyDescent="0.25">
      <c r="A6" s="749" t="s">
        <v>2</v>
      </c>
      <c r="B6" s="749"/>
      <c r="C6" s="749"/>
      <c r="D6" s="749"/>
      <c r="E6" s="749"/>
      <c r="F6" s="749"/>
      <c r="G6" s="749"/>
      <c r="H6" s="749"/>
    </row>
    <row r="7" spans="1:8" ht="19.5" customHeight="1" x14ac:dyDescent="0.25">
      <c r="A7" s="749"/>
      <c r="B7" s="749"/>
      <c r="C7" s="749"/>
      <c r="D7" s="749"/>
      <c r="E7" s="749"/>
      <c r="F7" s="749"/>
      <c r="G7" s="749"/>
      <c r="H7" s="749"/>
    </row>
    <row r="8" spans="1:8" ht="14.25" customHeight="1" x14ac:dyDescent="0.25">
      <c r="A8" s="242" t="s">
        <v>229</v>
      </c>
      <c r="B8" s="243"/>
      <c r="C8" s="243"/>
      <c r="D8" s="243"/>
      <c r="E8" s="243"/>
      <c r="F8" s="243"/>
      <c r="G8" s="243"/>
      <c r="H8" s="243"/>
    </row>
    <row r="9" spans="1:8" ht="14.25" customHeight="1" x14ac:dyDescent="0.25">
      <c r="A9" s="764" t="s">
        <v>439</v>
      </c>
      <c r="B9" s="764"/>
      <c r="C9" s="764"/>
      <c r="D9" s="764"/>
      <c r="E9" s="764"/>
      <c r="F9" s="764"/>
      <c r="G9" s="764"/>
      <c r="H9" s="764"/>
    </row>
    <row r="10" spans="1:8" x14ac:dyDescent="0.25">
      <c r="A10" s="244" t="s">
        <v>234</v>
      </c>
      <c r="B10" s="245"/>
      <c r="C10" s="246"/>
      <c r="D10" s="282"/>
      <c r="E10" s="282"/>
      <c r="F10" s="291"/>
      <c r="G10" s="282"/>
      <c r="H10" s="282"/>
    </row>
    <row r="11" spans="1:8" ht="15.75" x14ac:dyDescent="0.3">
      <c r="A11" s="247" t="s">
        <v>235</v>
      </c>
      <c r="B11" s="248"/>
      <c r="C11" s="249"/>
      <c r="D11" s="283"/>
      <c r="E11" s="283"/>
      <c r="F11" s="283"/>
    </row>
    <row r="12" spans="1:8" x14ac:dyDescent="0.25">
      <c r="A12" s="750" t="s">
        <v>236</v>
      </c>
      <c r="B12" s="759" t="s">
        <v>440</v>
      </c>
      <c r="C12" s="759"/>
      <c r="D12" s="759"/>
      <c r="E12" s="759"/>
      <c r="F12" s="759"/>
      <c r="G12" s="759"/>
      <c r="H12" s="759"/>
    </row>
    <row r="13" spans="1:8" ht="27" customHeight="1" x14ac:dyDescent="0.25">
      <c r="A13" s="756"/>
      <c r="B13" s="752" t="s">
        <v>291</v>
      </c>
      <c r="C13" s="752"/>
      <c r="D13" s="267"/>
      <c r="E13" s="758" t="s">
        <v>292</v>
      </c>
      <c r="F13" s="758"/>
      <c r="G13" s="268"/>
      <c r="H13" s="267" t="s">
        <v>288</v>
      </c>
    </row>
    <row r="14" spans="1:8" x14ac:dyDescent="0.25">
      <c r="A14" s="756"/>
      <c r="B14" s="250" t="s">
        <v>34</v>
      </c>
      <c r="C14" s="250" t="s">
        <v>35</v>
      </c>
      <c r="D14" s="261"/>
      <c r="E14" s="250" t="s">
        <v>34</v>
      </c>
      <c r="F14" s="250" t="s">
        <v>35</v>
      </c>
      <c r="G14" s="269"/>
      <c r="H14" s="250"/>
    </row>
    <row r="15" spans="1:8" x14ac:dyDescent="0.25">
      <c r="A15" s="284" t="s">
        <v>238</v>
      </c>
      <c r="B15" s="252">
        <f>SUM(B16:B47)</f>
        <v>9143</v>
      </c>
      <c r="C15" s="270">
        <f>B15/$H$15</f>
        <v>0.2867852325836705</v>
      </c>
      <c r="D15" s="271"/>
      <c r="E15" s="252">
        <f>SUM(E16:E47)</f>
        <v>22738</v>
      </c>
      <c r="F15" s="270">
        <f>E15/$H$15</f>
        <v>0.7132147674163295</v>
      </c>
      <c r="G15" s="271"/>
      <c r="H15" s="252">
        <f>B15+E15</f>
        <v>31881</v>
      </c>
    </row>
    <row r="16" spans="1:8" x14ac:dyDescent="0.25">
      <c r="A16" s="254" t="s">
        <v>239</v>
      </c>
      <c r="B16" s="255">
        <v>292</v>
      </c>
      <c r="C16" s="256">
        <f>B16/$H16</f>
        <v>0.36454431960049938</v>
      </c>
      <c r="D16" s="273"/>
      <c r="E16" s="274">
        <v>509</v>
      </c>
      <c r="F16" s="256">
        <f t="shared" ref="F16:F47" si="0">E16/$H16</f>
        <v>0.63545568039950062</v>
      </c>
      <c r="G16" s="275"/>
      <c r="H16" s="274">
        <f>B16+E16</f>
        <v>801</v>
      </c>
    </row>
    <row r="17" spans="1:8" x14ac:dyDescent="0.25">
      <c r="A17" s="257" t="s">
        <v>240</v>
      </c>
      <c r="B17" s="258">
        <v>405</v>
      </c>
      <c r="C17" s="259">
        <f t="shared" ref="C17:C47" si="1">B17/$H17</f>
        <v>0.2764505119453925</v>
      </c>
      <c r="D17" s="276"/>
      <c r="E17" s="277">
        <v>1060</v>
      </c>
      <c r="F17" s="259">
        <f t="shared" si="0"/>
        <v>0.7235494880546075</v>
      </c>
      <c r="G17" s="278"/>
      <c r="H17" s="277">
        <f>B17+E17</f>
        <v>1465</v>
      </c>
    </row>
    <row r="18" spans="1:8" x14ac:dyDescent="0.25">
      <c r="A18" s="254" t="s">
        <v>241</v>
      </c>
      <c r="B18" s="255">
        <v>0</v>
      </c>
      <c r="C18" s="256">
        <v>0</v>
      </c>
      <c r="D18" s="273"/>
      <c r="E18" s="274">
        <v>0</v>
      </c>
      <c r="F18" s="256">
        <v>0</v>
      </c>
      <c r="G18" s="275"/>
      <c r="H18" s="274">
        <f t="shared" ref="H18:H47" si="2">B18+E18</f>
        <v>0</v>
      </c>
    </row>
    <row r="19" spans="1:8" x14ac:dyDescent="0.25">
      <c r="A19" s="257" t="s">
        <v>242</v>
      </c>
      <c r="B19" s="258">
        <v>330</v>
      </c>
      <c r="C19" s="259">
        <f t="shared" si="1"/>
        <v>0.16819571865443425</v>
      </c>
      <c r="D19" s="276"/>
      <c r="E19" s="277">
        <v>1632</v>
      </c>
      <c r="F19" s="259">
        <f t="shared" si="0"/>
        <v>0.83180428134556572</v>
      </c>
      <c r="G19" s="278"/>
      <c r="H19" s="277">
        <f t="shared" si="2"/>
        <v>1962</v>
      </c>
    </row>
    <row r="20" spans="1:8" x14ac:dyDescent="0.25">
      <c r="A20" s="254" t="s">
        <v>243</v>
      </c>
      <c r="B20" s="255">
        <v>586</v>
      </c>
      <c r="C20" s="256">
        <f t="shared" si="1"/>
        <v>0.24570230607966456</v>
      </c>
      <c r="D20" s="273"/>
      <c r="E20" s="274">
        <v>1799</v>
      </c>
      <c r="F20" s="256">
        <f t="shared" si="0"/>
        <v>0.75429769392033541</v>
      </c>
      <c r="G20" s="275"/>
      <c r="H20" s="274">
        <f t="shared" si="2"/>
        <v>2385</v>
      </c>
    </row>
    <row r="21" spans="1:8" x14ac:dyDescent="0.25">
      <c r="A21" s="257" t="s">
        <v>244</v>
      </c>
      <c r="B21" s="258">
        <v>392</v>
      </c>
      <c r="C21" s="259">
        <f t="shared" si="1"/>
        <v>0.19708396178984414</v>
      </c>
      <c r="D21" s="276"/>
      <c r="E21" s="277">
        <v>1597</v>
      </c>
      <c r="F21" s="259">
        <f t="shared" si="0"/>
        <v>0.80291603821015589</v>
      </c>
      <c r="G21" s="278"/>
      <c r="H21" s="277">
        <f t="shared" si="2"/>
        <v>1989</v>
      </c>
    </row>
    <row r="22" spans="1:8" x14ac:dyDescent="0.25">
      <c r="A22" s="254" t="s">
        <v>245</v>
      </c>
      <c r="B22" s="255">
        <v>590</v>
      </c>
      <c r="C22" s="256">
        <f t="shared" si="1"/>
        <v>0.28502415458937197</v>
      </c>
      <c r="D22" s="273"/>
      <c r="E22" s="274">
        <v>1480</v>
      </c>
      <c r="F22" s="256">
        <f t="shared" si="0"/>
        <v>0.71497584541062797</v>
      </c>
      <c r="G22" s="275"/>
      <c r="H22" s="274">
        <f t="shared" si="2"/>
        <v>2070</v>
      </c>
    </row>
    <row r="23" spans="1:8" x14ac:dyDescent="0.25">
      <c r="A23" s="257" t="s">
        <v>246</v>
      </c>
      <c r="B23" s="258">
        <v>508</v>
      </c>
      <c r="C23" s="259">
        <f t="shared" si="1"/>
        <v>0.35400696864111497</v>
      </c>
      <c r="D23" s="276"/>
      <c r="E23" s="277">
        <v>927</v>
      </c>
      <c r="F23" s="259">
        <f t="shared" si="0"/>
        <v>0.64599303135888497</v>
      </c>
      <c r="G23" s="278"/>
      <c r="H23" s="277">
        <f t="shared" si="2"/>
        <v>1435</v>
      </c>
    </row>
    <row r="24" spans="1:8" x14ac:dyDescent="0.25">
      <c r="A24" s="254" t="s">
        <v>247</v>
      </c>
      <c r="B24" s="255">
        <v>88</v>
      </c>
      <c r="C24" s="256">
        <f t="shared" si="1"/>
        <v>0.4</v>
      </c>
      <c r="D24" s="273"/>
      <c r="E24" s="274">
        <v>132</v>
      </c>
      <c r="F24" s="256">
        <f t="shared" si="0"/>
        <v>0.6</v>
      </c>
      <c r="G24" s="275"/>
      <c r="H24" s="274">
        <f t="shared" si="2"/>
        <v>220</v>
      </c>
    </row>
    <row r="25" spans="1:8" x14ac:dyDescent="0.25">
      <c r="A25" s="257" t="s">
        <v>248</v>
      </c>
      <c r="B25" s="258">
        <v>0</v>
      </c>
      <c r="C25" s="259">
        <f t="shared" si="1"/>
        <v>0</v>
      </c>
      <c r="D25" s="276"/>
      <c r="E25" s="277">
        <v>2</v>
      </c>
      <c r="F25" s="259">
        <f t="shared" si="0"/>
        <v>1</v>
      </c>
      <c r="G25" s="278"/>
      <c r="H25" s="277">
        <f t="shared" si="2"/>
        <v>2</v>
      </c>
    </row>
    <row r="26" spans="1:8" x14ac:dyDescent="0.25">
      <c r="A26" s="254" t="s">
        <v>249</v>
      </c>
      <c r="B26" s="255">
        <v>366</v>
      </c>
      <c r="C26" s="256">
        <f t="shared" si="1"/>
        <v>0.26852531181217903</v>
      </c>
      <c r="D26" s="273"/>
      <c r="E26" s="274">
        <v>997</v>
      </c>
      <c r="F26" s="256">
        <f t="shared" si="0"/>
        <v>0.73147468818782102</v>
      </c>
      <c r="G26" s="275"/>
      <c r="H26" s="274">
        <f t="shared" si="2"/>
        <v>1363</v>
      </c>
    </row>
    <row r="27" spans="1:8" x14ac:dyDescent="0.25">
      <c r="A27" s="257" t="s">
        <v>250</v>
      </c>
      <c r="B27" s="258">
        <v>268</v>
      </c>
      <c r="C27" s="259">
        <f t="shared" si="1"/>
        <v>0.82208588957055218</v>
      </c>
      <c r="D27" s="276"/>
      <c r="E27" s="277">
        <v>58</v>
      </c>
      <c r="F27" s="259">
        <f t="shared" si="0"/>
        <v>0.17791411042944785</v>
      </c>
      <c r="G27" s="278"/>
      <c r="H27" s="277">
        <f t="shared" si="2"/>
        <v>326</v>
      </c>
    </row>
    <row r="28" spans="1:8" x14ac:dyDescent="0.25">
      <c r="A28" s="254" t="s">
        <v>251</v>
      </c>
      <c r="B28" s="255">
        <v>335</v>
      </c>
      <c r="C28" s="256">
        <f t="shared" si="1"/>
        <v>0.21598968407479047</v>
      </c>
      <c r="D28" s="273"/>
      <c r="E28" s="274">
        <v>1216</v>
      </c>
      <c r="F28" s="256">
        <f t="shared" si="0"/>
        <v>0.78401031592520953</v>
      </c>
      <c r="G28" s="275"/>
      <c r="H28" s="274">
        <f t="shared" si="2"/>
        <v>1551</v>
      </c>
    </row>
    <row r="29" spans="1:8" x14ac:dyDescent="0.25">
      <c r="A29" s="257" t="s">
        <v>252</v>
      </c>
      <c r="B29" s="258">
        <v>541</v>
      </c>
      <c r="C29" s="259">
        <f t="shared" si="1"/>
        <v>0.42564909520062943</v>
      </c>
      <c r="D29" s="276"/>
      <c r="E29" s="277">
        <v>730</v>
      </c>
      <c r="F29" s="259">
        <f t="shared" si="0"/>
        <v>0.57435090479937057</v>
      </c>
      <c r="G29" s="278"/>
      <c r="H29" s="277">
        <f t="shared" si="2"/>
        <v>1271</v>
      </c>
    </row>
    <row r="30" spans="1:8" x14ac:dyDescent="0.25">
      <c r="A30" s="254" t="s">
        <v>253</v>
      </c>
      <c r="B30" s="255">
        <v>507</v>
      </c>
      <c r="C30" s="256">
        <f t="shared" si="1"/>
        <v>0.3717008797653959</v>
      </c>
      <c r="D30" s="273"/>
      <c r="E30" s="274">
        <v>857</v>
      </c>
      <c r="F30" s="256">
        <f t="shared" si="0"/>
        <v>0.6282991202346041</v>
      </c>
      <c r="G30" s="275"/>
      <c r="H30" s="274">
        <f t="shared" si="2"/>
        <v>1364</v>
      </c>
    </row>
    <row r="31" spans="1:8" x14ac:dyDescent="0.25">
      <c r="A31" s="257" t="s">
        <v>254</v>
      </c>
      <c r="B31" s="258">
        <v>17</v>
      </c>
      <c r="C31" s="259">
        <f t="shared" si="1"/>
        <v>0.85</v>
      </c>
      <c r="D31" s="276"/>
      <c r="E31" s="277">
        <v>3</v>
      </c>
      <c r="F31" s="259">
        <f t="shared" si="0"/>
        <v>0.15</v>
      </c>
      <c r="G31" s="278"/>
      <c r="H31" s="277">
        <f t="shared" si="2"/>
        <v>20</v>
      </c>
    </row>
    <row r="32" spans="1:8" x14ac:dyDescent="0.25">
      <c r="A32" s="254" t="s">
        <v>255</v>
      </c>
      <c r="B32" s="255">
        <v>6</v>
      </c>
      <c r="C32" s="256">
        <f t="shared" si="1"/>
        <v>0.2</v>
      </c>
      <c r="D32" s="273"/>
      <c r="E32" s="274">
        <v>24</v>
      </c>
      <c r="F32" s="256">
        <f t="shared" si="0"/>
        <v>0.8</v>
      </c>
      <c r="G32" s="275"/>
      <c r="H32" s="274">
        <f t="shared" si="2"/>
        <v>30</v>
      </c>
    </row>
    <row r="33" spans="1:8" x14ac:dyDescent="0.25">
      <c r="A33" s="257" t="s">
        <v>256</v>
      </c>
      <c r="B33" s="258">
        <v>321</v>
      </c>
      <c r="C33" s="259">
        <f t="shared" si="1"/>
        <v>0.24711316397228639</v>
      </c>
      <c r="D33" s="276"/>
      <c r="E33" s="277">
        <v>978</v>
      </c>
      <c r="F33" s="259">
        <f t="shared" si="0"/>
        <v>0.75288683602771367</v>
      </c>
      <c r="G33" s="278"/>
      <c r="H33" s="277">
        <f t="shared" si="2"/>
        <v>1299</v>
      </c>
    </row>
    <row r="34" spans="1:8" x14ac:dyDescent="0.25">
      <c r="A34" s="254" t="s">
        <v>257</v>
      </c>
      <c r="B34" s="255">
        <v>276</v>
      </c>
      <c r="C34" s="256">
        <f t="shared" si="1"/>
        <v>0.19505300353356891</v>
      </c>
      <c r="D34" s="273"/>
      <c r="E34" s="274">
        <v>1139</v>
      </c>
      <c r="F34" s="256">
        <f t="shared" si="0"/>
        <v>0.80494699646643109</v>
      </c>
      <c r="G34" s="275"/>
      <c r="H34" s="274">
        <f t="shared" si="2"/>
        <v>1415</v>
      </c>
    </row>
    <row r="35" spans="1:8" x14ac:dyDescent="0.25">
      <c r="A35" s="257" t="s">
        <v>258</v>
      </c>
      <c r="B35" s="258">
        <v>124</v>
      </c>
      <c r="C35" s="259">
        <f t="shared" si="1"/>
        <v>0.36151603498542273</v>
      </c>
      <c r="D35" s="276"/>
      <c r="E35" s="277">
        <v>219</v>
      </c>
      <c r="F35" s="259">
        <f t="shared" si="0"/>
        <v>0.63848396501457727</v>
      </c>
      <c r="G35" s="278"/>
      <c r="H35" s="277">
        <f t="shared" si="2"/>
        <v>343</v>
      </c>
    </row>
    <row r="36" spans="1:8" x14ac:dyDescent="0.25">
      <c r="A36" s="254" t="s">
        <v>259</v>
      </c>
      <c r="B36" s="255">
        <v>137</v>
      </c>
      <c r="C36" s="256">
        <f t="shared" si="1"/>
        <v>0.85093167701863359</v>
      </c>
      <c r="D36" s="273"/>
      <c r="E36" s="274">
        <v>24</v>
      </c>
      <c r="F36" s="256">
        <f t="shared" si="0"/>
        <v>0.14906832298136646</v>
      </c>
      <c r="G36" s="275"/>
      <c r="H36" s="274">
        <f t="shared" si="2"/>
        <v>161</v>
      </c>
    </row>
    <row r="37" spans="1:8" s="260" customFormat="1" x14ac:dyDescent="0.25">
      <c r="A37" s="257" t="s">
        <v>260</v>
      </c>
      <c r="B37" s="258">
        <v>789</v>
      </c>
      <c r="C37" s="259">
        <f t="shared" si="1"/>
        <v>0.41812400635930047</v>
      </c>
      <c r="D37" s="276"/>
      <c r="E37" s="277">
        <v>1098</v>
      </c>
      <c r="F37" s="259">
        <f t="shared" si="0"/>
        <v>0.58187599364069953</v>
      </c>
      <c r="G37" s="278"/>
      <c r="H37" s="277">
        <f t="shared" si="2"/>
        <v>1887</v>
      </c>
    </row>
    <row r="38" spans="1:8" x14ac:dyDescent="0.25">
      <c r="A38" s="254" t="s">
        <v>261</v>
      </c>
      <c r="B38" s="255">
        <v>160</v>
      </c>
      <c r="C38" s="256">
        <f t="shared" si="1"/>
        <v>0.25117739403453687</v>
      </c>
      <c r="D38" s="273"/>
      <c r="E38" s="274">
        <v>477</v>
      </c>
      <c r="F38" s="256">
        <f t="shared" si="0"/>
        <v>0.74882260596546313</v>
      </c>
      <c r="G38" s="275"/>
      <c r="H38" s="274">
        <f t="shared" si="2"/>
        <v>637</v>
      </c>
    </row>
    <row r="39" spans="1:8" s="260" customFormat="1" x14ac:dyDescent="0.25">
      <c r="A39" s="257" t="s">
        <v>262</v>
      </c>
      <c r="B39" s="258">
        <v>344</v>
      </c>
      <c r="C39" s="259">
        <f t="shared" si="1"/>
        <v>0.23417290673927843</v>
      </c>
      <c r="D39" s="276"/>
      <c r="E39" s="277">
        <v>1125</v>
      </c>
      <c r="F39" s="259">
        <f t="shared" si="0"/>
        <v>0.76582709326072163</v>
      </c>
      <c r="G39" s="278"/>
      <c r="H39" s="277">
        <f t="shared" si="2"/>
        <v>1469</v>
      </c>
    </row>
    <row r="40" spans="1:8" x14ac:dyDescent="0.25">
      <c r="A40" s="254" t="s">
        <v>263</v>
      </c>
      <c r="B40" s="255">
        <v>217</v>
      </c>
      <c r="C40" s="256">
        <f t="shared" si="1"/>
        <v>0.25028835063437138</v>
      </c>
      <c r="D40" s="273"/>
      <c r="E40" s="274">
        <v>650</v>
      </c>
      <c r="F40" s="256">
        <f t="shared" si="0"/>
        <v>0.74971164936562862</v>
      </c>
      <c r="G40" s="275"/>
      <c r="H40" s="274">
        <f t="shared" si="2"/>
        <v>867</v>
      </c>
    </row>
    <row r="41" spans="1:8" s="260" customFormat="1" x14ac:dyDescent="0.25">
      <c r="A41" s="257" t="s">
        <v>264</v>
      </c>
      <c r="B41" s="258">
        <v>299</v>
      </c>
      <c r="C41" s="259">
        <f t="shared" si="1"/>
        <v>0.22600151171579744</v>
      </c>
      <c r="D41" s="276"/>
      <c r="E41" s="277">
        <v>1024</v>
      </c>
      <c r="F41" s="259">
        <f t="shared" si="0"/>
        <v>0.77399848828420259</v>
      </c>
      <c r="G41" s="278"/>
      <c r="H41" s="277">
        <f t="shared" si="2"/>
        <v>1323</v>
      </c>
    </row>
    <row r="42" spans="1:8" x14ac:dyDescent="0.25">
      <c r="A42" s="254" t="s">
        <v>265</v>
      </c>
      <c r="B42" s="255">
        <v>251</v>
      </c>
      <c r="C42" s="256">
        <f t="shared" si="1"/>
        <v>0.24368932038834951</v>
      </c>
      <c r="D42" s="273"/>
      <c r="E42" s="274">
        <v>779</v>
      </c>
      <c r="F42" s="256">
        <f t="shared" si="0"/>
        <v>0.75631067961165044</v>
      </c>
      <c r="G42" s="275"/>
      <c r="H42" s="274">
        <f t="shared" si="2"/>
        <v>1030</v>
      </c>
    </row>
    <row r="43" spans="1:8" s="260" customFormat="1" x14ac:dyDescent="0.25">
      <c r="A43" s="257" t="s">
        <v>266</v>
      </c>
      <c r="B43" s="258">
        <v>174</v>
      </c>
      <c r="C43" s="259">
        <f t="shared" si="1"/>
        <v>0.44961240310077522</v>
      </c>
      <c r="D43" s="276"/>
      <c r="E43" s="277">
        <v>213</v>
      </c>
      <c r="F43" s="259">
        <f t="shared" si="0"/>
        <v>0.55038759689922478</v>
      </c>
      <c r="G43" s="278"/>
      <c r="H43" s="277">
        <f t="shared" si="2"/>
        <v>387</v>
      </c>
    </row>
    <row r="44" spans="1:8" x14ac:dyDescent="0.25">
      <c r="A44" s="254" t="s">
        <v>267</v>
      </c>
      <c r="B44" s="255">
        <v>350</v>
      </c>
      <c r="C44" s="256">
        <f t="shared" si="1"/>
        <v>0.22321428571428573</v>
      </c>
      <c r="D44" s="273"/>
      <c r="E44" s="274">
        <v>1218</v>
      </c>
      <c r="F44" s="256">
        <f t="shared" si="0"/>
        <v>0.7767857142857143</v>
      </c>
      <c r="G44" s="275"/>
      <c r="H44" s="274">
        <f t="shared" si="2"/>
        <v>1568</v>
      </c>
    </row>
    <row r="45" spans="1:8" s="260" customFormat="1" x14ac:dyDescent="0.25">
      <c r="A45" s="257" t="s">
        <v>268</v>
      </c>
      <c r="B45" s="258">
        <v>448</v>
      </c>
      <c r="C45" s="259">
        <f t="shared" si="1"/>
        <v>0.37710437710437711</v>
      </c>
      <c r="D45" s="276"/>
      <c r="E45" s="277">
        <v>740</v>
      </c>
      <c r="F45" s="259">
        <f t="shared" si="0"/>
        <v>0.62289562289562295</v>
      </c>
      <c r="G45" s="278"/>
      <c r="H45" s="277">
        <f t="shared" si="2"/>
        <v>1188</v>
      </c>
    </row>
    <row r="46" spans="1:8" x14ac:dyDescent="0.25">
      <c r="A46" s="254" t="s">
        <v>269</v>
      </c>
      <c r="B46" s="255">
        <v>21</v>
      </c>
      <c r="C46" s="256">
        <f t="shared" si="1"/>
        <v>0.875</v>
      </c>
      <c r="D46" s="273"/>
      <c r="E46" s="274">
        <v>3</v>
      </c>
      <c r="F46" s="256">
        <f t="shared" si="0"/>
        <v>0.125</v>
      </c>
      <c r="G46" s="275"/>
      <c r="H46" s="274">
        <f t="shared" si="2"/>
        <v>24</v>
      </c>
    </row>
    <row r="47" spans="1:8" s="260" customFormat="1" x14ac:dyDescent="0.25">
      <c r="A47" s="261" t="s">
        <v>270</v>
      </c>
      <c r="B47" s="262">
        <v>1</v>
      </c>
      <c r="C47" s="263">
        <f t="shared" si="1"/>
        <v>3.4482758620689655E-2</v>
      </c>
      <c r="D47" s="279"/>
      <c r="E47" s="280">
        <v>28</v>
      </c>
      <c r="F47" s="263">
        <f t="shared" si="0"/>
        <v>0.96551724137931039</v>
      </c>
      <c r="G47" s="281"/>
      <c r="H47" s="280">
        <f t="shared" si="2"/>
        <v>29</v>
      </c>
    </row>
    <row r="48" spans="1:8" x14ac:dyDescent="0.25">
      <c r="B48" s="264"/>
      <c r="C48" s="265"/>
      <c r="D48" s="264"/>
      <c r="E48" s="264"/>
      <c r="F48" s="288"/>
      <c r="G48" s="278"/>
      <c r="H48" s="278"/>
    </row>
    <row r="49" spans="1:1" ht="16.5" x14ac:dyDescent="0.3">
      <c r="A49" s="266" t="s">
        <v>271</v>
      </c>
    </row>
    <row r="50" spans="1:1" ht="16.5" x14ac:dyDescent="0.3">
      <c r="A50" s="266" t="s">
        <v>272</v>
      </c>
    </row>
  </sheetData>
  <mergeCells count="6">
    <mergeCell ref="A6:H7"/>
    <mergeCell ref="A9:H9"/>
    <mergeCell ref="A12:A14"/>
    <mergeCell ref="B12:H12"/>
    <mergeCell ref="B13:C13"/>
    <mergeCell ref="E13:F13"/>
  </mergeCell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F1369-21B6-4045-A75D-DADC0BE822FE}">
  <sheetPr codeName="Hoja56">
    <tabColor theme="1"/>
  </sheetPr>
  <dimension ref="A2:X62"/>
  <sheetViews>
    <sheetView showGridLines="0" showRowColHeaders="0" zoomScale="80" zoomScaleNormal="80" workbookViewId="0">
      <selection activeCell="A9" sqref="A9"/>
    </sheetView>
  </sheetViews>
  <sheetFormatPr baseColWidth="10" defaultColWidth="11.42578125" defaultRowHeight="15" x14ac:dyDescent="0.25"/>
  <cols>
    <col min="1" max="1" width="40.7109375" style="241" customWidth="1"/>
    <col min="2" max="2" width="10.140625" style="241" customWidth="1"/>
    <col min="3" max="3" width="9.5703125" style="297" customWidth="1"/>
    <col min="4" max="4" width="6.28515625" style="241" customWidth="1"/>
    <col min="5" max="5" width="10.140625" style="241" customWidth="1"/>
    <col min="6" max="6" width="9.5703125" style="297" customWidth="1"/>
    <col min="7" max="7" width="6.28515625" style="241" customWidth="1"/>
    <col min="8" max="8" width="11.42578125" style="241"/>
    <col min="9" max="9" width="14" style="297" customWidth="1"/>
    <col min="10" max="10" width="6.28515625" style="241" customWidth="1"/>
    <col min="11" max="11" width="11.42578125" style="241"/>
    <col min="12" max="12" width="11.42578125" style="297"/>
    <col min="13" max="13" width="6.28515625" style="241" customWidth="1"/>
    <col min="14" max="14" width="10.140625" style="241" customWidth="1"/>
    <col min="15" max="15" width="9.5703125" style="297" customWidth="1"/>
    <col min="16" max="16" width="6.28515625" style="241" customWidth="1"/>
    <col min="17" max="17" width="11.42578125" style="241"/>
    <col min="18" max="18" width="14" style="297" customWidth="1"/>
    <col min="19" max="19" width="6.28515625" style="241" customWidth="1"/>
    <col min="20" max="20" width="11.42578125" style="241"/>
    <col min="21" max="21" width="11.42578125" style="297"/>
    <col min="22" max="22" width="6.28515625" style="241" customWidth="1"/>
    <col min="23" max="23" width="11.42578125" style="241"/>
    <col min="24" max="24" width="14" style="297" customWidth="1"/>
    <col min="25" max="16384" width="11.42578125" style="241"/>
  </cols>
  <sheetData>
    <row r="2" spans="1:24" x14ac:dyDescent="0.25">
      <c r="A2"/>
    </row>
    <row r="5" spans="1:24" ht="3.75" customHeight="1" x14ac:dyDescent="0.25"/>
    <row r="6" spans="1:24" ht="15" customHeight="1" x14ac:dyDescent="0.25">
      <c r="A6" s="749" t="s">
        <v>2</v>
      </c>
      <c r="B6" s="749"/>
      <c r="C6" s="749"/>
      <c r="D6" s="749"/>
      <c r="E6" s="749"/>
      <c r="F6" s="749"/>
      <c r="G6" s="749"/>
      <c r="H6" s="749"/>
      <c r="I6" s="749"/>
      <c r="J6" s="749"/>
      <c r="K6" s="749"/>
      <c r="L6" s="749"/>
      <c r="M6" s="749"/>
      <c r="N6" s="749"/>
      <c r="O6" s="749"/>
      <c r="P6" s="749"/>
      <c r="Q6" s="749"/>
      <c r="R6" s="749"/>
      <c r="S6" s="749"/>
      <c r="T6" s="749"/>
      <c r="U6" s="749"/>
      <c r="V6" s="749"/>
      <c r="W6" s="749"/>
      <c r="X6" s="749"/>
    </row>
    <row r="7" spans="1:24" ht="19.5" customHeight="1" x14ac:dyDescent="0.25">
      <c r="A7" s="749"/>
      <c r="B7" s="749"/>
      <c r="C7" s="749"/>
      <c r="D7" s="749"/>
      <c r="E7" s="749"/>
      <c r="F7" s="749"/>
      <c r="G7" s="749"/>
      <c r="H7" s="749"/>
      <c r="I7" s="749"/>
      <c r="J7" s="749"/>
      <c r="K7" s="749"/>
      <c r="L7" s="749"/>
      <c r="M7" s="749"/>
      <c r="N7" s="749"/>
      <c r="O7" s="749"/>
      <c r="P7" s="749"/>
      <c r="Q7" s="749"/>
      <c r="R7" s="749"/>
      <c r="S7" s="749"/>
      <c r="T7" s="749"/>
      <c r="U7" s="749"/>
      <c r="V7" s="749"/>
      <c r="W7" s="749"/>
      <c r="X7" s="749"/>
    </row>
    <row r="8" spans="1:24" ht="14.25" customHeight="1" x14ac:dyDescent="0.25">
      <c r="A8" s="242" t="s">
        <v>230</v>
      </c>
      <c r="B8" s="243"/>
      <c r="C8" s="298"/>
      <c r="D8" s="243"/>
      <c r="E8" s="243"/>
      <c r="F8" s="298"/>
      <c r="G8" s="243"/>
      <c r="H8" s="243"/>
      <c r="I8" s="298"/>
      <c r="J8" s="243"/>
      <c r="K8" s="243"/>
      <c r="L8" s="298"/>
      <c r="M8" s="243"/>
      <c r="N8" s="243"/>
      <c r="O8" s="298"/>
      <c r="P8" s="243"/>
      <c r="Q8" s="243"/>
      <c r="R8" s="298"/>
      <c r="S8" s="243"/>
      <c r="T8" s="243"/>
      <c r="U8" s="298"/>
      <c r="V8" s="243"/>
      <c r="W8" s="243"/>
      <c r="X8" s="298"/>
    </row>
    <row r="9" spans="1:24" x14ac:dyDescent="0.25">
      <c r="A9" s="244" t="s">
        <v>234</v>
      </c>
      <c r="B9" s="245"/>
      <c r="C9" s="305"/>
      <c r="D9" s="282"/>
      <c r="E9" s="282"/>
      <c r="F9" s="300"/>
      <c r="G9" s="282"/>
      <c r="H9" s="282"/>
      <c r="I9" s="301"/>
      <c r="J9" s="282"/>
      <c r="K9" s="282"/>
      <c r="L9" s="301"/>
      <c r="M9" s="282"/>
      <c r="N9" s="282"/>
      <c r="O9" s="300"/>
      <c r="P9" s="282"/>
      <c r="Q9" s="282"/>
      <c r="R9" s="301"/>
      <c r="S9" s="282"/>
      <c r="T9" s="282"/>
      <c r="U9" s="301"/>
      <c r="V9" s="282"/>
      <c r="W9" s="282"/>
      <c r="X9" s="301"/>
    </row>
    <row r="10" spans="1:24" ht="15.75" x14ac:dyDescent="0.3">
      <c r="A10" s="247" t="s">
        <v>235</v>
      </c>
      <c r="B10" s="248"/>
      <c r="C10" s="306"/>
      <c r="D10" s="283"/>
      <c r="E10" s="283"/>
      <c r="F10" s="302"/>
      <c r="N10" s="283"/>
      <c r="O10" s="302"/>
    </row>
    <row r="11" spans="1:24" x14ac:dyDescent="0.25">
      <c r="A11" s="750" t="s">
        <v>236</v>
      </c>
      <c r="B11" s="759" t="s">
        <v>230</v>
      </c>
      <c r="C11" s="759"/>
      <c r="D11" s="759"/>
      <c r="E11" s="759"/>
      <c r="F11" s="759"/>
      <c r="G11" s="759"/>
      <c r="H11" s="759"/>
      <c r="I11" s="759"/>
      <c r="J11" s="759"/>
      <c r="K11" s="759"/>
      <c r="L11" s="759"/>
      <c r="M11" s="759"/>
      <c r="N11" s="759"/>
      <c r="O11" s="759"/>
      <c r="P11" s="759"/>
      <c r="Q11" s="759"/>
      <c r="R11" s="759"/>
      <c r="S11" s="759"/>
      <c r="T11" s="759"/>
      <c r="U11" s="759"/>
      <c r="V11" s="759"/>
      <c r="W11" s="759"/>
      <c r="X11" s="759"/>
    </row>
    <row r="12" spans="1:24" ht="39.75" customHeight="1" x14ac:dyDescent="0.25">
      <c r="A12" s="756"/>
      <c r="B12" s="752" t="s">
        <v>441</v>
      </c>
      <c r="C12" s="752"/>
      <c r="D12" s="267"/>
      <c r="E12" s="758" t="s">
        <v>442</v>
      </c>
      <c r="F12" s="758"/>
      <c r="G12" s="268"/>
      <c r="H12" s="758" t="s">
        <v>443</v>
      </c>
      <c r="I12" s="758"/>
      <c r="J12" s="268"/>
      <c r="K12" s="752" t="s">
        <v>444</v>
      </c>
      <c r="L12" s="752"/>
      <c r="M12" s="268"/>
      <c r="N12" s="758" t="s">
        <v>445</v>
      </c>
      <c r="O12" s="758"/>
      <c r="P12" s="268"/>
      <c r="Q12" s="758" t="s">
        <v>446</v>
      </c>
      <c r="R12" s="758"/>
      <c r="S12" s="268"/>
      <c r="T12" s="752" t="s">
        <v>447</v>
      </c>
      <c r="U12" s="752"/>
      <c r="V12" s="268"/>
      <c r="W12" s="758" t="s">
        <v>304</v>
      </c>
      <c r="X12" s="758"/>
    </row>
    <row r="13" spans="1:24" x14ac:dyDescent="0.25">
      <c r="A13" s="756"/>
      <c r="B13" s="250" t="s">
        <v>34</v>
      </c>
      <c r="C13" s="292" t="s">
        <v>35</v>
      </c>
      <c r="D13" s="261"/>
      <c r="E13" s="250" t="s">
        <v>34</v>
      </c>
      <c r="F13" s="292" t="s">
        <v>35</v>
      </c>
      <c r="G13" s="269"/>
      <c r="H13" s="250" t="s">
        <v>34</v>
      </c>
      <c r="I13" s="292" t="s">
        <v>35</v>
      </c>
      <c r="J13" s="269"/>
      <c r="K13" s="250" t="s">
        <v>34</v>
      </c>
      <c r="L13" s="292" t="s">
        <v>35</v>
      </c>
      <c r="M13" s="269"/>
      <c r="N13" s="250" t="s">
        <v>34</v>
      </c>
      <c r="O13" s="292" t="s">
        <v>35</v>
      </c>
      <c r="P13" s="269"/>
      <c r="Q13" s="250" t="s">
        <v>34</v>
      </c>
      <c r="R13" s="292" t="s">
        <v>35</v>
      </c>
      <c r="S13" s="269"/>
      <c r="T13" s="250" t="s">
        <v>34</v>
      </c>
      <c r="U13" s="292" t="s">
        <v>35</v>
      </c>
      <c r="V13" s="269"/>
      <c r="W13" s="250" t="s">
        <v>34</v>
      </c>
      <c r="X13" s="292" t="s">
        <v>35</v>
      </c>
    </row>
    <row r="14" spans="1:24" x14ac:dyDescent="0.25">
      <c r="A14" s="284" t="s">
        <v>238</v>
      </c>
      <c r="B14" s="252">
        <f>SUM(B15:B46)</f>
        <v>3115</v>
      </c>
      <c r="C14" s="270">
        <f>B14/22738</f>
        <v>0.13699533820036944</v>
      </c>
      <c r="D14" s="271"/>
      <c r="E14" s="252">
        <f t="shared" ref="E14" si="0">SUM(E15:E46)</f>
        <v>1214</v>
      </c>
      <c r="F14" s="270">
        <f t="shared" ref="F14" si="1">E14/22738</f>
        <v>5.3390799542615885E-2</v>
      </c>
      <c r="G14" s="271"/>
      <c r="H14" s="252">
        <f t="shared" ref="H14" si="2">SUM(H15:H46)</f>
        <v>1258</v>
      </c>
      <c r="I14" s="270">
        <f t="shared" ref="I14" si="3">H14/22738</f>
        <v>5.5325886181722225E-2</v>
      </c>
      <c r="J14" s="271"/>
      <c r="K14" s="252">
        <f t="shared" ref="K14" si="4">SUM(K15:K46)</f>
        <v>2598</v>
      </c>
      <c r="L14" s="270">
        <f t="shared" ref="L14" si="5">K14/22738</f>
        <v>0.11425807019086991</v>
      </c>
      <c r="M14" s="271"/>
      <c r="N14" s="252">
        <f t="shared" ref="N14" si="6">SUM(N15:N46)</f>
        <v>1032</v>
      </c>
      <c r="O14" s="270">
        <f t="shared" ref="O14" si="7">N14/22738</f>
        <v>4.5386577535403289E-2</v>
      </c>
      <c r="P14" s="271"/>
      <c r="Q14" s="252">
        <f t="shared" ref="Q14" si="8">SUM(Q15:Q46)</f>
        <v>13392</v>
      </c>
      <c r="R14" s="270">
        <f t="shared" ref="R14" si="9">Q14/22738</f>
        <v>0.58897000615709383</v>
      </c>
      <c r="S14" s="271"/>
      <c r="T14" s="252">
        <f t="shared" ref="T14" si="10">SUM(T15:T46)</f>
        <v>1986</v>
      </c>
      <c r="U14" s="270">
        <f t="shared" ref="U14" si="11">T14/22738</f>
        <v>8.7342774210572613E-2</v>
      </c>
      <c r="V14" s="271"/>
      <c r="W14" s="252">
        <f t="shared" ref="W14" si="12">SUM(W15:W46)</f>
        <v>2488</v>
      </c>
      <c r="X14" s="270">
        <f t="shared" ref="X14" si="13">W14/22738</f>
        <v>0.10942035359310405</v>
      </c>
    </row>
    <row r="15" spans="1:24" x14ac:dyDescent="0.25">
      <c r="A15" s="254" t="s">
        <v>239</v>
      </c>
      <c r="B15" s="255">
        <v>91</v>
      </c>
      <c r="C15" s="272">
        <v>0.17878192534381138</v>
      </c>
      <c r="D15" s="273"/>
      <c r="E15" s="255">
        <v>45</v>
      </c>
      <c r="F15" s="272">
        <v>8.8408644400785844E-2</v>
      </c>
      <c r="G15" s="275"/>
      <c r="H15" s="255">
        <v>50</v>
      </c>
      <c r="I15" s="272">
        <v>9.8231827111984277E-2</v>
      </c>
      <c r="J15" s="275"/>
      <c r="K15" s="255">
        <v>57</v>
      </c>
      <c r="L15" s="272">
        <v>0.11198428290766209</v>
      </c>
      <c r="M15" s="275"/>
      <c r="N15" s="255">
        <v>23</v>
      </c>
      <c r="O15" s="272">
        <v>4.518664047151278E-2</v>
      </c>
      <c r="P15" s="275"/>
      <c r="Q15" s="255">
        <v>247</v>
      </c>
      <c r="R15" s="272">
        <v>0.48526522593320237</v>
      </c>
      <c r="S15" s="275"/>
      <c r="T15" s="255">
        <v>74</v>
      </c>
      <c r="U15" s="272">
        <v>0.14538310412573674</v>
      </c>
      <c r="V15" s="275"/>
      <c r="W15" s="255">
        <v>46</v>
      </c>
      <c r="X15" s="272">
        <v>9.0373280943025561E-2</v>
      </c>
    </row>
    <row r="16" spans="1:24" x14ac:dyDescent="0.25">
      <c r="A16" s="257" t="s">
        <v>240</v>
      </c>
      <c r="B16" s="258">
        <v>126</v>
      </c>
      <c r="C16" s="259">
        <v>0.11886792452830189</v>
      </c>
      <c r="D16" s="276"/>
      <c r="E16" s="258">
        <v>49</v>
      </c>
      <c r="F16" s="259">
        <v>4.6226415094339626E-2</v>
      </c>
      <c r="G16" s="278"/>
      <c r="H16" s="258">
        <v>49</v>
      </c>
      <c r="I16" s="259">
        <v>4.6226415094339626E-2</v>
      </c>
      <c r="J16" s="278"/>
      <c r="K16" s="258">
        <v>120</v>
      </c>
      <c r="L16" s="259">
        <v>0.11320754716981134</v>
      </c>
      <c r="M16" s="278"/>
      <c r="N16" s="258">
        <v>39</v>
      </c>
      <c r="O16" s="259">
        <v>3.6792452830188678E-2</v>
      </c>
      <c r="P16" s="278"/>
      <c r="Q16" s="258">
        <v>658</v>
      </c>
      <c r="R16" s="259">
        <v>0.62075471698113205</v>
      </c>
      <c r="S16" s="278"/>
      <c r="T16" s="258">
        <v>52</v>
      </c>
      <c r="U16" s="259">
        <v>4.9056603773584916E-2</v>
      </c>
      <c r="V16" s="278"/>
      <c r="W16" s="258">
        <v>132</v>
      </c>
      <c r="X16" s="259">
        <v>0.12452830188679245</v>
      </c>
    </row>
    <row r="17" spans="1:24" x14ac:dyDescent="0.25">
      <c r="A17" s="254" t="s">
        <v>241</v>
      </c>
      <c r="B17" s="255">
        <v>0</v>
      </c>
      <c r="C17" s="272">
        <v>0</v>
      </c>
      <c r="D17" s="273"/>
      <c r="E17" s="255">
        <v>0</v>
      </c>
      <c r="F17" s="272">
        <v>0</v>
      </c>
      <c r="G17" s="275"/>
      <c r="H17" s="255">
        <v>0</v>
      </c>
      <c r="I17" s="272">
        <v>0</v>
      </c>
      <c r="J17" s="275"/>
      <c r="K17" s="255">
        <v>0</v>
      </c>
      <c r="L17" s="272">
        <v>0</v>
      </c>
      <c r="M17" s="275"/>
      <c r="N17" s="255">
        <v>0</v>
      </c>
      <c r="O17" s="272">
        <v>0</v>
      </c>
      <c r="P17" s="275"/>
      <c r="Q17" s="255">
        <v>0</v>
      </c>
      <c r="R17" s="272">
        <v>0</v>
      </c>
      <c r="S17" s="275"/>
      <c r="T17" s="255">
        <v>0</v>
      </c>
      <c r="U17" s="272">
        <v>0</v>
      </c>
      <c r="V17" s="275"/>
      <c r="W17" s="255">
        <v>0</v>
      </c>
      <c r="X17" s="272">
        <v>0</v>
      </c>
    </row>
    <row r="18" spans="1:24" x14ac:dyDescent="0.25">
      <c r="A18" s="257" t="s">
        <v>242</v>
      </c>
      <c r="B18" s="258">
        <v>248</v>
      </c>
      <c r="C18" s="259">
        <v>0.15196078431372548</v>
      </c>
      <c r="D18" s="276"/>
      <c r="E18" s="258">
        <v>34</v>
      </c>
      <c r="F18" s="259">
        <v>2.0833333333333329E-2</v>
      </c>
      <c r="G18" s="278"/>
      <c r="H18" s="258">
        <v>32</v>
      </c>
      <c r="I18" s="259">
        <v>1.9607843137254902E-2</v>
      </c>
      <c r="J18" s="278"/>
      <c r="K18" s="258">
        <v>62</v>
      </c>
      <c r="L18" s="259">
        <v>3.7990196078431369E-2</v>
      </c>
      <c r="M18" s="278"/>
      <c r="N18" s="258">
        <v>39</v>
      </c>
      <c r="O18" s="259">
        <v>2.389705882352941E-2</v>
      </c>
      <c r="P18" s="278"/>
      <c r="Q18" s="258">
        <v>1014</v>
      </c>
      <c r="R18" s="259">
        <v>0.62132352941176472</v>
      </c>
      <c r="S18" s="278"/>
      <c r="T18" s="258">
        <v>80</v>
      </c>
      <c r="U18" s="259">
        <v>4.9019607843137261E-2</v>
      </c>
      <c r="V18" s="278"/>
      <c r="W18" s="258">
        <v>57</v>
      </c>
      <c r="X18" s="259">
        <v>3.4926470588235295E-2</v>
      </c>
    </row>
    <row r="19" spans="1:24" x14ac:dyDescent="0.25">
      <c r="A19" s="254" t="s">
        <v>243</v>
      </c>
      <c r="B19" s="255">
        <v>147</v>
      </c>
      <c r="C19" s="272">
        <v>8.1712062256809326E-2</v>
      </c>
      <c r="D19" s="273"/>
      <c r="E19" s="255">
        <v>72</v>
      </c>
      <c r="F19" s="272">
        <v>4.0022234574763754E-2</v>
      </c>
      <c r="G19" s="275"/>
      <c r="H19" s="255">
        <v>75</v>
      </c>
      <c r="I19" s="272">
        <v>4.1689827682045572E-2</v>
      </c>
      <c r="J19" s="275"/>
      <c r="K19" s="255">
        <v>187</v>
      </c>
      <c r="L19" s="272">
        <v>0.10394663702056699</v>
      </c>
      <c r="M19" s="275"/>
      <c r="N19" s="255">
        <v>58</v>
      </c>
      <c r="O19" s="272">
        <v>3.2240133407448586E-2</v>
      </c>
      <c r="P19" s="275"/>
      <c r="Q19" s="255">
        <v>1172</v>
      </c>
      <c r="R19" s="272">
        <v>0.65147304057809885</v>
      </c>
      <c r="S19" s="275"/>
      <c r="T19" s="255">
        <v>103</v>
      </c>
      <c r="U19" s="272">
        <v>5.7254030016675929E-2</v>
      </c>
      <c r="V19" s="275"/>
      <c r="W19" s="255">
        <v>225</v>
      </c>
      <c r="X19" s="272">
        <v>0.12506948304613674</v>
      </c>
    </row>
    <row r="20" spans="1:24" x14ac:dyDescent="0.25">
      <c r="A20" s="257" t="s">
        <v>244</v>
      </c>
      <c r="B20" s="258">
        <v>356</v>
      </c>
      <c r="C20" s="259">
        <v>0.22291797119599249</v>
      </c>
      <c r="D20" s="276"/>
      <c r="E20" s="258">
        <v>130</v>
      </c>
      <c r="F20" s="259">
        <v>8.1402629931120851E-2</v>
      </c>
      <c r="G20" s="278"/>
      <c r="H20" s="258">
        <v>119</v>
      </c>
      <c r="I20" s="259">
        <v>7.4514715090795242E-2</v>
      </c>
      <c r="J20" s="278"/>
      <c r="K20" s="258">
        <v>265</v>
      </c>
      <c r="L20" s="259">
        <v>0.16593613024420789</v>
      </c>
      <c r="M20" s="278"/>
      <c r="N20" s="258">
        <v>98</v>
      </c>
      <c r="O20" s="259">
        <v>6.1365059486537261E-2</v>
      </c>
      <c r="P20" s="278"/>
      <c r="Q20" s="258">
        <v>884</v>
      </c>
      <c r="R20" s="259">
        <v>0.55353788353162181</v>
      </c>
      <c r="S20" s="278"/>
      <c r="T20" s="258">
        <v>89</v>
      </c>
      <c r="U20" s="259">
        <v>5.5729492798998123E-2</v>
      </c>
      <c r="V20" s="278"/>
      <c r="W20" s="258">
        <v>80</v>
      </c>
      <c r="X20" s="259">
        <v>5.0093926111458985E-2</v>
      </c>
    </row>
    <row r="21" spans="1:24" x14ac:dyDescent="0.25">
      <c r="A21" s="254" t="s">
        <v>245</v>
      </c>
      <c r="B21" s="255">
        <v>212</v>
      </c>
      <c r="C21" s="272">
        <v>0.14324324324324325</v>
      </c>
      <c r="D21" s="273"/>
      <c r="E21" s="255">
        <v>67</v>
      </c>
      <c r="F21" s="272">
        <v>4.5270270270270273E-2</v>
      </c>
      <c r="G21" s="275"/>
      <c r="H21" s="255">
        <v>99</v>
      </c>
      <c r="I21" s="272">
        <v>6.6891891891891889E-2</v>
      </c>
      <c r="J21" s="275"/>
      <c r="K21" s="255">
        <v>202</v>
      </c>
      <c r="L21" s="272">
        <v>0.13648648648648648</v>
      </c>
      <c r="M21" s="275"/>
      <c r="N21" s="255">
        <v>70</v>
      </c>
      <c r="O21" s="272">
        <v>4.72972972972973E-2</v>
      </c>
      <c r="P21" s="275"/>
      <c r="Q21" s="255">
        <v>771</v>
      </c>
      <c r="R21" s="272">
        <v>0.5209459459459459</v>
      </c>
      <c r="S21" s="275"/>
      <c r="T21" s="255">
        <v>215</v>
      </c>
      <c r="U21" s="272">
        <v>0.14527027027027026</v>
      </c>
      <c r="V21" s="275"/>
      <c r="W21" s="255">
        <v>203</v>
      </c>
      <c r="X21" s="272">
        <v>0.13716216216216215</v>
      </c>
    </row>
    <row r="22" spans="1:24" x14ac:dyDescent="0.25">
      <c r="A22" s="257" t="s">
        <v>246</v>
      </c>
      <c r="B22" s="258">
        <v>124</v>
      </c>
      <c r="C22" s="259">
        <v>0.13376483279395901</v>
      </c>
      <c r="D22" s="276"/>
      <c r="E22" s="258">
        <v>25</v>
      </c>
      <c r="F22" s="259">
        <v>2.696871628910464E-2</v>
      </c>
      <c r="G22" s="278"/>
      <c r="H22" s="258">
        <v>39</v>
      </c>
      <c r="I22" s="259">
        <v>4.2071197411003236E-2</v>
      </c>
      <c r="J22" s="278"/>
      <c r="K22" s="258">
        <v>37</v>
      </c>
      <c r="L22" s="259">
        <v>3.9913700107874865E-2</v>
      </c>
      <c r="M22" s="278"/>
      <c r="N22" s="258">
        <v>62</v>
      </c>
      <c r="O22" s="259">
        <v>6.6882416396979505E-2</v>
      </c>
      <c r="P22" s="278"/>
      <c r="Q22" s="258">
        <v>682</v>
      </c>
      <c r="R22" s="259">
        <v>0.73570658036677439</v>
      </c>
      <c r="S22" s="278"/>
      <c r="T22" s="258">
        <v>47</v>
      </c>
      <c r="U22" s="259">
        <v>5.070118662351672E-2</v>
      </c>
      <c r="V22" s="278"/>
      <c r="W22" s="258">
        <v>160</v>
      </c>
      <c r="X22" s="259">
        <v>0.17259978425026967</v>
      </c>
    </row>
    <row r="23" spans="1:24" x14ac:dyDescent="0.25">
      <c r="A23" s="254" t="s">
        <v>247</v>
      </c>
      <c r="B23" s="255">
        <v>22</v>
      </c>
      <c r="C23" s="272">
        <v>0.16666666666666663</v>
      </c>
      <c r="D23" s="273"/>
      <c r="E23" s="255">
        <v>7</v>
      </c>
      <c r="F23" s="272">
        <v>5.3030303030303025E-2</v>
      </c>
      <c r="G23" s="275"/>
      <c r="H23" s="255">
        <v>6</v>
      </c>
      <c r="I23" s="272">
        <v>4.5454545454545456E-2</v>
      </c>
      <c r="J23" s="275"/>
      <c r="K23" s="255">
        <v>12</v>
      </c>
      <c r="L23" s="272">
        <v>9.0909090909090912E-2</v>
      </c>
      <c r="M23" s="275"/>
      <c r="N23" s="255">
        <v>6</v>
      </c>
      <c r="O23" s="272">
        <v>4.5454545454545456E-2</v>
      </c>
      <c r="P23" s="275"/>
      <c r="Q23" s="255">
        <v>77</v>
      </c>
      <c r="R23" s="272">
        <v>0.58333333333333337</v>
      </c>
      <c r="S23" s="275"/>
      <c r="T23" s="255">
        <v>12</v>
      </c>
      <c r="U23" s="272">
        <v>9.0909090909090912E-2</v>
      </c>
      <c r="V23" s="275"/>
      <c r="W23" s="255">
        <v>29</v>
      </c>
      <c r="X23" s="272">
        <v>0.2196969696969697</v>
      </c>
    </row>
    <row r="24" spans="1:24" x14ac:dyDescent="0.25">
      <c r="A24" s="257" t="s">
        <v>248</v>
      </c>
      <c r="B24" s="258">
        <v>0</v>
      </c>
      <c r="C24" s="259">
        <v>0</v>
      </c>
      <c r="D24" s="276"/>
      <c r="E24" s="258">
        <v>0</v>
      </c>
      <c r="F24" s="259">
        <v>0</v>
      </c>
      <c r="G24" s="278"/>
      <c r="H24" s="258">
        <v>0</v>
      </c>
      <c r="I24" s="259">
        <v>0</v>
      </c>
      <c r="J24" s="278"/>
      <c r="K24" s="258">
        <v>0</v>
      </c>
      <c r="L24" s="259">
        <v>0</v>
      </c>
      <c r="M24" s="278"/>
      <c r="N24" s="258">
        <v>0</v>
      </c>
      <c r="O24" s="259">
        <v>0</v>
      </c>
      <c r="P24" s="278"/>
      <c r="Q24" s="258">
        <v>1</v>
      </c>
      <c r="R24" s="259">
        <v>0.5</v>
      </c>
      <c r="S24" s="278"/>
      <c r="T24" s="258">
        <v>0</v>
      </c>
      <c r="U24" s="259">
        <v>0</v>
      </c>
      <c r="V24" s="278"/>
      <c r="W24" s="258">
        <v>1</v>
      </c>
      <c r="X24" s="259">
        <v>0.5</v>
      </c>
    </row>
    <row r="25" spans="1:24" x14ac:dyDescent="0.25">
      <c r="A25" s="254" t="s">
        <v>249</v>
      </c>
      <c r="B25" s="255">
        <v>98</v>
      </c>
      <c r="C25" s="272">
        <v>9.8294884653961884E-2</v>
      </c>
      <c r="D25" s="273"/>
      <c r="E25" s="255">
        <v>34</v>
      </c>
      <c r="F25" s="272">
        <v>3.4102306920762285E-2</v>
      </c>
      <c r="G25" s="275"/>
      <c r="H25" s="255">
        <v>53</v>
      </c>
      <c r="I25" s="272">
        <v>5.3159478435305912E-2</v>
      </c>
      <c r="J25" s="275"/>
      <c r="K25" s="255">
        <v>88</v>
      </c>
      <c r="L25" s="272">
        <v>8.8264794383149436E-2</v>
      </c>
      <c r="M25" s="275"/>
      <c r="N25" s="255">
        <v>44</v>
      </c>
      <c r="O25" s="272">
        <v>4.4132397191574718E-2</v>
      </c>
      <c r="P25" s="275"/>
      <c r="Q25" s="255">
        <v>666</v>
      </c>
      <c r="R25" s="272">
        <v>0.66800401203610837</v>
      </c>
      <c r="S25" s="275"/>
      <c r="T25" s="255">
        <v>79</v>
      </c>
      <c r="U25" s="272">
        <v>7.9237713139418256E-2</v>
      </c>
      <c r="V25" s="275"/>
      <c r="W25" s="255">
        <v>185</v>
      </c>
      <c r="X25" s="272">
        <v>0.18555667001003009</v>
      </c>
    </row>
    <row r="26" spans="1:24" x14ac:dyDescent="0.25">
      <c r="A26" s="257" t="s">
        <v>250</v>
      </c>
      <c r="B26" s="258">
        <v>30</v>
      </c>
      <c r="C26" s="259">
        <v>0.51724137931034486</v>
      </c>
      <c r="D26" s="276"/>
      <c r="E26" s="258">
        <v>0</v>
      </c>
      <c r="F26" s="259">
        <v>0</v>
      </c>
      <c r="G26" s="278"/>
      <c r="H26" s="258">
        <v>0</v>
      </c>
      <c r="I26" s="259">
        <v>0</v>
      </c>
      <c r="J26" s="278"/>
      <c r="K26" s="258">
        <v>1</v>
      </c>
      <c r="L26" s="259">
        <v>1.7241379310344827E-2</v>
      </c>
      <c r="M26" s="278"/>
      <c r="N26" s="258">
        <v>0</v>
      </c>
      <c r="O26" s="259">
        <v>0</v>
      </c>
      <c r="P26" s="278"/>
      <c r="Q26" s="258">
        <v>10</v>
      </c>
      <c r="R26" s="259">
        <v>0.17241379310344829</v>
      </c>
      <c r="S26" s="278"/>
      <c r="T26" s="258">
        <v>3</v>
      </c>
      <c r="U26" s="259">
        <v>5.1724137931034482E-2</v>
      </c>
      <c r="V26" s="278"/>
      <c r="W26" s="258">
        <v>13</v>
      </c>
      <c r="X26" s="259">
        <v>0.22413793103448276</v>
      </c>
    </row>
    <row r="27" spans="1:24" x14ac:dyDescent="0.25">
      <c r="A27" s="254" t="s">
        <v>251</v>
      </c>
      <c r="B27" s="255">
        <v>223</v>
      </c>
      <c r="C27" s="272">
        <v>0.18338815789473684</v>
      </c>
      <c r="D27" s="273"/>
      <c r="E27" s="255">
        <v>108</v>
      </c>
      <c r="F27" s="272">
        <v>8.8815789473684209E-2</v>
      </c>
      <c r="G27" s="275"/>
      <c r="H27" s="255">
        <v>18</v>
      </c>
      <c r="I27" s="272">
        <v>1.4802631578947368E-2</v>
      </c>
      <c r="J27" s="275"/>
      <c r="K27" s="255">
        <v>78</v>
      </c>
      <c r="L27" s="272">
        <v>6.4144736842105268E-2</v>
      </c>
      <c r="M27" s="275"/>
      <c r="N27" s="255">
        <v>44</v>
      </c>
      <c r="O27" s="272">
        <v>3.6184210526315791E-2</v>
      </c>
      <c r="P27" s="275"/>
      <c r="Q27" s="255">
        <v>718</v>
      </c>
      <c r="R27" s="272">
        <v>0.59046052631578949</v>
      </c>
      <c r="S27" s="275"/>
      <c r="T27" s="255">
        <v>14</v>
      </c>
      <c r="U27" s="272">
        <v>1.1513157894736841E-2</v>
      </c>
      <c r="V27" s="275"/>
      <c r="W27" s="255">
        <v>27</v>
      </c>
      <c r="X27" s="272">
        <v>2.2203947368421052E-2</v>
      </c>
    </row>
    <row r="28" spans="1:24" x14ac:dyDescent="0.25">
      <c r="A28" s="257" t="s">
        <v>252</v>
      </c>
      <c r="B28" s="258">
        <v>62</v>
      </c>
      <c r="C28" s="259">
        <v>8.4931506849315067E-2</v>
      </c>
      <c r="D28" s="276"/>
      <c r="E28" s="258">
        <v>23</v>
      </c>
      <c r="F28" s="259">
        <v>3.1506849315068496E-2</v>
      </c>
      <c r="G28" s="278"/>
      <c r="H28" s="258">
        <v>38</v>
      </c>
      <c r="I28" s="259">
        <v>5.2054794520547946E-2</v>
      </c>
      <c r="J28" s="278"/>
      <c r="K28" s="258">
        <v>160</v>
      </c>
      <c r="L28" s="259">
        <v>0.21917808219178081</v>
      </c>
      <c r="M28" s="278"/>
      <c r="N28" s="258">
        <v>13</v>
      </c>
      <c r="O28" s="259">
        <v>1.7808219178082191E-2</v>
      </c>
      <c r="P28" s="278"/>
      <c r="Q28" s="258">
        <v>332</v>
      </c>
      <c r="R28" s="259">
        <v>0.45479452054794522</v>
      </c>
      <c r="S28" s="278"/>
      <c r="T28" s="258">
        <v>134</v>
      </c>
      <c r="U28" s="259">
        <v>0.18356164383561643</v>
      </c>
      <c r="V28" s="278"/>
      <c r="W28" s="258">
        <v>71</v>
      </c>
      <c r="X28" s="259">
        <v>9.7260273972602743E-2</v>
      </c>
    </row>
    <row r="29" spans="1:24" x14ac:dyDescent="0.25">
      <c r="A29" s="254" t="s">
        <v>253</v>
      </c>
      <c r="B29" s="255">
        <v>109</v>
      </c>
      <c r="C29" s="272">
        <v>0.12718786464410736</v>
      </c>
      <c r="D29" s="273"/>
      <c r="E29" s="255">
        <v>39</v>
      </c>
      <c r="F29" s="272">
        <v>4.5507584597432905E-2</v>
      </c>
      <c r="G29" s="275"/>
      <c r="H29" s="255">
        <v>50</v>
      </c>
      <c r="I29" s="272">
        <v>5.8343057176196034E-2</v>
      </c>
      <c r="J29" s="275"/>
      <c r="K29" s="255">
        <v>95</v>
      </c>
      <c r="L29" s="272">
        <v>0.11085180863477247</v>
      </c>
      <c r="M29" s="275"/>
      <c r="N29" s="255">
        <v>40</v>
      </c>
      <c r="O29" s="272">
        <v>4.6674445740956826E-2</v>
      </c>
      <c r="P29" s="275"/>
      <c r="Q29" s="255">
        <v>467</v>
      </c>
      <c r="R29" s="272">
        <v>0.54492415402567096</v>
      </c>
      <c r="S29" s="275"/>
      <c r="T29" s="255">
        <v>111</v>
      </c>
      <c r="U29" s="272">
        <v>0.1295215869311552</v>
      </c>
      <c r="V29" s="275"/>
      <c r="W29" s="255">
        <v>131</v>
      </c>
      <c r="X29" s="272">
        <v>0.1528588098016336</v>
      </c>
    </row>
    <row r="30" spans="1:24" x14ac:dyDescent="0.25">
      <c r="A30" s="257" t="s">
        <v>254</v>
      </c>
      <c r="B30" s="258">
        <v>0</v>
      </c>
      <c r="C30" s="259">
        <v>0</v>
      </c>
      <c r="D30" s="276"/>
      <c r="E30" s="258">
        <v>0</v>
      </c>
      <c r="F30" s="259">
        <v>0</v>
      </c>
      <c r="G30" s="278"/>
      <c r="H30" s="258">
        <v>0</v>
      </c>
      <c r="I30" s="259">
        <v>0</v>
      </c>
      <c r="J30" s="278"/>
      <c r="K30" s="258">
        <v>0</v>
      </c>
      <c r="L30" s="259">
        <v>0</v>
      </c>
      <c r="M30" s="278"/>
      <c r="N30" s="258">
        <v>0</v>
      </c>
      <c r="O30" s="259">
        <v>0</v>
      </c>
      <c r="P30" s="278"/>
      <c r="Q30" s="258">
        <v>2</v>
      </c>
      <c r="R30" s="259">
        <v>0.66666666666666652</v>
      </c>
      <c r="S30" s="278"/>
      <c r="T30" s="258">
        <v>1</v>
      </c>
      <c r="U30" s="259">
        <v>0.33333333333333326</v>
      </c>
      <c r="V30" s="278"/>
      <c r="W30" s="258">
        <v>0</v>
      </c>
      <c r="X30" s="259">
        <v>0</v>
      </c>
    </row>
    <row r="31" spans="1:24" x14ac:dyDescent="0.25">
      <c r="A31" s="254" t="s">
        <v>255</v>
      </c>
      <c r="B31" s="255">
        <v>0</v>
      </c>
      <c r="C31" s="272">
        <v>0</v>
      </c>
      <c r="D31" s="273"/>
      <c r="E31" s="255">
        <v>0</v>
      </c>
      <c r="F31" s="272">
        <v>0</v>
      </c>
      <c r="G31" s="275"/>
      <c r="H31" s="255">
        <v>0</v>
      </c>
      <c r="I31" s="272">
        <v>0</v>
      </c>
      <c r="J31" s="275"/>
      <c r="K31" s="255">
        <v>0</v>
      </c>
      <c r="L31" s="272">
        <v>0</v>
      </c>
      <c r="M31" s="275"/>
      <c r="N31" s="255">
        <v>0</v>
      </c>
      <c r="O31" s="272">
        <v>0</v>
      </c>
      <c r="P31" s="275"/>
      <c r="Q31" s="255">
        <v>22</v>
      </c>
      <c r="R31" s="272">
        <v>0.91666666666666652</v>
      </c>
      <c r="S31" s="275"/>
      <c r="T31" s="255">
        <v>11</v>
      </c>
      <c r="U31" s="272">
        <v>0.45833333333333326</v>
      </c>
      <c r="V31" s="275"/>
      <c r="W31" s="255">
        <v>0</v>
      </c>
      <c r="X31" s="272">
        <v>0</v>
      </c>
    </row>
    <row r="32" spans="1:24" x14ac:dyDescent="0.25">
      <c r="A32" s="257" t="s">
        <v>256</v>
      </c>
      <c r="B32" s="258">
        <v>142</v>
      </c>
      <c r="C32" s="259">
        <v>0.14519427402862986</v>
      </c>
      <c r="D32" s="276"/>
      <c r="E32" s="258">
        <v>58</v>
      </c>
      <c r="F32" s="259">
        <v>5.9304703476482618E-2</v>
      </c>
      <c r="G32" s="278"/>
      <c r="H32" s="258">
        <v>42</v>
      </c>
      <c r="I32" s="259">
        <v>4.2944785276073622E-2</v>
      </c>
      <c r="J32" s="278"/>
      <c r="K32" s="258">
        <v>171</v>
      </c>
      <c r="L32" s="259">
        <v>0.17484662576687116</v>
      </c>
      <c r="M32" s="278"/>
      <c r="N32" s="258">
        <v>70</v>
      </c>
      <c r="O32" s="259">
        <v>7.1574642126789365E-2</v>
      </c>
      <c r="P32" s="278"/>
      <c r="Q32" s="258">
        <v>464</v>
      </c>
      <c r="R32" s="259">
        <v>0.47443762781186094</v>
      </c>
      <c r="S32" s="278"/>
      <c r="T32" s="258">
        <v>154</v>
      </c>
      <c r="U32" s="259">
        <v>0.15746421267893659</v>
      </c>
      <c r="V32" s="278"/>
      <c r="W32" s="258">
        <v>165</v>
      </c>
      <c r="X32" s="259">
        <v>0.16871165644171779</v>
      </c>
    </row>
    <row r="33" spans="1:24" x14ac:dyDescent="0.25">
      <c r="A33" s="254" t="s">
        <v>257</v>
      </c>
      <c r="B33" s="255">
        <v>30</v>
      </c>
      <c r="C33" s="272">
        <v>2.6338893766461809E-2</v>
      </c>
      <c r="D33" s="273"/>
      <c r="E33" s="255">
        <v>17</v>
      </c>
      <c r="F33" s="272">
        <v>1.4925373134328356E-2</v>
      </c>
      <c r="G33" s="275"/>
      <c r="H33" s="255">
        <v>35</v>
      </c>
      <c r="I33" s="272">
        <v>3.0728709394205446E-2</v>
      </c>
      <c r="J33" s="275"/>
      <c r="K33" s="255">
        <v>41</v>
      </c>
      <c r="L33" s="272">
        <v>3.5996488147497806E-2</v>
      </c>
      <c r="M33" s="275"/>
      <c r="N33" s="255">
        <v>33</v>
      </c>
      <c r="O33" s="272">
        <v>2.8972783143107986E-2</v>
      </c>
      <c r="P33" s="275"/>
      <c r="Q33" s="255">
        <v>925</v>
      </c>
      <c r="R33" s="272">
        <v>0.81211589113257243</v>
      </c>
      <c r="S33" s="275"/>
      <c r="T33" s="255">
        <v>40</v>
      </c>
      <c r="U33" s="272">
        <v>3.5118525021949079E-2</v>
      </c>
      <c r="V33" s="275"/>
      <c r="W33" s="255">
        <v>81</v>
      </c>
      <c r="X33" s="272">
        <v>7.1115013169446878E-2</v>
      </c>
    </row>
    <row r="34" spans="1:24" x14ac:dyDescent="0.25">
      <c r="A34" s="257" t="s">
        <v>258</v>
      </c>
      <c r="B34" s="258">
        <v>2</v>
      </c>
      <c r="C34" s="259">
        <v>9.1324200913242004E-3</v>
      </c>
      <c r="D34" s="276"/>
      <c r="E34" s="258">
        <v>0</v>
      </c>
      <c r="F34" s="259">
        <v>0</v>
      </c>
      <c r="G34" s="278"/>
      <c r="H34" s="258">
        <v>0</v>
      </c>
      <c r="I34" s="259">
        <v>0</v>
      </c>
      <c r="J34" s="278"/>
      <c r="K34" s="258">
        <v>1</v>
      </c>
      <c r="L34" s="259">
        <v>4.5662100456621002E-3</v>
      </c>
      <c r="M34" s="278"/>
      <c r="N34" s="258">
        <v>0</v>
      </c>
      <c r="O34" s="259">
        <v>0</v>
      </c>
      <c r="P34" s="278"/>
      <c r="Q34" s="258">
        <v>133</v>
      </c>
      <c r="R34" s="259">
        <v>0.60730593607305938</v>
      </c>
      <c r="S34" s="278"/>
      <c r="T34" s="258">
        <v>28</v>
      </c>
      <c r="U34" s="259">
        <v>0.12785388127853881</v>
      </c>
      <c r="V34" s="278"/>
      <c r="W34" s="258">
        <v>60</v>
      </c>
      <c r="X34" s="259">
        <v>0.27397260273972601</v>
      </c>
    </row>
    <row r="35" spans="1:24" x14ac:dyDescent="0.25">
      <c r="A35" s="254" t="s">
        <v>259</v>
      </c>
      <c r="B35" s="255">
        <v>10</v>
      </c>
      <c r="C35" s="272">
        <v>0.41666666666666674</v>
      </c>
      <c r="D35" s="273"/>
      <c r="E35" s="255">
        <v>3</v>
      </c>
      <c r="F35" s="272">
        <v>0.125</v>
      </c>
      <c r="G35" s="275"/>
      <c r="H35" s="255">
        <v>1</v>
      </c>
      <c r="I35" s="272">
        <v>4.1666666666666657E-2</v>
      </c>
      <c r="J35" s="275"/>
      <c r="K35" s="255">
        <v>3</v>
      </c>
      <c r="L35" s="272">
        <v>0.125</v>
      </c>
      <c r="M35" s="275"/>
      <c r="N35" s="255">
        <v>0</v>
      </c>
      <c r="O35" s="272">
        <v>0</v>
      </c>
      <c r="P35" s="275"/>
      <c r="Q35" s="255">
        <v>8</v>
      </c>
      <c r="R35" s="272">
        <v>0.33333333333333326</v>
      </c>
      <c r="S35" s="275"/>
      <c r="T35" s="255">
        <v>4</v>
      </c>
      <c r="U35" s="272">
        <v>0.16666666666666663</v>
      </c>
      <c r="V35" s="275"/>
      <c r="W35" s="255">
        <v>4</v>
      </c>
      <c r="X35" s="272">
        <v>0.16666666666666663</v>
      </c>
    </row>
    <row r="36" spans="1:24" s="260" customFormat="1" x14ac:dyDescent="0.25">
      <c r="A36" s="257" t="s">
        <v>260</v>
      </c>
      <c r="B36" s="258">
        <v>214</v>
      </c>
      <c r="C36" s="259">
        <v>0.19489981785063754</v>
      </c>
      <c r="D36" s="276"/>
      <c r="E36" s="258">
        <v>73</v>
      </c>
      <c r="F36" s="259">
        <v>6.6484517304189431E-2</v>
      </c>
      <c r="G36" s="278"/>
      <c r="H36" s="258">
        <v>65</v>
      </c>
      <c r="I36" s="259">
        <v>5.9198542805100181E-2</v>
      </c>
      <c r="J36" s="278"/>
      <c r="K36" s="258">
        <v>95</v>
      </c>
      <c r="L36" s="259">
        <v>8.6520947176684876E-2</v>
      </c>
      <c r="M36" s="278"/>
      <c r="N36" s="258">
        <v>66</v>
      </c>
      <c r="O36" s="259">
        <v>6.0109289617486336E-2</v>
      </c>
      <c r="P36" s="278"/>
      <c r="Q36" s="258">
        <v>671</v>
      </c>
      <c r="R36" s="259">
        <v>0.61111111111111116</v>
      </c>
      <c r="S36" s="278"/>
      <c r="T36" s="258">
        <v>163</v>
      </c>
      <c r="U36" s="259">
        <v>0.14845173041894352</v>
      </c>
      <c r="V36" s="278"/>
      <c r="W36" s="258">
        <v>103</v>
      </c>
      <c r="X36" s="259">
        <v>9.3806921675774133E-2</v>
      </c>
    </row>
    <row r="37" spans="1:24" x14ac:dyDescent="0.25">
      <c r="A37" s="254" t="s">
        <v>261</v>
      </c>
      <c r="B37" s="255">
        <v>23</v>
      </c>
      <c r="C37" s="272">
        <v>4.8218029350104823E-2</v>
      </c>
      <c r="D37" s="273"/>
      <c r="E37" s="255">
        <v>28</v>
      </c>
      <c r="F37" s="272">
        <v>5.8700209643605873E-2</v>
      </c>
      <c r="G37" s="275"/>
      <c r="H37" s="255">
        <v>20</v>
      </c>
      <c r="I37" s="272">
        <v>4.1928721174004195E-2</v>
      </c>
      <c r="J37" s="275"/>
      <c r="K37" s="255">
        <v>80</v>
      </c>
      <c r="L37" s="272">
        <v>0.16771488469601678</v>
      </c>
      <c r="M37" s="275"/>
      <c r="N37" s="255">
        <v>8</v>
      </c>
      <c r="O37" s="272">
        <v>1.6771488469601678E-2</v>
      </c>
      <c r="P37" s="275"/>
      <c r="Q37" s="255">
        <v>323</v>
      </c>
      <c r="R37" s="272">
        <v>0.67714884696016786</v>
      </c>
      <c r="S37" s="275"/>
      <c r="T37" s="255">
        <v>27</v>
      </c>
      <c r="U37" s="272">
        <v>5.6603773584905669E-2</v>
      </c>
      <c r="V37" s="275"/>
      <c r="W37" s="255">
        <v>71</v>
      </c>
      <c r="X37" s="272">
        <v>0.1488469601677149</v>
      </c>
    </row>
    <row r="38" spans="1:24" s="260" customFormat="1" x14ac:dyDescent="0.25">
      <c r="A38" s="257" t="s">
        <v>262</v>
      </c>
      <c r="B38" s="258">
        <v>153</v>
      </c>
      <c r="C38" s="259">
        <v>0.13600000000000001</v>
      </c>
      <c r="D38" s="276"/>
      <c r="E38" s="258">
        <v>68</v>
      </c>
      <c r="F38" s="259">
        <v>6.044444444444444E-2</v>
      </c>
      <c r="G38" s="278"/>
      <c r="H38" s="258">
        <v>60</v>
      </c>
      <c r="I38" s="259">
        <v>5.3333333333333337E-2</v>
      </c>
      <c r="J38" s="278"/>
      <c r="K38" s="258">
        <v>96</v>
      </c>
      <c r="L38" s="259">
        <v>8.533333333333333E-2</v>
      </c>
      <c r="M38" s="278"/>
      <c r="N38" s="258">
        <v>76</v>
      </c>
      <c r="O38" s="259">
        <v>6.7555555555555549E-2</v>
      </c>
      <c r="P38" s="278"/>
      <c r="Q38" s="258">
        <v>689</v>
      </c>
      <c r="R38" s="259">
        <v>0.61244444444444446</v>
      </c>
      <c r="S38" s="278"/>
      <c r="T38" s="258">
        <v>102</v>
      </c>
      <c r="U38" s="259">
        <v>9.0666666666666659E-2</v>
      </c>
      <c r="V38" s="278"/>
      <c r="W38" s="258">
        <v>88</v>
      </c>
      <c r="X38" s="259">
        <v>7.8222222222222221E-2</v>
      </c>
    </row>
    <row r="39" spans="1:24" x14ac:dyDescent="0.25">
      <c r="A39" s="254" t="s">
        <v>263</v>
      </c>
      <c r="B39" s="255">
        <v>115</v>
      </c>
      <c r="C39" s="272">
        <v>0.17692307692307693</v>
      </c>
      <c r="D39" s="273"/>
      <c r="E39" s="255">
        <v>41</v>
      </c>
      <c r="F39" s="272">
        <v>6.3076923076923072E-2</v>
      </c>
      <c r="G39" s="275"/>
      <c r="H39" s="255">
        <v>109</v>
      </c>
      <c r="I39" s="272">
        <v>0.1676923076923077</v>
      </c>
      <c r="J39" s="275"/>
      <c r="K39" s="255">
        <v>114</v>
      </c>
      <c r="L39" s="272">
        <v>0.17538461538461539</v>
      </c>
      <c r="M39" s="275"/>
      <c r="N39" s="255">
        <v>13</v>
      </c>
      <c r="O39" s="272">
        <v>0.02</v>
      </c>
      <c r="P39" s="275"/>
      <c r="Q39" s="255">
        <v>253</v>
      </c>
      <c r="R39" s="272">
        <v>0.38923076923076921</v>
      </c>
      <c r="S39" s="275"/>
      <c r="T39" s="255">
        <v>46</v>
      </c>
      <c r="U39" s="272">
        <v>7.0769230769230765E-2</v>
      </c>
      <c r="V39" s="275"/>
      <c r="W39" s="255">
        <v>132</v>
      </c>
      <c r="X39" s="272">
        <v>0.20307692307692307</v>
      </c>
    </row>
    <row r="40" spans="1:24" s="260" customFormat="1" x14ac:dyDescent="0.25">
      <c r="A40" s="257" t="s">
        <v>264</v>
      </c>
      <c r="B40" s="258">
        <v>156</v>
      </c>
      <c r="C40" s="259">
        <v>0.15234375</v>
      </c>
      <c r="D40" s="276"/>
      <c r="E40" s="258">
        <v>77</v>
      </c>
      <c r="F40" s="259">
        <v>7.51953125E-2</v>
      </c>
      <c r="G40" s="278"/>
      <c r="H40" s="258">
        <v>81</v>
      </c>
      <c r="I40" s="259">
        <v>7.91015625E-2</v>
      </c>
      <c r="J40" s="278"/>
      <c r="K40" s="258">
        <v>159</v>
      </c>
      <c r="L40" s="259">
        <v>0.1552734375</v>
      </c>
      <c r="M40" s="278"/>
      <c r="N40" s="258">
        <v>34</v>
      </c>
      <c r="O40" s="259">
        <v>3.3203125E-2</v>
      </c>
      <c r="P40" s="278"/>
      <c r="Q40" s="258">
        <v>641</v>
      </c>
      <c r="R40" s="259">
        <v>0.6259765625</v>
      </c>
      <c r="S40" s="278"/>
      <c r="T40" s="258">
        <v>69</v>
      </c>
      <c r="U40" s="259">
        <v>6.73828125E-2</v>
      </c>
      <c r="V40" s="278"/>
      <c r="W40" s="258">
        <v>64</v>
      </c>
      <c r="X40" s="259">
        <v>6.25E-2</v>
      </c>
    </row>
    <row r="41" spans="1:24" x14ac:dyDescent="0.25">
      <c r="A41" s="254" t="s">
        <v>265</v>
      </c>
      <c r="B41" s="255">
        <v>99</v>
      </c>
      <c r="C41" s="272">
        <v>0.12708600770218229</v>
      </c>
      <c r="D41" s="273"/>
      <c r="E41" s="255">
        <v>64</v>
      </c>
      <c r="F41" s="272">
        <v>8.2156611039794603E-2</v>
      </c>
      <c r="G41" s="275"/>
      <c r="H41" s="255">
        <v>64</v>
      </c>
      <c r="I41" s="272">
        <v>8.2156611039794603E-2</v>
      </c>
      <c r="J41" s="275"/>
      <c r="K41" s="255">
        <v>119</v>
      </c>
      <c r="L41" s="272">
        <v>0.15275994865211809</v>
      </c>
      <c r="M41" s="275"/>
      <c r="N41" s="255">
        <v>25</v>
      </c>
      <c r="O41" s="272">
        <v>3.2092426187419767E-2</v>
      </c>
      <c r="P41" s="275"/>
      <c r="Q41" s="255">
        <v>351</v>
      </c>
      <c r="R41" s="272">
        <v>0.45057766367137353</v>
      </c>
      <c r="S41" s="275"/>
      <c r="T41" s="255">
        <v>84</v>
      </c>
      <c r="U41" s="272">
        <v>0.10783055198973042</v>
      </c>
      <c r="V41" s="275"/>
      <c r="W41" s="255">
        <v>134</v>
      </c>
      <c r="X41" s="272">
        <v>0.17201540436456997</v>
      </c>
    </row>
    <row r="42" spans="1:24" s="260" customFormat="1" x14ac:dyDescent="0.25">
      <c r="A42" s="257" t="s">
        <v>266</v>
      </c>
      <c r="B42" s="258">
        <v>49</v>
      </c>
      <c r="C42" s="259">
        <v>0.23004694835680753</v>
      </c>
      <c r="D42" s="276"/>
      <c r="E42" s="258">
        <v>17</v>
      </c>
      <c r="F42" s="259">
        <v>7.9812206572769953E-2</v>
      </c>
      <c r="G42" s="278"/>
      <c r="H42" s="258">
        <v>29</v>
      </c>
      <c r="I42" s="259">
        <v>0.13615023474178403</v>
      </c>
      <c r="J42" s="278"/>
      <c r="K42" s="258">
        <v>57</v>
      </c>
      <c r="L42" s="259">
        <v>0.26760563380281688</v>
      </c>
      <c r="M42" s="278"/>
      <c r="N42" s="258">
        <v>9</v>
      </c>
      <c r="O42" s="259">
        <v>4.2253521126760563E-2</v>
      </c>
      <c r="P42" s="278"/>
      <c r="Q42" s="258">
        <v>65</v>
      </c>
      <c r="R42" s="259">
        <v>0.30516431924882631</v>
      </c>
      <c r="S42" s="278"/>
      <c r="T42" s="258">
        <v>59</v>
      </c>
      <c r="U42" s="259">
        <v>0.27699530516431925</v>
      </c>
      <c r="V42" s="278"/>
      <c r="W42" s="258">
        <v>25</v>
      </c>
      <c r="X42" s="259">
        <v>0.11737089201877934</v>
      </c>
    </row>
    <row r="43" spans="1:24" x14ac:dyDescent="0.25">
      <c r="A43" s="254" t="s">
        <v>267</v>
      </c>
      <c r="B43" s="255">
        <v>201</v>
      </c>
      <c r="C43" s="272">
        <v>0.16502463054187191</v>
      </c>
      <c r="D43" s="273"/>
      <c r="E43" s="255">
        <v>108</v>
      </c>
      <c r="F43" s="272">
        <v>8.8669950738916259E-2</v>
      </c>
      <c r="G43" s="275"/>
      <c r="H43" s="255">
        <v>90</v>
      </c>
      <c r="I43" s="272">
        <v>7.3891625615763554E-2</v>
      </c>
      <c r="J43" s="275"/>
      <c r="K43" s="255">
        <v>236</v>
      </c>
      <c r="L43" s="272">
        <v>0.19376026272577998</v>
      </c>
      <c r="M43" s="275"/>
      <c r="N43" s="255">
        <v>126</v>
      </c>
      <c r="O43" s="272">
        <v>0.10344827586206896</v>
      </c>
      <c r="P43" s="275"/>
      <c r="Q43" s="255">
        <v>631</v>
      </c>
      <c r="R43" s="272">
        <v>0.51806239737274218</v>
      </c>
      <c r="S43" s="275"/>
      <c r="T43" s="255">
        <v>100</v>
      </c>
      <c r="U43" s="272">
        <v>8.2101806239737271E-2</v>
      </c>
      <c r="V43" s="275"/>
      <c r="W43" s="255">
        <v>150</v>
      </c>
      <c r="X43" s="272">
        <v>0.12315270935960591</v>
      </c>
    </row>
    <row r="44" spans="1:24" s="260" customFormat="1" x14ac:dyDescent="0.25">
      <c r="A44" s="257" t="s">
        <v>268</v>
      </c>
      <c r="B44" s="258">
        <v>73</v>
      </c>
      <c r="C44" s="259">
        <v>9.8648648648648654E-2</v>
      </c>
      <c r="D44" s="276"/>
      <c r="E44" s="258">
        <v>27</v>
      </c>
      <c r="F44" s="259">
        <v>3.6486486486486489E-2</v>
      </c>
      <c r="G44" s="278"/>
      <c r="H44" s="258">
        <v>34</v>
      </c>
      <c r="I44" s="259">
        <v>4.5945945945945948E-2</v>
      </c>
      <c r="J44" s="278"/>
      <c r="K44" s="258">
        <v>62</v>
      </c>
      <c r="L44" s="259">
        <v>8.3783783783783788E-2</v>
      </c>
      <c r="M44" s="278"/>
      <c r="N44" s="258">
        <v>36</v>
      </c>
      <c r="O44" s="259">
        <v>4.8648648648648651E-2</v>
      </c>
      <c r="P44" s="278"/>
      <c r="Q44" s="258">
        <v>508</v>
      </c>
      <c r="R44" s="259">
        <v>0.68648648648648647</v>
      </c>
      <c r="S44" s="278"/>
      <c r="T44" s="258">
        <v>62</v>
      </c>
      <c r="U44" s="259">
        <v>8.3783783783783788E-2</v>
      </c>
      <c r="V44" s="278"/>
      <c r="W44" s="258">
        <v>50</v>
      </c>
      <c r="X44" s="259">
        <v>6.7567567567567571E-2</v>
      </c>
    </row>
    <row r="45" spans="1:24" x14ac:dyDescent="0.25">
      <c r="A45" s="254" t="s">
        <v>269</v>
      </c>
      <c r="B45" s="255">
        <v>0</v>
      </c>
      <c r="C45" s="272">
        <v>0</v>
      </c>
      <c r="D45" s="273"/>
      <c r="E45" s="255">
        <v>0</v>
      </c>
      <c r="F45" s="272">
        <v>0</v>
      </c>
      <c r="G45" s="275"/>
      <c r="H45" s="255">
        <v>0</v>
      </c>
      <c r="I45" s="272">
        <v>0</v>
      </c>
      <c r="J45" s="275"/>
      <c r="K45" s="255">
        <v>0</v>
      </c>
      <c r="L45" s="272">
        <v>0</v>
      </c>
      <c r="M45" s="275"/>
      <c r="N45" s="255">
        <v>0</v>
      </c>
      <c r="O45" s="272">
        <v>0</v>
      </c>
      <c r="P45" s="275"/>
      <c r="Q45" s="255">
        <v>1</v>
      </c>
      <c r="R45" s="272">
        <v>0.33333333333333326</v>
      </c>
      <c r="S45" s="275"/>
      <c r="T45" s="255">
        <v>1</v>
      </c>
      <c r="U45" s="272">
        <v>0.33333333333333326</v>
      </c>
      <c r="V45" s="275"/>
      <c r="W45" s="255">
        <v>1</v>
      </c>
      <c r="X45" s="272">
        <v>0.33333333333333326</v>
      </c>
    </row>
    <row r="46" spans="1:24" s="260" customFormat="1" x14ac:dyDescent="0.25">
      <c r="A46" s="261" t="s">
        <v>270</v>
      </c>
      <c r="B46" s="262">
        <v>0</v>
      </c>
      <c r="C46" s="263">
        <v>0</v>
      </c>
      <c r="D46" s="279"/>
      <c r="E46" s="262">
        <v>0</v>
      </c>
      <c r="F46" s="263">
        <v>0</v>
      </c>
      <c r="G46" s="281"/>
      <c r="H46" s="262">
        <v>0</v>
      </c>
      <c r="I46" s="263">
        <v>0</v>
      </c>
      <c r="J46" s="281"/>
      <c r="K46" s="262">
        <v>0</v>
      </c>
      <c r="L46" s="263">
        <v>0</v>
      </c>
      <c r="M46" s="281"/>
      <c r="N46" s="262">
        <v>0</v>
      </c>
      <c r="O46" s="263">
        <v>0</v>
      </c>
      <c r="P46" s="281"/>
      <c r="Q46" s="262">
        <v>6</v>
      </c>
      <c r="R46" s="263">
        <v>0.21428571428571427</v>
      </c>
      <c r="S46" s="281"/>
      <c r="T46" s="262">
        <v>22</v>
      </c>
      <c r="U46" s="263">
        <v>0.7857142857142857</v>
      </c>
      <c r="V46" s="281"/>
      <c r="W46" s="262">
        <v>0</v>
      </c>
      <c r="X46" s="263">
        <v>0</v>
      </c>
    </row>
    <row r="47" spans="1:24" x14ac:dyDescent="0.25">
      <c r="B47" s="264"/>
      <c r="C47" s="307"/>
      <c r="D47" s="264"/>
      <c r="E47" s="264"/>
      <c r="F47" s="303"/>
      <c r="G47" s="278"/>
      <c r="H47" s="278"/>
      <c r="I47" s="303"/>
      <c r="J47" s="278"/>
      <c r="K47" s="278"/>
      <c r="L47" s="303"/>
      <c r="M47" s="278"/>
      <c r="N47" s="264"/>
      <c r="O47" s="303"/>
      <c r="P47" s="278"/>
      <c r="Q47" s="278"/>
      <c r="R47" s="303"/>
      <c r="S47" s="278"/>
      <c r="T47" s="278"/>
      <c r="U47" s="303"/>
      <c r="V47" s="278"/>
      <c r="W47" s="278"/>
      <c r="X47" s="303"/>
    </row>
    <row r="48" spans="1:24" ht="16.5" x14ac:dyDescent="0.3">
      <c r="A48" s="266" t="s">
        <v>271</v>
      </c>
    </row>
    <row r="49" spans="1:23" ht="16.5" x14ac:dyDescent="0.3">
      <c r="A49" s="266" t="s">
        <v>272</v>
      </c>
    </row>
    <row r="53" spans="1:23" x14ac:dyDescent="0.25">
      <c r="B53" s="308"/>
      <c r="E53" s="308"/>
      <c r="H53" s="308"/>
      <c r="K53" s="308"/>
      <c r="N53" s="308"/>
      <c r="Q53" s="308"/>
      <c r="T53" s="308"/>
      <c r="W53" s="308"/>
    </row>
    <row r="54" spans="1:23" x14ac:dyDescent="0.25">
      <c r="B54" s="308"/>
      <c r="E54" s="308"/>
      <c r="H54" s="308"/>
      <c r="K54" s="308"/>
      <c r="N54" s="308"/>
      <c r="Q54" s="308"/>
      <c r="T54" s="308"/>
      <c r="W54" s="308"/>
    </row>
    <row r="55" spans="1:23" x14ac:dyDescent="0.25">
      <c r="B55" s="308"/>
      <c r="E55" s="308"/>
      <c r="H55" s="308"/>
      <c r="K55" s="308"/>
      <c r="N55" s="308"/>
      <c r="Q55" s="308"/>
      <c r="T55" s="308"/>
      <c r="W55" s="308"/>
    </row>
    <row r="56" spans="1:23" x14ac:dyDescent="0.25">
      <c r="B56" s="308"/>
      <c r="E56" s="308"/>
      <c r="H56" s="308"/>
      <c r="K56" s="308"/>
      <c r="N56" s="308"/>
      <c r="Q56" s="308"/>
      <c r="T56" s="308"/>
      <c r="W56" s="308"/>
    </row>
    <row r="57" spans="1:23" x14ac:dyDescent="0.25">
      <c r="B57" s="308"/>
      <c r="E57" s="308"/>
      <c r="H57" s="308"/>
      <c r="K57" s="308"/>
      <c r="N57" s="308"/>
      <c r="Q57" s="308"/>
      <c r="T57" s="308"/>
      <c r="W57" s="308"/>
    </row>
    <row r="58" spans="1:23" x14ac:dyDescent="0.25">
      <c r="B58" s="308"/>
      <c r="E58" s="308"/>
      <c r="H58" s="308"/>
      <c r="K58" s="308"/>
      <c r="N58" s="308"/>
      <c r="Q58" s="308"/>
      <c r="T58" s="308"/>
      <c r="W58" s="308"/>
    </row>
    <row r="59" spans="1:23" x14ac:dyDescent="0.25">
      <c r="B59" s="308"/>
      <c r="E59" s="308"/>
      <c r="H59" s="308"/>
      <c r="K59" s="308"/>
      <c r="N59" s="308"/>
      <c r="Q59" s="308"/>
      <c r="T59" s="308"/>
      <c r="W59" s="308"/>
    </row>
    <row r="60" spans="1:23" x14ac:dyDescent="0.25">
      <c r="B60" s="308"/>
      <c r="E60" s="308"/>
      <c r="H60" s="308"/>
      <c r="K60" s="308"/>
      <c r="N60" s="308"/>
      <c r="Q60" s="308"/>
      <c r="T60" s="308"/>
      <c r="W60" s="308"/>
    </row>
    <row r="61" spans="1:23" x14ac:dyDescent="0.25">
      <c r="B61" s="308"/>
      <c r="E61" s="308"/>
      <c r="H61" s="308"/>
      <c r="K61" s="308"/>
      <c r="N61" s="308"/>
      <c r="Q61" s="308"/>
      <c r="T61" s="308"/>
      <c r="W61" s="308"/>
    </row>
    <row r="62" spans="1:23" x14ac:dyDescent="0.25">
      <c r="B62" s="308"/>
      <c r="E62" s="308"/>
      <c r="H62" s="308"/>
      <c r="K62" s="308"/>
      <c r="N62" s="308"/>
      <c r="Q62" s="308"/>
      <c r="T62" s="308"/>
      <c r="W62" s="308"/>
    </row>
  </sheetData>
  <mergeCells count="11">
    <mergeCell ref="W12:X12"/>
    <mergeCell ref="A6:X7"/>
    <mergeCell ref="A11:A13"/>
    <mergeCell ref="B11:X11"/>
    <mergeCell ref="B12:C12"/>
    <mergeCell ref="E12:F12"/>
    <mergeCell ref="H12:I12"/>
    <mergeCell ref="K12:L12"/>
    <mergeCell ref="N12:O12"/>
    <mergeCell ref="Q12:R12"/>
    <mergeCell ref="T12:U12"/>
  </mergeCell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93460-2A66-4721-B751-1A33DBC7B188}">
  <sheetPr codeName="Hoja57">
    <tabColor theme="1"/>
  </sheetPr>
  <dimension ref="A2:B18"/>
  <sheetViews>
    <sheetView showGridLines="0" showRowColHeaders="0" zoomScale="80" zoomScaleNormal="80" workbookViewId="0">
      <selection activeCell="A8" sqref="A8"/>
    </sheetView>
  </sheetViews>
  <sheetFormatPr baseColWidth="10" defaultColWidth="11.42578125" defaultRowHeight="15" x14ac:dyDescent="0.25"/>
  <cols>
    <col min="1" max="1" width="40.7109375" style="241" customWidth="1"/>
    <col min="2" max="2" width="27.7109375" style="241" customWidth="1"/>
    <col min="3" max="16384" width="11.42578125" style="241"/>
  </cols>
  <sheetData>
    <row r="2" spans="1:2" x14ac:dyDescent="0.25">
      <c r="A2"/>
    </row>
    <row r="5" spans="1:2" ht="3.75" customHeight="1" x14ac:dyDescent="0.25"/>
    <row r="6" spans="1:2" ht="15" customHeight="1" x14ac:dyDescent="0.25">
      <c r="A6" s="749" t="s">
        <v>2</v>
      </c>
      <c r="B6" s="749"/>
    </row>
    <row r="7" spans="1:2" ht="19.5" customHeight="1" x14ac:dyDescent="0.25">
      <c r="A7" s="749"/>
      <c r="B7" s="749"/>
    </row>
    <row r="8" spans="1:2" ht="14.25" customHeight="1" x14ac:dyDescent="0.25">
      <c r="A8" s="242" t="s">
        <v>231</v>
      </c>
      <c r="B8" s="243"/>
    </row>
    <row r="9" spans="1:2" x14ac:dyDescent="0.25">
      <c r="A9" s="244" t="s">
        <v>234</v>
      </c>
      <c r="B9" s="245"/>
    </row>
    <row r="10" spans="1:2" ht="15.75" x14ac:dyDescent="0.25">
      <c r="A10" s="247" t="s">
        <v>235</v>
      </c>
      <c r="B10" s="248"/>
    </row>
    <row r="11" spans="1:2" x14ac:dyDescent="0.25">
      <c r="A11" s="330" t="s">
        <v>448</v>
      </c>
      <c r="B11" s="331" t="s">
        <v>449</v>
      </c>
    </row>
    <row r="12" spans="1:2" x14ac:dyDescent="0.25">
      <c r="A12" s="254">
        <v>2016</v>
      </c>
      <c r="B12" s="332">
        <v>15116051312</v>
      </c>
    </row>
    <row r="13" spans="1:2" x14ac:dyDescent="0.25">
      <c r="A13" s="257">
        <v>2017</v>
      </c>
      <c r="B13" s="333">
        <v>15996931579</v>
      </c>
    </row>
    <row r="14" spans="1:2" x14ac:dyDescent="0.25">
      <c r="A14" s="254">
        <v>2018</v>
      </c>
      <c r="B14" s="332">
        <v>15974239936</v>
      </c>
    </row>
    <row r="15" spans="1:2" x14ac:dyDescent="0.25">
      <c r="A15" s="257">
        <v>2019</v>
      </c>
      <c r="B15" s="333">
        <v>17217811620.200001</v>
      </c>
    </row>
    <row r="16" spans="1:2" x14ac:dyDescent="0.25">
      <c r="A16" s="334" t="s">
        <v>87</v>
      </c>
      <c r="B16" s="335">
        <v>64305034447.199997</v>
      </c>
    </row>
    <row r="17" spans="1:2" x14ac:dyDescent="0.25">
      <c r="B17" s="264"/>
    </row>
    <row r="18" spans="1:2" ht="16.5" x14ac:dyDescent="0.3">
      <c r="A18" s="266" t="s">
        <v>450</v>
      </c>
    </row>
  </sheetData>
  <mergeCells count="1">
    <mergeCell ref="A6:B7"/>
  </mergeCell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1888C-6022-44F8-A488-14A274226A4B}">
  <sheetPr codeName="Hoja58">
    <tabColor theme="1"/>
  </sheetPr>
  <dimension ref="A2:B18"/>
  <sheetViews>
    <sheetView showGridLines="0" zoomScale="80" zoomScaleNormal="80" workbookViewId="0">
      <selection activeCell="A8" sqref="A8:B8"/>
    </sheetView>
  </sheetViews>
  <sheetFormatPr baseColWidth="10" defaultColWidth="11.42578125" defaultRowHeight="15" x14ac:dyDescent="0.25"/>
  <cols>
    <col min="1" max="1" width="40.7109375" style="241" customWidth="1"/>
    <col min="2" max="2" width="26.85546875" style="241" customWidth="1"/>
    <col min="3" max="16384" width="11.42578125" style="241"/>
  </cols>
  <sheetData>
    <row r="2" spans="1:2" x14ac:dyDescent="0.25">
      <c r="A2"/>
    </row>
    <row r="5" spans="1:2" ht="3.75" customHeight="1" x14ac:dyDescent="0.25"/>
    <row r="6" spans="1:2" ht="15" customHeight="1" x14ac:dyDescent="0.25">
      <c r="A6" s="749" t="s">
        <v>2</v>
      </c>
      <c r="B6" s="749"/>
    </row>
    <row r="7" spans="1:2" ht="19.5" customHeight="1" x14ac:dyDescent="0.25">
      <c r="A7" s="749"/>
      <c r="B7" s="749"/>
    </row>
    <row r="8" spans="1:2" ht="14.25" customHeight="1" x14ac:dyDescent="0.25">
      <c r="A8" s="766" t="s">
        <v>232</v>
      </c>
      <c r="B8" s="766"/>
    </row>
    <row r="9" spans="1:2" x14ac:dyDescent="0.25">
      <c r="A9" s="244" t="s">
        <v>234</v>
      </c>
      <c r="B9" s="245"/>
    </row>
    <row r="10" spans="1:2" ht="15.75" x14ac:dyDescent="0.25">
      <c r="A10" s="247" t="s">
        <v>235</v>
      </c>
      <c r="B10" s="248"/>
    </row>
    <row r="11" spans="1:2" x14ac:dyDescent="0.25">
      <c r="A11" s="330" t="s">
        <v>448</v>
      </c>
      <c r="B11" s="331" t="s">
        <v>451</v>
      </c>
    </row>
    <row r="12" spans="1:2" x14ac:dyDescent="0.25">
      <c r="A12" s="336">
        <v>2019</v>
      </c>
      <c r="B12" s="337">
        <v>82667</v>
      </c>
    </row>
    <row r="13" spans="1:2" x14ac:dyDescent="0.25">
      <c r="A13" s="254">
        <v>2018</v>
      </c>
      <c r="B13" s="338">
        <v>77858</v>
      </c>
    </row>
    <row r="14" spans="1:2" x14ac:dyDescent="0.25">
      <c r="A14" s="257">
        <v>2017</v>
      </c>
      <c r="B14" s="337">
        <v>79647</v>
      </c>
    </row>
    <row r="15" spans="1:2" x14ac:dyDescent="0.25">
      <c r="A15" s="254">
        <v>2016</v>
      </c>
      <c r="B15" s="338">
        <v>79584</v>
      </c>
    </row>
    <row r="16" spans="1:2" hidden="1" x14ac:dyDescent="0.25">
      <c r="A16" s="334" t="s">
        <v>87</v>
      </c>
      <c r="B16" s="339">
        <f>SUM(B13:B15)</f>
        <v>237089</v>
      </c>
    </row>
    <row r="17" spans="1:2" x14ac:dyDescent="0.25">
      <c r="B17" s="264"/>
    </row>
    <row r="18" spans="1:2" ht="16.5" x14ac:dyDescent="0.3">
      <c r="A18" s="266" t="s">
        <v>450</v>
      </c>
    </row>
  </sheetData>
  <mergeCells count="2">
    <mergeCell ref="A6:B7"/>
    <mergeCell ref="A8:B8"/>
  </mergeCell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3A3EE-61F5-4DAF-B4FE-D6552AF36994}">
  <sheetPr codeName="Hoja59">
    <tabColor theme="1"/>
  </sheetPr>
  <dimension ref="A2:F23"/>
  <sheetViews>
    <sheetView showGridLines="0" showRowColHeaders="0" zoomScale="80" zoomScaleNormal="80" workbookViewId="0">
      <selection activeCell="A8" sqref="A8:B8"/>
    </sheetView>
  </sheetViews>
  <sheetFormatPr baseColWidth="10" defaultColWidth="11.42578125" defaultRowHeight="15" x14ac:dyDescent="0.25"/>
  <cols>
    <col min="1" max="1" width="40.7109375" style="241" customWidth="1"/>
    <col min="2" max="2" width="20.42578125" style="241" customWidth="1"/>
    <col min="3" max="5" width="20.7109375" style="241" customWidth="1"/>
    <col min="6" max="6" width="23.7109375" style="241" customWidth="1"/>
    <col min="7" max="16384" width="11.42578125" style="241"/>
  </cols>
  <sheetData>
    <row r="2" spans="1:6" x14ac:dyDescent="0.25">
      <c r="A2"/>
    </row>
    <row r="5" spans="1:6" ht="3.75" customHeight="1" x14ac:dyDescent="0.25"/>
    <row r="6" spans="1:6" ht="15" customHeight="1" x14ac:dyDescent="0.25">
      <c r="A6" s="749" t="s">
        <v>2</v>
      </c>
      <c r="B6" s="749"/>
      <c r="C6" s="749"/>
      <c r="D6" s="749"/>
      <c r="E6" s="340"/>
      <c r="F6" s="340"/>
    </row>
    <row r="7" spans="1:6" ht="19.5" customHeight="1" x14ac:dyDescent="0.25">
      <c r="A7" s="749"/>
      <c r="B7" s="749"/>
      <c r="C7" s="749"/>
      <c r="D7" s="749"/>
      <c r="E7" s="340"/>
      <c r="F7" s="340"/>
    </row>
    <row r="8" spans="1:6" ht="14.25" customHeight="1" x14ac:dyDescent="0.25">
      <c r="A8" s="766" t="s">
        <v>452</v>
      </c>
      <c r="B8" s="766"/>
      <c r="C8" s="243"/>
      <c r="D8" s="243"/>
      <c r="E8" s="243"/>
      <c r="F8" s="243"/>
    </row>
    <row r="9" spans="1:6" x14ac:dyDescent="0.25">
      <c r="A9" s="244" t="s">
        <v>234</v>
      </c>
      <c r="B9" s="245"/>
      <c r="C9" s="245"/>
      <c r="D9" s="245"/>
      <c r="E9" s="245"/>
      <c r="F9" s="245"/>
    </row>
    <row r="10" spans="1:6" ht="15.75" x14ac:dyDescent="0.25">
      <c r="A10" s="247" t="s">
        <v>235</v>
      </c>
      <c r="B10" s="248"/>
      <c r="C10" s="248"/>
      <c r="D10" s="248"/>
      <c r="E10" s="248"/>
      <c r="F10" s="248"/>
    </row>
    <row r="11" spans="1:6" x14ac:dyDescent="0.25">
      <c r="A11" s="330" t="s">
        <v>453</v>
      </c>
      <c r="B11" s="331">
        <v>2016</v>
      </c>
      <c r="C11" s="331">
        <v>2017</v>
      </c>
      <c r="D11" s="331">
        <v>2018</v>
      </c>
      <c r="E11" s="331">
        <v>2019</v>
      </c>
      <c r="F11" s="331" t="s">
        <v>454</v>
      </c>
    </row>
    <row r="12" spans="1:6" x14ac:dyDescent="0.25">
      <c r="A12" s="254" t="s">
        <v>455</v>
      </c>
      <c r="B12" s="341">
        <v>952891988</v>
      </c>
      <c r="C12" s="341">
        <v>892628100</v>
      </c>
      <c r="D12" s="341">
        <v>645465150</v>
      </c>
      <c r="E12" s="341">
        <v>764035824</v>
      </c>
      <c r="F12" s="341">
        <v>3255021062</v>
      </c>
    </row>
    <row r="13" spans="1:6" x14ac:dyDescent="0.25">
      <c r="A13" s="257" t="s">
        <v>456</v>
      </c>
      <c r="B13" s="342">
        <v>3194888613</v>
      </c>
      <c r="C13" s="342">
        <v>3758446477</v>
      </c>
      <c r="D13" s="342">
        <v>3965801525</v>
      </c>
      <c r="E13" s="342">
        <v>4237335330.6700001</v>
      </c>
      <c r="F13" s="342">
        <v>15156471945.67</v>
      </c>
    </row>
    <row r="14" spans="1:6" x14ac:dyDescent="0.25">
      <c r="A14" s="254" t="s">
        <v>457</v>
      </c>
      <c r="B14" s="341">
        <v>1961906270</v>
      </c>
      <c r="C14" s="341">
        <v>2157451929</v>
      </c>
      <c r="D14" s="341">
        <v>2823214900</v>
      </c>
      <c r="E14" s="341">
        <v>2901878115</v>
      </c>
      <c r="F14" s="341">
        <v>9844451214</v>
      </c>
    </row>
    <row r="15" spans="1:6" x14ac:dyDescent="0.25">
      <c r="A15" s="257" t="s">
        <v>458</v>
      </c>
      <c r="B15" s="342">
        <v>3476590980</v>
      </c>
      <c r="C15" s="342">
        <v>3448836809</v>
      </c>
      <c r="D15" s="342">
        <v>3209397669</v>
      </c>
      <c r="E15" s="342">
        <v>3401576320</v>
      </c>
      <c r="F15" s="342">
        <v>13536401778</v>
      </c>
    </row>
    <row r="16" spans="1:6" x14ac:dyDescent="0.25">
      <c r="A16" s="254" t="s">
        <v>459</v>
      </c>
      <c r="B16" s="341">
        <v>2095980600</v>
      </c>
      <c r="C16" s="341">
        <v>2244422361</v>
      </c>
      <c r="D16" s="341">
        <v>1993567200</v>
      </c>
      <c r="E16" s="341">
        <v>2094046000</v>
      </c>
      <c r="F16" s="341">
        <v>8428016161</v>
      </c>
    </row>
    <row r="17" spans="1:6" x14ac:dyDescent="0.25">
      <c r="A17" s="257" t="s">
        <v>460</v>
      </c>
      <c r="B17" s="342">
        <v>2487239756</v>
      </c>
      <c r="C17" s="342">
        <v>2424479965</v>
      </c>
      <c r="D17" s="342">
        <v>2280340100</v>
      </c>
      <c r="E17" s="342">
        <v>2590012097</v>
      </c>
      <c r="F17" s="342">
        <v>9782071918</v>
      </c>
    </row>
    <row r="18" spans="1:6" x14ac:dyDescent="0.25">
      <c r="A18" s="254" t="s">
        <v>461</v>
      </c>
      <c r="B18" s="341">
        <v>637878844</v>
      </c>
      <c r="C18" s="341">
        <v>567978649</v>
      </c>
      <c r="D18" s="341">
        <v>615360423</v>
      </c>
      <c r="E18" s="341">
        <v>740604670.08000004</v>
      </c>
      <c r="F18" s="341">
        <v>2561822586.0799999</v>
      </c>
    </row>
    <row r="19" spans="1:6" x14ac:dyDescent="0.25">
      <c r="A19" s="257" t="s">
        <v>462</v>
      </c>
      <c r="B19" s="342">
        <v>223931661</v>
      </c>
      <c r="C19" s="342">
        <v>242925490</v>
      </c>
      <c r="D19" s="342">
        <v>293336269</v>
      </c>
      <c r="E19" s="342">
        <v>314769773.45000005</v>
      </c>
      <c r="F19" s="342">
        <v>1074963193.45</v>
      </c>
    </row>
    <row r="20" spans="1:6" x14ac:dyDescent="0.25">
      <c r="A20" s="254" t="s">
        <v>463</v>
      </c>
      <c r="B20" s="341">
        <v>84742600</v>
      </c>
      <c r="C20" s="341">
        <v>259761800</v>
      </c>
      <c r="D20" s="341">
        <v>147756700</v>
      </c>
      <c r="E20" s="341">
        <v>173553490</v>
      </c>
      <c r="F20" s="341">
        <v>665814590</v>
      </c>
    </row>
    <row r="21" spans="1:6" x14ac:dyDescent="0.25">
      <c r="A21" s="334" t="s">
        <v>449</v>
      </c>
      <c r="B21" s="343">
        <v>15116051312</v>
      </c>
      <c r="C21" s="343">
        <v>15996931580</v>
      </c>
      <c r="D21" s="343">
        <v>15974239936</v>
      </c>
      <c r="E21" s="343">
        <v>17217811620.200001</v>
      </c>
      <c r="F21" s="343">
        <v>64305034448.199997</v>
      </c>
    </row>
    <row r="22" spans="1:6" x14ac:dyDescent="0.25">
      <c r="B22" s="264"/>
      <c r="C22" s="264"/>
      <c r="D22" s="264"/>
      <c r="E22" s="264"/>
      <c r="F22" s="264"/>
    </row>
    <row r="23" spans="1:6" ht="16.5" x14ac:dyDescent="0.3">
      <c r="A23" s="266" t="s">
        <v>450</v>
      </c>
    </row>
  </sheetData>
  <mergeCells count="2">
    <mergeCell ref="A6:D7"/>
    <mergeCell ref="A8:B8"/>
  </mergeCells>
  <pageMargins left="0.7" right="0.7" top="0.75" bottom="0.75" header="0.3" footer="0.3"/>
  <pageSetup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74A83-9A88-447B-8E15-2ED0DDA535C7}">
  <sheetPr codeName="Hoja60">
    <tabColor theme="4" tint="-0.249977111117893"/>
  </sheetPr>
  <dimension ref="A1:E26"/>
  <sheetViews>
    <sheetView showGridLines="0" zoomScaleNormal="100" workbookViewId="0">
      <selection activeCell="A4" sqref="A4:E4"/>
    </sheetView>
  </sheetViews>
  <sheetFormatPr baseColWidth="10" defaultColWidth="11.42578125" defaultRowHeight="15" x14ac:dyDescent="0.25"/>
  <cols>
    <col min="1" max="1" width="24.140625" style="1" customWidth="1"/>
    <col min="2" max="2" width="18" style="1" customWidth="1"/>
    <col min="3" max="3" width="7.42578125" style="1" customWidth="1"/>
    <col min="4" max="4" width="18.140625" style="1" customWidth="1"/>
    <col min="5" max="5" width="9.140625" style="1" customWidth="1"/>
    <col min="6" max="16384" width="11.42578125" style="1"/>
  </cols>
  <sheetData>
    <row r="1" spans="1:5" s="344" customFormat="1" ht="59.25" customHeight="1" x14ac:dyDescent="0.3"/>
    <row r="2" spans="1:5" s="241" customFormat="1" ht="3.75" customHeight="1" x14ac:dyDescent="0.25"/>
    <row r="3" spans="1:5" s="3" customFormat="1" ht="20.25" x14ac:dyDescent="0.2">
      <c r="A3" s="767" t="s">
        <v>2</v>
      </c>
      <c r="B3" s="767"/>
      <c r="C3" s="767"/>
      <c r="D3" s="767"/>
      <c r="E3" s="767"/>
    </row>
    <row r="4" spans="1:5" s="3" customFormat="1" ht="30" customHeight="1" x14ac:dyDescent="0.2">
      <c r="A4" s="768" t="s">
        <v>772</v>
      </c>
      <c r="B4" s="768"/>
      <c r="C4" s="768"/>
      <c r="D4" s="768"/>
      <c r="E4" s="768"/>
    </row>
    <row r="5" spans="1:5" s="3" customFormat="1" ht="12" x14ac:dyDescent="0.2">
      <c r="A5" s="2" t="s">
        <v>606</v>
      </c>
      <c r="B5" s="2"/>
      <c r="C5" s="2"/>
      <c r="D5" s="769"/>
      <c r="E5" s="769"/>
    </row>
    <row r="6" spans="1:5" s="3" customFormat="1" ht="12" x14ac:dyDescent="0.2"/>
    <row r="7" spans="1:5" s="3" customFormat="1" ht="29.1" customHeight="1" x14ac:dyDescent="0.2">
      <c r="A7" s="374" t="s">
        <v>510</v>
      </c>
      <c r="B7" s="382" t="s">
        <v>607</v>
      </c>
      <c r="C7" s="382" t="s">
        <v>35</v>
      </c>
      <c r="D7" s="382" t="s">
        <v>608</v>
      </c>
      <c r="E7" s="382" t="s">
        <v>35</v>
      </c>
    </row>
    <row r="8" spans="1:5" s="3" customFormat="1" ht="12" x14ac:dyDescent="0.2">
      <c r="A8" s="383" t="s">
        <v>58</v>
      </c>
      <c r="B8" s="384">
        <v>11</v>
      </c>
      <c r="C8" s="385">
        <v>0.216</v>
      </c>
      <c r="D8" s="383">
        <v>11</v>
      </c>
      <c r="E8" s="386">
        <f t="shared" ref="E8:E24" si="0">+D8/$D$25</f>
        <v>0.14666666666666667</v>
      </c>
    </row>
    <row r="9" spans="1:5" s="3" customFormat="1" ht="12" x14ac:dyDescent="0.2">
      <c r="A9" s="383" t="s">
        <v>59</v>
      </c>
      <c r="B9" s="384">
        <v>1</v>
      </c>
      <c r="C9" s="385">
        <v>0.02</v>
      </c>
      <c r="D9" s="383">
        <v>3</v>
      </c>
      <c r="E9" s="386">
        <f t="shared" si="0"/>
        <v>0.04</v>
      </c>
    </row>
    <row r="10" spans="1:5" s="3" customFormat="1" ht="12" x14ac:dyDescent="0.2">
      <c r="A10" s="383" t="s">
        <v>609</v>
      </c>
      <c r="B10" s="384">
        <v>24</v>
      </c>
      <c r="C10" s="385">
        <v>0.47099999999999997</v>
      </c>
      <c r="D10" s="383">
        <v>34</v>
      </c>
      <c r="E10" s="386">
        <f t="shared" si="0"/>
        <v>0.45333333333333331</v>
      </c>
    </row>
    <row r="11" spans="1:5" s="3" customFormat="1" ht="12" x14ac:dyDescent="0.2">
      <c r="A11" s="383" t="s">
        <v>610</v>
      </c>
      <c r="B11" s="384">
        <v>1</v>
      </c>
      <c r="C11" s="385">
        <v>0.02</v>
      </c>
      <c r="D11" s="383">
        <v>2</v>
      </c>
      <c r="E11" s="386">
        <f t="shared" si="0"/>
        <v>2.6666666666666668E-2</v>
      </c>
    </row>
    <row r="12" spans="1:5" s="3" customFormat="1" ht="12" x14ac:dyDescent="0.2">
      <c r="A12" s="383" t="s">
        <v>64</v>
      </c>
      <c r="B12" s="384">
        <v>1</v>
      </c>
      <c r="C12" s="385">
        <v>0.02</v>
      </c>
      <c r="D12" s="383">
        <v>2</v>
      </c>
      <c r="E12" s="386">
        <f t="shared" si="0"/>
        <v>2.6666666666666668E-2</v>
      </c>
    </row>
    <row r="13" spans="1:5" s="3" customFormat="1" ht="12" x14ac:dyDescent="0.2">
      <c r="A13" s="383" t="s">
        <v>65</v>
      </c>
      <c r="B13" s="383">
        <v>2</v>
      </c>
      <c r="C13" s="386">
        <v>3.9E-2</v>
      </c>
      <c r="D13" s="383">
        <v>2</v>
      </c>
      <c r="E13" s="386">
        <f t="shared" si="0"/>
        <v>2.6666666666666668E-2</v>
      </c>
    </row>
    <row r="14" spans="1:5" s="3" customFormat="1" ht="12" x14ac:dyDescent="0.2">
      <c r="A14" s="383" t="s">
        <v>68</v>
      </c>
      <c r="B14" s="384">
        <v>1</v>
      </c>
      <c r="C14" s="385">
        <v>0.02</v>
      </c>
      <c r="D14" s="383">
        <v>3</v>
      </c>
      <c r="E14" s="386">
        <f t="shared" si="0"/>
        <v>0.04</v>
      </c>
    </row>
    <row r="15" spans="1:5" x14ac:dyDescent="0.25">
      <c r="A15" s="383" t="s">
        <v>611</v>
      </c>
      <c r="B15" s="387">
        <v>0</v>
      </c>
      <c r="C15" s="388">
        <v>0</v>
      </c>
      <c r="D15" s="383">
        <v>1</v>
      </c>
      <c r="E15" s="386">
        <f t="shared" si="0"/>
        <v>1.3333333333333334E-2</v>
      </c>
    </row>
    <row r="16" spans="1:5" x14ac:dyDescent="0.25">
      <c r="A16" s="383" t="s">
        <v>72</v>
      </c>
      <c r="B16" s="387">
        <v>0</v>
      </c>
      <c r="C16" s="388">
        <v>0</v>
      </c>
      <c r="D16" s="383">
        <v>1</v>
      </c>
      <c r="E16" s="386">
        <f t="shared" si="0"/>
        <v>1.3333333333333334E-2</v>
      </c>
    </row>
    <row r="17" spans="1:5" x14ac:dyDescent="0.25">
      <c r="A17" s="383" t="s">
        <v>75</v>
      </c>
      <c r="B17" s="387">
        <v>0</v>
      </c>
      <c r="C17" s="388">
        <v>0</v>
      </c>
      <c r="D17" s="383">
        <v>1</v>
      </c>
      <c r="E17" s="386">
        <f t="shared" si="0"/>
        <v>1.3333333333333334E-2</v>
      </c>
    </row>
    <row r="18" spans="1:5" x14ac:dyDescent="0.25">
      <c r="A18" s="383" t="s">
        <v>71</v>
      </c>
      <c r="B18" s="384">
        <v>1</v>
      </c>
      <c r="C18" s="385">
        <v>0.02</v>
      </c>
      <c r="D18" s="383">
        <v>3</v>
      </c>
      <c r="E18" s="386">
        <f t="shared" si="0"/>
        <v>0.04</v>
      </c>
    </row>
    <row r="19" spans="1:5" x14ac:dyDescent="0.25">
      <c r="A19" s="383" t="s">
        <v>612</v>
      </c>
      <c r="B19" s="384">
        <v>1</v>
      </c>
      <c r="C19" s="385">
        <v>0.02</v>
      </c>
      <c r="D19" s="383">
        <v>3</v>
      </c>
      <c r="E19" s="386">
        <f t="shared" si="0"/>
        <v>0.04</v>
      </c>
    </row>
    <row r="20" spans="1:5" x14ac:dyDescent="0.25">
      <c r="A20" s="383" t="s">
        <v>77</v>
      </c>
      <c r="B20" s="383">
        <v>1</v>
      </c>
      <c r="C20" s="385">
        <v>0.02</v>
      </c>
      <c r="D20" s="383">
        <v>1</v>
      </c>
      <c r="E20" s="386">
        <f t="shared" si="0"/>
        <v>1.3333333333333334E-2</v>
      </c>
    </row>
    <row r="21" spans="1:5" x14ac:dyDescent="0.25">
      <c r="A21" s="383" t="s">
        <v>62</v>
      </c>
      <c r="B21" s="383">
        <v>1</v>
      </c>
      <c r="C21" s="385">
        <v>0.02</v>
      </c>
      <c r="D21" s="383">
        <v>1</v>
      </c>
      <c r="E21" s="386">
        <f t="shared" si="0"/>
        <v>1.3333333333333334E-2</v>
      </c>
    </row>
    <row r="22" spans="1:5" x14ac:dyDescent="0.25">
      <c r="A22" s="383" t="s">
        <v>61</v>
      </c>
      <c r="B22" s="383">
        <v>1</v>
      </c>
      <c r="C22" s="385">
        <v>0.02</v>
      </c>
      <c r="D22" s="383">
        <v>1</v>
      </c>
      <c r="E22" s="386">
        <f t="shared" si="0"/>
        <v>1.3333333333333334E-2</v>
      </c>
    </row>
    <row r="23" spans="1:5" x14ac:dyDescent="0.25">
      <c r="A23" s="383" t="s">
        <v>63</v>
      </c>
      <c r="B23" s="383">
        <v>1</v>
      </c>
      <c r="C23" s="385">
        <v>0.02</v>
      </c>
      <c r="D23" s="383">
        <v>1</v>
      </c>
      <c r="E23" s="386">
        <f t="shared" si="0"/>
        <v>1.3333333333333334E-2</v>
      </c>
    </row>
    <row r="24" spans="1:5" x14ac:dyDescent="0.25">
      <c r="A24" s="383" t="s">
        <v>613</v>
      </c>
      <c r="B24" s="383">
        <v>4</v>
      </c>
      <c r="C24" s="386">
        <v>7.8E-2</v>
      </c>
      <c r="D24" s="383">
        <v>5</v>
      </c>
      <c r="E24" s="386">
        <f t="shared" si="0"/>
        <v>6.6666666666666666E-2</v>
      </c>
    </row>
    <row r="25" spans="1:5" x14ac:dyDescent="0.25">
      <c r="A25" s="389" t="s">
        <v>34</v>
      </c>
      <c r="B25" s="389">
        <f>SUM(B8:B24)</f>
        <v>51</v>
      </c>
      <c r="C25" s="390">
        <v>1</v>
      </c>
      <c r="D25" s="389">
        <f>SUM(D8:D24)</f>
        <v>75</v>
      </c>
      <c r="E25" s="391">
        <f>+D25/$D$25</f>
        <v>1</v>
      </c>
    </row>
    <row r="26" spans="1:5" x14ac:dyDescent="0.25">
      <c r="A26" s="5" t="s">
        <v>791</v>
      </c>
      <c r="B26" s="5"/>
      <c r="C26" s="5"/>
    </row>
  </sheetData>
  <sheetProtection selectLockedCells="1" selectUnlockedCells="1"/>
  <mergeCells count="3">
    <mergeCell ref="A3:E3"/>
    <mergeCell ref="A4:E4"/>
    <mergeCell ref="D5:E5"/>
  </mergeCells>
  <conditionalFormatting sqref="A5:D5">
    <cfRule type="duplicateValues" dxfId="67" priority="2"/>
  </conditionalFormatting>
  <conditionalFormatting sqref="A4">
    <cfRule type="duplicateValues" dxfId="66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F76FCD-FA7C-474B-8723-51367035D106}">
  <sheetPr codeName="Hoja61">
    <tabColor theme="4" tint="-0.249977111117893"/>
  </sheetPr>
  <dimension ref="A1:E27"/>
  <sheetViews>
    <sheetView showGridLines="0" zoomScaleNormal="100" workbookViewId="0">
      <selection activeCell="A28" sqref="A28"/>
    </sheetView>
  </sheetViews>
  <sheetFormatPr baseColWidth="10" defaultColWidth="11.42578125" defaultRowHeight="15" x14ac:dyDescent="0.25"/>
  <cols>
    <col min="1" max="1" width="28" style="1" customWidth="1"/>
    <col min="2" max="2" width="18.140625" style="1" customWidth="1"/>
    <col min="3" max="3" width="6.85546875" style="1" customWidth="1"/>
    <col min="4" max="4" width="17.28515625" style="1" customWidth="1"/>
    <col min="5" max="5" width="7.140625" style="1" customWidth="1"/>
    <col min="6" max="16384" width="11.42578125" style="1"/>
  </cols>
  <sheetData>
    <row r="1" spans="1:5" s="344" customFormat="1" ht="59.25" customHeight="1" x14ac:dyDescent="0.3"/>
    <row r="2" spans="1:5" s="241" customFormat="1" ht="3.75" customHeight="1" x14ac:dyDescent="0.25"/>
    <row r="3" spans="1:5" ht="28.5" customHeight="1" x14ac:dyDescent="0.25">
      <c r="A3" s="767" t="s">
        <v>2</v>
      </c>
      <c r="B3" s="767"/>
      <c r="C3" s="767"/>
      <c r="D3" s="767"/>
      <c r="E3" s="767"/>
    </row>
    <row r="4" spans="1:5" ht="36" customHeight="1" x14ac:dyDescent="0.25">
      <c r="A4" s="768" t="s">
        <v>773</v>
      </c>
      <c r="B4" s="768"/>
      <c r="C4" s="768"/>
      <c r="D4" s="768"/>
      <c r="E4" s="768"/>
    </row>
    <row r="5" spans="1:5" x14ac:dyDescent="0.25">
      <c r="A5" s="2" t="s">
        <v>606</v>
      </c>
      <c r="B5" s="769"/>
      <c r="C5" s="769"/>
      <c r="D5" s="769"/>
      <c r="E5" s="769"/>
    </row>
    <row r="6" spans="1:5" x14ac:dyDescent="0.25">
      <c r="A6" s="3"/>
      <c r="B6" s="3"/>
      <c r="C6" s="3"/>
      <c r="D6" s="3"/>
      <c r="E6" s="3"/>
    </row>
    <row r="7" spans="1:5" s="3" customFormat="1" ht="30" customHeight="1" x14ac:dyDescent="0.2">
      <c r="A7" s="374" t="s">
        <v>510</v>
      </c>
      <c r="B7" s="382" t="s">
        <v>607</v>
      </c>
      <c r="C7" s="382" t="s">
        <v>35</v>
      </c>
      <c r="D7" s="382" t="s">
        <v>608</v>
      </c>
      <c r="E7" s="382" t="s">
        <v>35</v>
      </c>
    </row>
    <row r="8" spans="1:5" s="3" customFormat="1" ht="12" x14ac:dyDescent="0.2">
      <c r="A8" s="383" t="s">
        <v>58</v>
      </c>
      <c r="B8" s="383">
        <v>17</v>
      </c>
      <c r="C8" s="386">
        <f t="shared" ref="C8:C25" si="0">+B8/$B$26</f>
        <v>0.2073170731707317</v>
      </c>
      <c r="D8" s="383">
        <v>22</v>
      </c>
      <c r="E8" s="386">
        <f t="shared" ref="E8:E25" si="1">+D8/$D$26</f>
        <v>0.19642857142857142</v>
      </c>
    </row>
    <row r="9" spans="1:5" s="3" customFormat="1" ht="30" customHeight="1" x14ac:dyDescent="0.2">
      <c r="A9" s="383" t="s">
        <v>614</v>
      </c>
      <c r="B9" s="392">
        <v>0</v>
      </c>
      <c r="C9" s="386">
        <f t="shared" si="0"/>
        <v>0</v>
      </c>
      <c r="D9" s="383">
        <v>1</v>
      </c>
      <c r="E9" s="386">
        <f t="shared" si="1"/>
        <v>8.9285714285714281E-3</v>
      </c>
    </row>
    <row r="10" spans="1:5" x14ac:dyDescent="0.25">
      <c r="A10" s="383" t="s">
        <v>59</v>
      </c>
      <c r="B10" s="383">
        <v>6</v>
      </c>
      <c r="C10" s="386">
        <f t="shared" si="0"/>
        <v>7.3170731707317069E-2</v>
      </c>
      <c r="D10" s="383">
        <v>7</v>
      </c>
      <c r="E10" s="386">
        <f t="shared" si="1"/>
        <v>6.25E-2</v>
      </c>
    </row>
    <row r="11" spans="1:5" x14ac:dyDescent="0.25">
      <c r="A11" s="383" t="s">
        <v>609</v>
      </c>
      <c r="B11" s="383">
        <v>39</v>
      </c>
      <c r="C11" s="386">
        <f t="shared" si="0"/>
        <v>0.47560975609756095</v>
      </c>
      <c r="D11" s="383">
        <v>43</v>
      </c>
      <c r="E11" s="386">
        <f t="shared" si="1"/>
        <v>0.38392857142857145</v>
      </c>
    </row>
    <row r="12" spans="1:5" x14ac:dyDescent="0.25">
      <c r="A12" s="383" t="s">
        <v>610</v>
      </c>
      <c r="B12" s="383">
        <v>4</v>
      </c>
      <c r="C12" s="386">
        <f t="shared" si="0"/>
        <v>4.878048780487805E-2</v>
      </c>
      <c r="D12" s="383">
        <v>3</v>
      </c>
      <c r="E12" s="386">
        <f t="shared" si="1"/>
        <v>2.6785714285714284E-2</v>
      </c>
    </row>
    <row r="13" spans="1:5" x14ac:dyDescent="0.25">
      <c r="A13" s="383" t="s">
        <v>64</v>
      </c>
      <c r="B13" s="383">
        <v>1</v>
      </c>
      <c r="C13" s="386">
        <f t="shared" si="0"/>
        <v>1.2195121951219513E-2</v>
      </c>
      <c r="D13" s="383">
        <v>2</v>
      </c>
      <c r="E13" s="386">
        <f t="shared" si="1"/>
        <v>1.7857142857142856E-2</v>
      </c>
    </row>
    <row r="14" spans="1:5" x14ac:dyDescent="0.25">
      <c r="A14" s="383" t="s">
        <v>65</v>
      </c>
      <c r="B14" s="383">
        <v>1</v>
      </c>
      <c r="C14" s="386">
        <f t="shared" si="0"/>
        <v>1.2195121951219513E-2</v>
      </c>
      <c r="D14" s="383">
        <v>3</v>
      </c>
      <c r="E14" s="386">
        <f t="shared" si="1"/>
        <v>2.6785714285714284E-2</v>
      </c>
    </row>
    <row r="15" spans="1:5" x14ac:dyDescent="0.25">
      <c r="A15" s="383" t="s">
        <v>68</v>
      </c>
      <c r="B15" s="383">
        <v>3</v>
      </c>
      <c r="C15" s="386">
        <f t="shared" si="0"/>
        <v>3.6585365853658534E-2</v>
      </c>
      <c r="D15" s="383">
        <v>5</v>
      </c>
      <c r="E15" s="386">
        <f t="shared" si="1"/>
        <v>4.4642857142857144E-2</v>
      </c>
    </row>
    <row r="16" spans="1:5" x14ac:dyDescent="0.25">
      <c r="A16" s="383" t="s">
        <v>615</v>
      </c>
      <c r="B16" s="383">
        <v>1</v>
      </c>
      <c r="C16" s="386">
        <f t="shared" si="0"/>
        <v>1.2195121951219513E-2</v>
      </c>
      <c r="D16" s="383">
        <v>2</v>
      </c>
      <c r="E16" s="386">
        <f t="shared" si="1"/>
        <v>1.7857142857142856E-2</v>
      </c>
    </row>
    <row r="17" spans="1:5" x14ac:dyDescent="0.25">
      <c r="A17" s="383" t="s">
        <v>72</v>
      </c>
      <c r="B17" s="383">
        <v>1</v>
      </c>
      <c r="C17" s="386">
        <f t="shared" si="0"/>
        <v>1.2195121951219513E-2</v>
      </c>
      <c r="D17" s="383">
        <v>1</v>
      </c>
      <c r="E17" s="386">
        <f t="shared" si="1"/>
        <v>8.9285714285714281E-3</v>
      </c>
    </row>
    <row r="18" spans="1:5" x14ac:dyDescent="0.25">
      <c r="A18" s="383" t="s">
        <v>73</v>
      </c>
      <c r="B18" s="383">
        <v>0</v>
      </c>
      <c r="C18" s="386">
        <f t="shared" si="0"/>
        <v>0</v>
      </c>
      <c r="D18" s="383">
        <v>1</v>
      </c>
      <c r="E18" s="386">
        <f t="shared" si="1"/>
        <v>8.9285714285714281E-3</v>
      </c>
    </row>
    <row r="19" spans="1:5" x14ac:dyDescent="0.25">
      <c r="A19" s="383" t="s">
        <v>70</v>
      </c>
      <c r="B19" s="383">
        <v>0</v>
      </c>
      <c r="C19" s="386">
        <f t="shared" si="0"/>
        <v>0</v>
      </c>
      <c r="D19" s="383">
        <v>1</v>
      </c>
      <c r="E19" s="386">
        <f t="shared" si="1"/>
        <v>8.9285714285714281E-3</v>
      </c>
    </row>
    <row r="20" spans="1:5" x14ac:dyDescent="0.25">
      <c r="A20" s="383" t="s">
        <v>71</v>
      </c>
      <c r="B20" s="383">
        <v>0</v>
      </c>
      <c r="C20" s="386">
        <f t="shared" si="0"/>
        <v>0</v>
      </c>
      <c r="D20" s="383">
        <v>1</v>
      </c>
      <c r="E20" s="386">
        <f t="shared" si="1"/>
        <v>8.9285714285714281E-3</v>
      </c>
    </row>
    <row r="21" spans="1:5" x14ac:dyDescent="0.25">
      <c r="A21" s="383" t="s">
        <v>612</v>
      </c>
      <c r="B21" s="383">
        <v>1</v>
      </c>
      <c r="C21" s="386">
        <f t="shared" si="0"/>
        <v>1.2195121951219513E-2</v>
      </c>
      <c r="D21" s="383">
        <v>1</v>
      </c>
      <c r="E21" s="386">
        <f t="shared" si="1"/>
        <v>8.9285714285714281E-3</v>
      </c>
    </row>
    <row r="22" spans="1:5" x14ac:dyDescent="0.25">
      <c r="A22" s="383" t="s">
        <v>62</v>
      </c>
      <c r="B22" s="383">
        <v>1</v>
      </c>
      <c r="C22" s="386">
        <f t="shared" si="0"/>
        <v>1.2195121951219513E-2</v>
      </c>
      <c r="D22" s="383">
        <v>2</v>
      </c>
      <c r="E22" s="386">
        <f t="shared" si="1"/>
        <v>1.7857142857142856E-2</v>
      </c>
    </row>
    <row r="23" spans="1:5" x14ac:dyDescent="0.25">
      <c r="A23" s="383" t="s">
        <v>61</v>
      </c>
      <c r="B23" s="383">
        <v>1</v>
      </c>
      <c r="C23" s="386">
        <f t="shared" si="0"/>
        <v>1.2195121951219513E-2</v>
      </c>
      <c r="D23" s="383">
        <v>2</v>
      </c>
      <c r="E23" s="386">
        <f t="shared" si="1"/>
        <v>1.7857142857142856E-2</v>
      </c>
    </row>
    <row r="24" spans="1:5" x14ac:dyDescent="0.25">
      <c r="A24" s="383" t="s">
        <v>63</v>
      </c>
      <c r="B24" s="383">
        <v>1</v>
      </c>
      <c r="C24" s="386">
        <f t="shared" si="0"/>
        <v>1.2195121951219513E-2</v>
      </c>
      <c r="D24" s="383">
        <v>4</v>
      </c>
      <c r="E24" s="386">
        <f t="shared" si="1"/>
        <v>3.5714285714285712E-2</v>
      </c>
    </row>
    <row r="25" spans="1:5" x14ac:dyDescent="0.25">
      <c r="A25" s="383" t="s">
        <v>613</v>
      </c>
      <c r="B25" s="383">
        <v>5</v>
      </c>
      <c r="C25" s="386">
        <f t="shared" si="0"/>
        <v>6.097560975609756E-2</v>
      </c>
      <c r="D25" s="383">
        <v>11</v>
      </c>
      <c r="E25" s="386">
        <f t="shared" si="1"/>
        <v>9.8214285714285712E-2</v>
      </c>
    </row>
    <row r="26" spans="1:5" x14ac:dyDescent="0.25">
      <c r="A26" s="389" t="s">
        <v>34</v>
      </c>
      <c r="B26" s="393">
        <f>SUM(B8:B25)</f>
        <v>82</v>
      </c>
      <c r="C26" s="394">
        <f>+B26/$B$26</f>
        <v>1</v>
      </c>
      <c r="D26" s="389">
        <f>SUM(D8:D25)</f>
        <v>112</v>
      </c>
      <c r="E26" s="394">
        <f>+D26/$D$26</f>
        <v>1</v>
      </c>
    </row>
    <row r="27" spans="1:5" x14ac:dyDescent="0.25">
      <c r="A27" s="5" t="s">
        <v>791</v>
      </c>
      <c r="C27" s="371"/>
    </row>
  </sheetData>
  <sheetProtection selectLockedCells="1" selectUnlockedCells="1"/>
  <mergeCells count="4">
    <mergeCell ref="A3:E3"/>
    <mergeCell ref="A4:E4"/>
    <mergeCell ref="B5:C5"/>
    <mergeCell ref="D5:E5"/>
  </mergeCells>
  <conditionalFormatting sqref="D5">
    <cfRule type="duplicateValues" dxfId="65" priority="4"/>
  </conditionalFormatting>
  <conditionalFormatting sqref="A4">
    <cfRule type="duplicateValues" dxfId="64" priority="3"/>
  </conditionalFormatting>
  <conditionalFormatting sqref="A5">
    <cfRule type="duplicateValues" dxfId="63" priority="2"/>
  </conditionalFormatting>
  <conditionalFormatting sqref="B5">
    <cfRule type="duplicateValues" dxfId="62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548D0-9319-4D8B-9316-E24FC4D82C17}">
  <sheetPr codeName="Hoja62">
    <tabColor theme="4" tint="-0.249977111117893"/>
  </sheetPr>
  <dimension ref="A1:E33"/>
  <sheetViews>
    <sheetView showGridLines="0" zoomScaleNormal="100" workbookViewId="0">
      <selection activeCell="A34" sqref="A34"/>
    </sheetView>
  </sheetViews>
  <sheetFormatPr baseColWidth="10" defaultColWidth="11.42578125" defaultRowHeight="15" x14ac:dyDescent="0.25"/>
  <cols>
    <col min="1" max="1" width="28" style="1" customWidth="1"/>
    <col min="2" max="2" width="17.28515625" style="1" customWidth="1"/>
    <col min="3" max="3" width="6.7109375" style="1" customWidth="1"/>
    <col min="4" max="4" width="18.28515625" style="1" customWidth="1"/>
    <col min="5" max="5" width="7" style="1" customWidth="1"/>
    <col min="6" max="16384" width="11.42578125" style="1"/>
  </cols>
  <sheetData>
    <row r="1" spans="1:5" s="344" customFormat="1" ht="59.25" customHeight="1" x14ac:dyDescent="0.3"/>
    <row r="2" spans="1:5" s="241" customFormat="1" ht="3.75" customHeight="1" x14ac:dyDescent="0.25"/>
    <row r="3" spans="1:5" ht="28.5" customHeight="1" x14ac:dyDescent="0.25">
      <c r="A3" s="767" t="s">
        <v>2</v>
      </c>
      <c r="B3" s="767"/>
      <c r="C3" s="767"/>
      <c r="D3" s="767"/>
      <c r="E3" s="767"/>
    </row>
    <row r="4" spans="1:5" ht="32.1" customHeight="1" x14ac:dyDescent="0.25">
      <c r="A4" s="768" t="s">
        <v>787</v>
      </c>
      <c r="B4" s="768"/>
      <c r="C4" s="768"/>
      <c r="D4" s="768"/>
      <c r="E4" s="768"/>
    </row>
    <row r="5" spans="1:5" x14ac:dyDescent="0.25">
      <c r="A5" s="395" t="s">
        <v>616</v>
      </c>
      <c r="B5" s="770"/>
      <c r="C5" s="770"/>
      <c r="D5" s="769"/>
      <c r="E5" s="769"/>
    </row>
    <row r="6" spans="1:5" x14ac:dyDescent="0.25">
      <c r="A6" s="3"/>
      <c r="B6" s="3"/>
      <c r="C6" s="3"/>
      <c r="D6" s="3"/>
      <c r="E6" s="3"/>
    </row>
    <row r="7" spans="1:5" s="3" customFormat="1" ht="30" customHeight="1" x14ac:dyDescent="0.2">
      <c r="A7" s="382" t="s">
        <v>510</v>
      </c>
      <c r="B7" s="382" t="s">
        <v>607</v>
      </c>
      <c r="C7" s="382" t="s">
        <v>35</v>
      </c>
      <c r="D7" s="382" t="s">
        <v>608</v>
      </c>
      <c r="E7" s="382" t="s">
        <v>35</v>
      </c>
    </row>
    <row r="8" spans="1:5" s="3" customFormat="1" ht="12" x14ac:dyDescent="0.2">
      <c r="A8" s="383" t="s">
        <v>58</v>
      </c>
      <c r="B8" s="387">
        <v>40</v>
      </c>
      <c r="C8" s="386">
        <f t="shared" ref="C8:C32" si="0">+B8/$B$32</f>
        <v>0.14336917562724014</v>
      </c>
      <c r="D8" s="383">
        <v>36</v>
      </c>
      <c r="E8" s="386">
        <f t="shared" ref="E8:E32" si="1">+D8/$D$32</f>
        <v>0.14117647058823529</v>
      </c>
    </row>
    <row r="9" spans="1:5" s="3" customFormat="1" ht="24" customHeight="1" x14ac:dyDescent="0.2">
      <c r="A9" s="383" t="s">
        <v>614</v>
      </c>
      <c r="B9" s="392">
        <v>0</v>
      </c>
      <c r="C9" s="386">
        <f t="shared" si="0"/>
        <v>0</v>
      </c>
      <c r="D9" s="383">
        <v>1</v>
      </c>
      <c r="E9" s="386">
        <f t="shared" si="1"/>
        <v>3.9215686274509803E-3</v>
      </c>
    </row>
    <row r="10" spans="1:5" s="3" customFormat="1" ht="12" x14ac:dyDescent="0.2">
      <c r="A10" s="383" t="s">
        <v>59</v>
      </c>
      <c r="B10" s="387">
        <v>8</v>
      </c>
      <c r="C10" s="386">
        <f t="shared" si="0"/>
        <v>2.8673835125448029E-2</v>
      </c>
      <c r="D10" s="383">
        <v>5</v>
      </c>
      <c r="E10" s="386">
        <f t="shared" si="1"/>
        <v>1.9607843137254902E-2</v>
      </c>
    </row>
    <row r="11" spans="1:5" s="3" customFormat="1" ht="12" x14ac:dyDescent="0.2">
      <c r="A11" s="383" t="s">
        <v>609</v>
      </c>
      <c r="B11" s="387">
        <v>96</v>
      </c>
      <c r="C11" s="386">
        <f t="shared" si="0"/>
        <v>0.34408602150537637</v>
      </c>
      <c r="D11" s="383">
        <v>83</v>
      </c>
      <c r="E11" s="386">
        <f t="shared" si="1"/>
        <v>0.32549019607843138</v>
      </c>
    </row>
    <row r="12" spans="1:5" s="3" customFormat="1" ht="12" x14ac:dyDescent="0.2">
      <c r="A12" s="383" t="s">
        <v>610</v>
      </c>
      <c r="B12" s="387">
        <v>20</v>
      </c>
      <c r="C12" s="386">
        <f t="shared" si="0"/>
        <v>7.1684587813620068E-2</v>
      </c>
      <c r="D12" s="383">
        <v>20</v>
      </c>
      <c r="E12" s="386">
        <f t="shared" si="1"/>
        <v>7.8431372549019607E-2</v>
      </c>
    </row>
    <row r="13" spans="1:5" s="3" customFormat="1" ht="12" x14ac:dyDescent="0.2">
      <c r="A13" s="383" t="s">
        <v>64</v>
      </c>
      <c r="B13" s="387">
        <v>8</v>
      </c>
      <c r="C13" s="386">
        <f t="shared" si="0"/>
        <v>2.8673835125448029E-2</v>
      </c>
      <c r="D13" s="383">
        <v>9</v>
      </c>
      <c r="E13" s="386">
        <f t="shared" si="1"/>
        <v>3.5294117647058823E-2</v>
      </c>
    </row>
    <row r="14" spans="1:5" s="3" customFormat="1" ht="12" x14ac:dyDescent="0.2">
      <c r="A14" s="383" t="s">
        <v>65</v>
      </c>
      <c r="B14" s="387">
        <v>5</v>
      </c>
      <c r="C14" s="386">
        <f t="shared" si="0"/>
        <v>1.7921146953405017E-2</v>
      </c>
      <c r="D14" s="383">
        <v>8</v>
      </c>
      <c r="E14" s="386">
        <f t="shared" si="1"/>
        <v>3.1372549019607843E-2</v>
      </c>
    </row>
    <row r="15" spans="1:5" s="3" customFormat="1" ht="12" x14ac:dyDescent="0.2">
      <c r="A15" s="396" t="s">
        <v>80</v>
      </c>
      <c r="B15" s="387">
        <v>2</v>
      </c>
      <c r="C15" s="386">
        <f t="shared" si="0"/>
        <v>7.1684587813620072E-3</v>
      </c>
      <c r="D15" s="383">
        <v>2</v>
      </c>
      <c r="E15" s="386">
        <f t="shared" si="1"/>
        <v>7.8431372549019607E-3</v>
      </c>
    </row>
    <row r="16" spans="1:5" s="3" customFormat="1" ht="12" x14ac:dyDescent="0.2">
      <c r="A16" s="383" t="s">
        <v>68</v>
      </c>
      <c r="B16" s="387">
        <v>5</v>
      </c>
      <c r="C16" s="386">
        <f t="shared" si="0"/>
        <v>1.7921146953405017E-2</v>
      </c>
      <c r="D16" s="383">
        <v>11</v>
      </c>
      <c r="E16" s="386">
        <f t="shared" si="1"/>
        <v>4.3137254901960784E-2</v>
      </c>
    </row>
    <row r="17" spans="1:5" s="3" customFormat="1" ht="12" x14ac:dyDescent="0.2">
      <c r="A17" s="383" t="s">
        <v>615</v>
      </c>
      <c r="B17" s="387">
        <v>2</v>
      </c>
      <c r="C17" s="386">
        <f t="shared" si="0"/>
        <v>7.1684587813620072E-3</v>
      </c>
      <c r="D17" s="383">
        <v>2</v>
      </c>
      <c r="E17" s="386">
        <f t="shared" si="1"/>
        <v>7.8431372549019607E-3</v>
      </c>
    </row>
    <row r="18" spans="1:5" s="3" customFormat="1" ht="12" x14ac:dyDescent="0.2">
      <c r="A18" s="383" t="s">
        <v>81</v>
      </c>
      <c r="B18" s="387">
        <v>1</v>
      </c>
      <c r="C18" s="386">
        <f t="shared" si="0"/>
        <v>3.5842293906810036E-3</v>
      </c>
      <c r="D18" s="383">
        <v>1</v>
      </c>
      <c r="E18" s="386">
        <f t="shared" si="1"/>
        <v>3.9215686274509803E-3</v>
      </c>
    </row>
    <row r="19" spans="1:5" s="3" customFormat="1" ht="12" x14ac:dyDescent="0.2">
      <c r="A19" s="383" t="s">
        <v>72</v>
      </c>
      <c r="B19" s="387">
        <v>7</v>
      </c>
      <c r="C19" s="386">
        <f t="shared" si="0"/>
        <v>2.5089605734767026E-2</v>
      </c>
      <c r="D19" s="383">
        <v>7</v>
      </c>
      <c r="E19" s="386">
        <f t="shared" si="1"/>
        <v>2.7450980392156862E-2</v>
      </c>
    </row>
    <row r="20" spans="1:5" s="3" customFormat="1" ht="12" x14ac:dyDescent="0.2">
      <c r="A20" s="383" t="s">
        <v>75</v>
      </c>
      <c r="B20" s="387">
        <v>2</v>
      </c>
      <c r="C20" s="386">
        <f t="shared" si="0"/>
        <v>7.1684587813620072E-3</v>
      </c>
      <c r="D20" s="383">
        <v>3</v>
      </c>
      <c r="E20" s="386">
        <f t="shared" si="1"/>
        <v>1.1764705882352941E-2</v>
      </c>
    </row>
    <row r="21" spans="1:5" s="3" customFormat="1" ht="12" x14ac:dyDescent="0.2">
      <c r="A21" s="383" t="s">
        <v>617</v>
      </c>
      <c r="B21" s="387">
        <v>5</v>
      </c>
      <c r="C21" s="386">
        <f t="shared" si="0"/>
        <v>1.7921146953405017E-2</v>
      </c>
      <c r="D21" s="383">
        <v>1</v>
      </c>
      <c r="E21" s="386">
        <f t="shared" si="1"/>
        <v>3.9215686274509803E-3</v>
      </c>
    </row>
    <row r="22" spans="1:5" s="3" customFormat="1" ht="12" x14ac:dyDescent="0.2">
      <c r="A22" s="383" t="s">
        <v>70</v>
      </c>
      <c r="B22" s="387">
        <v>5</v>
      </c>
      <c r="C22" s="386">
        <f t="shared" si="0"/>
        <v>1.7921146953405017E-2</v>
      </c>
      <c r="D22" s="383">
        <v>4</v>
      </c>
      <c r="E22" s="386">
        <f t="shared" si="1"/>
        <v>1.5686274509803921E-2</v>
      </c>
    </row>
    <row r="23" spans="1:5" s="3" customFormat="1" ht="12" x14ac:dyDescent="0.2">
      <c r="A23" s="383" t="s">
        <v>69</v>
      </c>
      <c r="B23" s="387">
        <v>2</v>
      </c>
      <c r="C23" s="386">
        <f t="shared" si="0"/>
        <v>7.1684587813620072E-3</v>
      </c>
      <c r="D23" s="383">
        <v>2</v>
      </c>
      <c r="E23" s="386">
        <f t="shared" si="1"/>
        <v>7.8431372549019607E-3</v>
      </c>
    </row>
    <row r="24" spans="1:5" s="3" customFormat="1" ht="12" x14ac:dyDescent="0.2">
      <c r="A24" s="383" t="s">
        <v>71</v>
      </c>
      <c r="B24" s="387">
        <v>2</v>
      </c>
      <c r="C24" s="386">
        <f t="shared" si="0"/>
        <v>7.1684587813620072E-3</v>
      </c>
      <c r="D24" s="383">
        <v>2</v>
      </c>
      <c r="E24" s="386">
        <f t="shared" si="1"/>
        <v>7.8431372549019607E-3</v>
      </c>
    </row>
    <row r="25" spans="1:5" s="3" customFormat="1" ht="12" x14ac:dyDescent="0.2">
      <c r="A25" s="396" t="s">
        <v>612</v>
      </c>
      <c r="B25" s="387">
        <v>4</v>
      </c>
      <c r="C25" s="386">
        <f t="shared" si="0"/>
        <v>1.4336917562724014E-2</v>
      </c>
      <c r="D25" s="383">
        <v>4</v>
      </c>
      <c r="E25" s="386">
        <f t="shared" si="1"/>
        <v>1.5686274509803921E-2</v>
      </c>
    </row>
    <row r="26" spans="1:5" x14ac:dyDescent="0.25">
      <c r="A26" s="383" t="s">
        <v>77</v>
      </c>
      <c r="B26" s="387">
        <v>4</v>
      </c>
      <c r="C26" s="386">
        <f t="shared" si="0"/>
        <v>1.4336917562724014E-2</v>
      </c>
      <c r="D26" s="383">
        <v>4</v>
      </c>
      <c r="E26" s="386">
        <f t="shared" si="1"/>
        <v>1.5686274509803921E-2</v>
      </c>
    </row>
    <row r="27" spans="1:5" x14ac:dyDescent="0.25">
      <c r="A27" s="383" t="s">
        <v>62</v>
      </c>
      <c r="B27" s="387">
        <v>4</v>
      </c>
      <c r="C27" s="386">
        <f t="shared" si="0"/>
        <v>1.4336917562724014E-2</v>
      </c>
      <c r="D27" s="383">
        <v>7</v>
      </c>
      <c r="E27" s="386">
        <f t="shared" si="1"/>
        <v>2.7450980392156862E-2</v>
      </c>
    </row>
    <row r="28" spans="1:5" x14ac:dyDescent="0.25">
      <c r="A28" s="396" t="s">
        <v>61</v>
      </c>
      <c r="B28" s="387">
        <v>14</v>
      </c>
      <c r="C28" s="386">
        <f t="shared" si="0"/>
        <v>5.0179211469534052E-2</v>
      </c>
      <c r="D28" s="383">
        <v>12</v>
      </c>
      <c r="E28" s="386">
        <f t="shared" si="1"/>
        <v>4.7058823529411764E-2</v>
      </c>
    </row>
    <row r="29" spans="1:5" x14ac:dyDescent="0.25">
      <c r="A29" s="396" t="s">
        <v>78</v>
      </c>
      <c r="B29" s="387">
        <v>8</v>
      </c>
      <c r="C29" s="397">
        <f t="shared" si="0"/>
        <v>2.8673835125448029E-2</v>
      </c>
      <c r="D29" s="396">
        <v>8</v>
      </c>
      <c r="E29" s="386">
        <f t="shared" si="1"/>
        <v>3.1372549019607843E-2</v>
      </c>
    </row>
    <row r="30" spans="1:5" x14ac:dyDescent="0.25">
      <c r="A30" s="383" t="s">
        <v>63</v>
      </c>
      <c r="B30" s="387">
        <v>7</v>
      </c>
      <c r="C30" s="386">
        <f t="shared" si="0"/>
        <v>2.5089605734767026E-2</v>
      </c>
      <c r="D30" s="383">
        <v>4</v>
      </c>
      <c r="E30" s="386">
        <f t="shared" si="1"/>
        <v>1.5686274509803921E-2</v>
      </c>
    </row>
    <row r="31" spans="1:5" x14ac:dyDescent="0.25">
      <c r="A31" s="383" t="s">
        <v>60</v>
      </c>
      <c r="B31" s="387">
        <v>28</v>
      </c>
      <c r="C31" s="386">
        <f t="shared" si="0"/>
        <v>0.1003584229390681</v>
      </c>
      <c r="D31" s="383">
        <v>19</v>
      </c>
      <c r="E31" s="386">
        <f t="shared" si="1"/>
        <v>7.4509803921568626E-2</v>
      </c>
    </row>
    <row r="32" spans="1:5" x14ac:dyDescent="0.25">
      <c r="A32" s="389" t="s">
        <v>34</v>
      </c>
      <c r="B32" s="389">
        <f>SUM(B8:B31)</f>
        <v>279</v>
      </c>
      <c r="C32" s="394">
        <f t="shared" si="0"/>
        <v>1</v>
      </c>
      <c r="D32" s="389">
        <f>SUM(D8:D31)</f>
        <v>255</v>
      </c>
      <c r="E32" s="394">
        <f t="shared" si="1"/>
        <v>1</v>
      </c>
    </row>
    <row r="33" spans="1:3" x14ac:dyDescent="0.25">
      <c r="A33" s="5" t="s">
        <v>791</v>
      </c>
      <c r="B33" s="5"/>
      <c r="C33" s="5"/>
    </row>
  </sheetData>
  <sheetProtection selectLockedCells="1" selectUnlockedCells="1"/>
  <mergeCells count="4">
    <mergeCell ref="A3:E3"/>
    <mergeCell ref="A4:E4"/>
    <mergeCell ref="B5:C5"/>
    <mergeCell ref="D5:E5"/>
  </mergeCells>
  <conditionalFormatting sqref="A5:B5 D5">
    <cfRule type="duplicateValues" dxfId="61" priority="2"/>
  </conditionalFormatting>
  <conditionalFormatting sqref="A4">
    <cfRule type="duplicateValues" dxfId="60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75118-AFA7-44DD-B349-E452ED04E3E9}">
  <sheetPr codeName="Hoja63">
    <tabColor theme="4" tint="-0.249977111117893"/>
  </sheetPr>
  <dimension ref="A1:E37"/>
  <sheetViews>
    <sheetView showGridLines="0" zoomScaleNormal="100" workbookViewId="0"/>
  </sheetViews>
  <sheetFormatPr baseColWidth="10" defaultColWidth="11.42578125" defaultRowHeight="15" x14ac:dyDescent="0.25"/>
  <cols>
    <col min="1" max="1" width="24.7109375" style="1" customWidth="1"/>
    <col min="2" max="2" width="17.85546875" style="1" customWidth="1"/>
    <col min="3" max="3" width="7.140625" style="1" customWidth="1"/>
    <col min="4" max="4" width="18.7109375" style="1" customWidth="1"/>
    <col min="5" max="5" width="8.28515625" style="1" customWidth="1"/>
    <col min="6" max="16384" width="11.42578125" style="1"/>
  </cols>
  <sheetData>
    <row r="1" spans="1:5" s="344" customFormat="1" ht="59.25" customHeight="1" x14ac:dyDescent="0.3"/>
    <row r="2" spans="1:5" s="241" customFormat="1" ht="3.75" customHeight="1" x14ac:dyDescent="0.25"/>
    <row r="3" spans="1:5" ht="28.5" customHeight="1" x14ac:dyDescent="0.25">
      <c r="A3" s="767" t="s">
        <v>2</v>
      </c>
      <c r="B3" s="767"/>
      <c r="C3" s="767"/>
      <c r="D3" s="767"/>
      <c r="E3" s="767"/>
    </row>
    <row r="4" spans="1:5" ht="35.25" customHeight="1" x14ac:dyDescent="0.25">
      <c r="A4" s="768" t="s">
        <v>788</v>
      </c>
      <c r="B4" s="768"/>
      <c r="C4" s="768"/>
      <c r="D4" s="768"/>
      <c r="E4" s="768"/>
    </row>
    <row r="5" spans="1:5" x14ac:dyDescent="0.25">
      <c r="A5" s="395" t="s">
        <v>616</v>
      </c>
      <c r="B5" s="770"/>
      <c r="C5" s="770"/>
      <c r="D5" s="771"/>
      <c r="E5" s="771"/>
    </row>
    <row r="6" spans="1:5" x14ac:dyDescent="0.25">
      <c r="A6" s="3"/>
      <c r="B6" s="3"/>
      <c r="C6" s="3"/>
      <c r="D6" s="3"/>
      <c r="E6" s="3"/>
    </row>
    <row r="7" spans="1:5" s="3" customFormat="1" ht="30" customHeight="1" x14ac:dyDescent="0.2">
      <c r="A7" s="374" t="s">
        <v>510</v>
      </c>
      <c r="B7" s="382" t="s">
        <v>607</v>
      </c>
      <c r="C7" s="382" t="s">
        <v>35</v>
      </c>
      <c r="D7" s="382" t="s">
        <v>608</v>
      </c>
      <c r="E7" s="382" t="s">
        <v>35</v>
      </c>
    </row>
    <row r="8" spans="1:5" s="3" customFormat="1" ht="12" x14ac:dyDescent="0.2">
      <c r="A8" s="383" t="s">
        <v>618</v>
      </c>
      <c r="B8" s="383">
        <v>1</v>
      </c>
      <c r="C8" s="398">
        <f t="shared" ref="C8:C32" si="0">+B8/$B$33</f>
        <v>8.3333333333333332E-3</v>
      </c>
      <c r="D8" s="383">
        <v>2</v>
      </c>
      <c r="E8" s="386">
        <f t="shared" ref="E8:E32" si="1">+D8/$D$33</f>
        <v>1.2121212121212121E-2</v>
      </c>
    </row>
    <row r="9" spans="1:5" s="3" customFormat="1" ht="12" x14ac:dyDescent="0.2">
      <c r="A9" s="383" t="s">
        <v>58</v>
      </c>
      <c r="B9" s="387">
        <v>20</v>
      </c>
      <c r="C9" s="398">
        <f t="shared" si="0"/>
        <v>0.16666666666666666</v>
      </c>
      <c r="D9" s="383">
        <v>23</v>
      </c>
      <c r="E9" s="386">
        <f t="shared" si="1"/>
        <v>0.1393939393939394</v>
      </c>
    </row>
    <row r="10" spans="1:5" s="3" customFormat="1" ht="12" x14ac:dyDescent="0.2">
      <c r="A10" s="383" t="s">
        <v>59</v>
      </c>
      <c r="B10" s="387">
        <v>4</v>
      </c>
      <c r="C10" s="398">
        <f t="shared" si="0"/>
        <v>3.3333333333333333E-2</v>
      </c>
      <c r="D10" s="383">
        <v>6</v>
      </c>
      <c r="E10" s="386">
        <f t="shared" si="1"/>
        <v>3.6363636363636362E-2</v>
      </c>
    </row>
    <row r="11" spans="1:5" s="3" customFormat="1" ht="12" x14ac:dyDescent="0.2">
      <c r="A11" s="383" t="s">
        <v>609</v>
      </c>
      <c r="B11" s="387">
        <v>35</v>
      </c>
      <c r="C11" s="398">
        <f t="shared" si="0"/>
        <v>0.29166666666666669</v>
      </c>
      <c r="D11" s="383">
        <v>54</v>
      </c>
      <c r="E11" s="386">
        <f t="shared" si="1"/>
        <v>0.32727272727272727</v>
      </c>
    </row>
    <row r="12" spans="1:5" s="3" customFormat="1" ht="12" x14ac:dyDescent="0.2">
      <c r="A12" s="383" t="s">
        <v>610</v>
      </c>
      <c r="B12" s="387">
        <v>3</v>
      </c>
      <c r="C12" s="398">
        <f t="shared" si="0"/>
        <v>2.5000000000000001E-2</v>
      </c>
      <c r="D12" s="383">
        <v>6</v>
      </c>
      <c r="E12" s="386">
        <f t="shared" si="1"/>
        <v>3.6363636363636362E-2</v>
      </c>
    </row>
    <row r="13" spans="1:5" s="3" customFormat="1" ht="12" x14ac:dyDescent="0.2">
      <c r="A13" s="383" t="s">
        <v>64</v>
      </c>
      <c r="B13" s="387">
        <v>3</v>
      </c>
      <c r="C13" s="398">
        <f t="shared" si="0"/>
        <v>2.5000000000000001E-2</v>
      </c>
      <c r="D13" s="383">
        <v>5</v>
      </c>
      <c r="E13" s="386">
        <f t="shared" si="1"/>
        <v>3.0303030303030304E-2</v>
      </c>
    </row>
    <row r="14" spans="1:5" s="3" customFormat="1" ht="12" x14ac:dyDescent="0.2">
      <c r="A14" s="383" t="s">
        <v>65</v>
      </c>
      <c r="B14" s="387">
        <v>2</v>
      </c>
      <c r="C14" s="398">
        <f t="shared" si="0"/>
        <v>1.6666666666666666E-2</v>
      </c>
      <c r="D14" s="383">
        <v>3</v>
      </c>
      <c r="E14" s="386">
        <f t="shared" si="1"/>
        <v>1.8181818181818181E-2</v>
      </c>
    </row>
    <row r="15" spans="1:5" s="3" customFormat="1" ht="12" x14ac:dyDescent="0.2">
      <c r="A15" s="383" t="s">
        <v>79</v>
      </c>
      <c r="B15" s="387">
        <v>1</v>
      </c>
      <c r="C15" s="398">
        <f t="shared" si="0"/>
        <v>8.3333333333333332E-3</v>
      </c>
      <c r="D15" s="383">
        <v>1</v>
      </c>
      <c r="E15" s="386">
        <f t="shared" si="1"/>
        <v>6.0606060606060606E-3</v>
      </c>
    </row>
    <row r="16" spans="1:5" s="3" customFormat="1" ht="12" x14ac:dyDescent="0.2">
      <c r="A16" s="383" t="s">
        <v>80</v>
      </c>
      <c r="B16" s="387">
        <v>0</v>
      </c>
      <c r="C16" s="398">
        <f t="shared" si="0"/>
        <v>0</v>
      </c>
      <c r="D16" s="383">
        <v>1</v>
      </c>
      <c r="E16" s="386">
        <f t="shared" si="1"/>
        <v>6.0606060606060606E-3</v>
      </c>
    </row>
    <row r="17" spans="1:5" s="3" customFormat="1" ht="12" x14ac:dyDescent="0.2">
      <c r="A17" s="396" t="s">
        <v>68</v>
      </c>
      <c r="B17" s="387">
        <v>14</v>
      </c>
      <c r="C17" s="398">
        <f t="shared" si="0"/>
        <v>0.11666666666666667</v>
      </c>
      <c r="D17" s="383">
        <v>16</v>
      </c>
      <c r="E17" s="386">
        <f t="shared" si="1"/>
        <v>9.696969696969697E-2</v>
      </c>
    </row>
    <row r="18" spans="1:5" s="3" customFormat="1" ht="12" x14ac:dyDescent="0.2">
      <c r="A18" s="383" t="s">
        <v>615</v>
      </c>
      <c r="B18" s="387">
        <v>2</v>
      </c>
      <c r="C18" s="398">
        <f t="shared" si="0"/>
        <v>1.6666666666666666E-2</v>
      </c>
      <c r="D18" s="383">
        <v>1</v>
      </c>
      <c r="E18" s="386">
        <f t="shared" si="1"/>
        <v>6.0606060606060606E-3</v>
      </c>
    </row>
    <row r="19" spans="1:5" s="3" customFormat="1" ht="12" x14ac:dyDescent="0.2">
      <c r="A19" s="383" t="s">
        <v>81</v>
      </c>
      <c r="B19" s="387">
        <v>1</v>
      </c>
      <c r="C19" s="398">
        <f t="shared" si="0"/>
        <v>8.3333333333333332E-3</v>
      </c>
      <c r="D19" s="383">
        <v>2</v>
      </c>
      <c r="E19" s="386">
        <f t="shared" si="1"/>
        <v>1.2121212121212121E-2</v>
      </c>
    </row>
    <row r="20" spans="1:5" s="3" customFormat="1" ht="12" x14ac:dyDescent="0.2">
      <c r="A20" s="383" t="s">
        <v>611</v>
      </c>
      <c r="B20" s="387">
        <v>1</v>
      </c>
      <c r="C20" s="398">
        <f t="shared" si="0"/>
        <v>8.3333333333333332E-3</v>
      </c>
      <c r="D20" s="383">
        <v>3</v>
      </c>
      <c r="E20" s="386">
        <f t="shared" si="1"/>
        <v>1.8181818181818181E-2</v>
      </c>
    </row>
    <row r="21" spans="1:5" s="3" customFormat="1" ht="12" x14ac:dyDescent="0.2">
      <c r="A21" s="383" t="s">
        <v>72</v>
      </c>
      <c r="B21" s="387">
        <v>1</v>
      </c>
      <c r="C21" s="398">
        <f t="shared" si="0"/>
        <v>8.3333333333333332E-3</v>
      </c>
      <c r="D21" s="383">
        <v>1</v>
      </c>
      <c r="E21" s="386">
        <f t="shared" si="1"/>
        <v>6.0606060606060606E-3</v>
      </c>
    </row>
    <row r="22" spans="1:5" s="3" customFormat="1" ht="12" x14ac:dyDescent="0.2">
      <c r="A22" s="383" t="s">
        <v>75</v>
      </c>
      <c r="B22" s="387">
        <v>2</v>
      </c>
      <c r="C22" s="398">
        <f t="shared" si="0"/>
        <v>1.6666666666666666E-2</v>
      </c>
      <c r="D22" s="383">
        <v>2</v>
      </c>
      <c r="E22" s="386">
        <f t="shared" si="1"/>
        <v>1.2121212121212121E-2</v>
      </c>
    </row>
    <row r="23" spans="1:5" s="3" customFormat="1" ht="12" x14ac:dyDescent="0.2">
      <c r="A23" s="383" t="s">
        <v>73</v>
      </c>
      <c r="B23" s="387">
        <v>2</v>
      </c>
      <c r="C23" s="398">
        <f t="shared" si="0"/>
        <v>1.6666666666666666E-2</v>
      </c>
      <c r="D23" s="383">
        <v>2</v>
      </c>
      <c r="E23" s="386">
        <f t="shared" si="1"/>
        <v>1.2121212121212121E-2</v>
      </c>
    </row>
    <row r="24" spans="1:5" s="3" customFormat="1" ht="12" x14ac:dyDescent="0.2">
      <c r="A24" s="383" t="s">
        <v>70</v>
      </c>
      <c r="B24" s="387">
        <v>2</v>
      </c>
      <c r="C24" s="398">
        <f t="shared" si="0"/>
        <v>1.6666666666666666E-2</v>
      </c>
      <c r="D24" s="383">
        <v>5</v>
      </c>
      <c r="E24" s="386">
        <f t="shared" si="1"/>
        <v>3.0303030303030304E-2</v>
      </c>
    </row>
    <row r="25" spans="1:5" s="3" customFormat="1" ht="12" x14ac:dyDescent="0.2">
      <c r="A25" s="396" t="s">
        <v>71</v>
      </c>
      <c r="B25" s="387">
        <v>3</v>
      </c>
      <c r="C25" s="398">
        <f t="shared" si="0"/>
        <v>2.5000000000000001E-2</v>
      </c>
      <c r="D25" s="396">
        <v>2</v>
      </c>
      <c r="E25" s="397">
        <f t="shared" si="1"/>
        <v>1.2121212121212121E-2</v>
      </c>
    </row>
    <row r="26" spans="1:5" s="3" customFormat="1" ht="12" x14ac:dyDescent="0.2">
      <c r="A26" s="383" t="s">
        <v>612</v>
      </c>
      <c r="B26" s="387">
        <v>2</v>
      </c>
      <c r="C26" s="398">
        <f t="shared" si="0"/>
        <v>1.6666666666666666E-2</v>
      </c>
      <c r="D26" s="383">
        <v>1</v>
      </c>
      <c r="E26" s="386">
        <f t="shared" si="1"/>
        <v>6.0606060606060606E-3</v>
      </c>
    </row>
    <row r="27" spans="1:5" s="3" customFormat="1" ht="12" x14ac:dyDescent="0.2">
      <c r="A27" s="383" t="s">
        <v>77</v>
      </c>
      <c r="B27" s="387">
        <v>0</v>
      </c>
      <c r="C27" s="398">
        <f t="shared" si="0"/>
        <v>0</v>
      </c>
      <c r="D27" s="383">
        <v>1</v>
      </c>
      <c r="E27" s="386">
        <f t="shared" si="1"/>
        <v>6.0606060606060606E-3</v>
      </c>
    </row>
    <row r="28" spans="1:5" s="3" customFormat="1" ht="12" x14ac:dyDescent="0.2">
      <c r="A28" s="383" t="s">
        <v>62</v>
      </c>
      <c r="B28" s="387">
        <v>2</v>
      </c>
      <c r="C28" s="398">
        <f t="shared" si="0"/>
        <v>1.6666666666666666E-2</v>
      </c>
      <c r="D28" s="383">
        <v>8</v>
      </c>
      <c r="E28" s="386">
        <f t="shared" si="1"/>
        <v>4.8484848484848485E-2</v>
      </c>
    </row>
    <row r="29" spans="1:5" s="3" customFormat="1" ht="12" x14ac:dyDescent="0.2">
      <c r="A29" s="383" t="s">
        <v>61</v>
      </c>
      <c r="B29" s="387">
        <v>5</v>
      </c>
      <c r="C29" s="398">
        <f t="shared" si="0"/>
        <v>4.1666666666666664E-2</v>
      </c>
      <c r="D29" s="383">
        <v>7</v>
      </c>
      <c r="E29" s="386">
        <f t="shared" si="1"/>
        <v>4.2424242424242427E-2</v>
      </c>
    </row>
    <row r="30" spans="1:5" s="3" customFormat="1" ht="12" x14ac:dyDescent="0.2">
      <c r="A30" s="383" t="s">
        <v>78</v>
      </c>
      <c r="B30" s="387">
        <v>1</v>
      </c>
      <c r="C30" s="398">
        <f t="shared" si="0"/>
        <v>8.3333333333333332E-3</v>
      </c>
      <c r="D30" s="383">
        <v>0</v>
      </c>
      <c r="E30" s="386">
        <f t="shared" si="1"/>
        <v>0</v>
      </c>
    </row>
    <row r="31" spans="1:5" s="3" customFormat="1" ht="12" x14ac:dyDescent="0.2">
      <c r="A31" s="383" t="s">
        <v>63</v>
      </c>
      <c r="B31" s="387">
        <v>2</v>
      </c>
      <c r="C31" s="398">
        <f t="shared" si="0"/>
        <v>1.6666666666666666E-2</v>
      </c>
      <c r="D31" s="383">
        <v>2</v>
      </c>
      <c r="E31" s="386">
        <f t="shared" si="1"/>
        <v>1.2121212121212121E-2</v>
      </c>
    </row>
    <row r="32" spans="1:5" s="3" customFormat="1" ht="12" x14ac:dyDescent="0.2">
      <c r="A32" s="383" t="s">
        <v>613</v>
      </c>
      <c r="B32" s="387">
        <v>11</v>
      </c>
      <c r="C32" s="398">
        <f t="shared" si="0"/>
        <v>9.166666666666666E-2</v>
      </c>
      <c r="D32" s="383">
        <v>11</v>
      </c>
      <c r="E32" s="386">
        <f t="shared" si="1"/>
        <v>6.6666666666666666E-2</v>
      </c>
    </row>
    <row r="33" spans="1:5" s="3" customFormat="1" ht="12" x14ac:dyDescent="0.2">
      <c r="A33" s="389" t="s">
        <v>34</v>
      </c>
      <c r="B33" s="399">
        <f>SUM(B8:B32)</f>
        <v>120</v>
      </c>
      <c r="C33" s="398">
        <f>+B33/$B$33</f>
        <v>1</v>
      </c>
      <c r="D33" s="399">
        <f>SUM(D8:D32)</f>
        <v>165</v>
      </c>
      <c r="E33" s="394">
        <f>+D33/$D$33</f>
        <v>1</v>
      </c>
    </row>
    <row r="34" spans="1:5" s="3" customFormat="1" ht="12" x14ac:dyDescent="0.2">
      <c r="A34" s="5" t="s">
        <v>791</v>
      </c>
      <c r="B34" s="5"/>
      <c r="C34" s="5"/>
    </row>
    <row r="35" spans="1:5" s="3" customFormat="1" ht="12" x14ac:dyDescent="0.2"/>
    <row r="36" spans="1:5" s="3" customFormat="1" ht="12" x14ac:dyDescent="0.2"/>
    <row r="37" spans="1:5" s="3" customFormat="1" ht="12" x14ac:dyDescent="0.2"/>
  </sheetData>
  <sheetProtection selectLockedCells="1" selectUnlockedCells="1"/>
  <mergeCells count="4">
    <mergeCell ref="A3:E3"/>
    <mergeCell ref="A4:E4"/>
    <mergeCell ref="B5:C5"/>
    <mergeCell ref="D5:E5"/>
  </mergeCells>
  <conditionalFormatting sqref="A5:B5 D5">
    <cfRule type="duplicateValues" dxfId="59" priority="2"/>
  </conditionalFormatting>
  <conditionalFormatting sqref="A4">
    <cfRule type="duplicateValues" dxfId="58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420D7-FA82-4898-BC82-9E8ED04D8617}">
  <sheetPr codeName="Hoja10">
    <tabColor rgb="FF7030A0"/>
  </sheetPr>
  <dimension ref="A1:F1007"/>
  <sheetViews>
    <sheetView showGridLines="0" showRowColHeaders="0" topLeftCell="A18" workbookViewId="0">
      <selection activeCell="B28" sqref="B28:E28"/>
    </sheetView>
  </sheetViews>
  <sheetFormatPr baseColWidth="10" defaultColWidth="14.42578125" defaultRowHeight="15" customHeight="1" x14ac:dyDescent="0.25"/>
  <cols>
    <col min="1" max="1" width="17.5703125" style="35" customWidth="1"/>
    <col min="2" max="2" width="42.140625" style="35" customWidth="1"/>
    <col min="3" max="7" width="12.7109375" style="35" customWidth="1"/>
    <col min="8" max="8" width="5" style="35" customWidth="1"/>
    <col min="9" max="9" width="41" style="35" customWidth="1"/>
    <col min="10" max="10" width="4" style="35" customWidth="1"/>
    <col min="11" max="11" width="44.140625" style="35" customWidth="1"/>
    <col min="12" max="27" width="10.7109375" style="35" customWidth="1"/>
    <col min="28" max="16384" width="14.42578125" style="35"/>
  </cols>
  <sheetData>
    <row r="1" spans="1:6" s="9" customFormat="1" ht="15" customHeight="1" x14ac:dyDescent="0.25"/>
    <row r="2" spans="1:6" s="9" customFormat="1" ht="15" customHeight="1" x14ac:dyDescent="0.25"/>
    <row r="3" spans="1:6" s="9" customFormat="1" ht="15" customHeight="1" x14ac:dyDescent="0.25"/>
    <row r="4" spans="1:6" s="9" customFormat="1" ht="3.75" customHeight="1" x14ac:dyDescent="0.25"/>
    <row r="5" spans="1:6" s="9" customFormat="1" ht="15" customHeight="1" x14ac:dyDescent="0.25">
      <c r="A5" s="672" t="s">
        <v>2</v>
      </c>
      <c r="B5" s="672"/>
      <c r="C5" s="672"/>
      <c r="D5" s="672"/>
      <c r="E5" s="672"/>
      <c r="F5" s="672"/>
    </row>
    <row r="6" spans="1:6" s="9" customFormat="1" ht="15" customHeight="1" x14ac:dyDescent="0.25">
      <c r="A6" s="672"/>
      <c r="B6" s="672"/>
      <c r="C6" s="672"/>
      <c r="D6" s="672"/>
      <c r="E6" s="672"/>
      <c r="F6" s="672"/>
    </row>
    <row r="7" spans="1:6" x14ac:dyDescent="0.25">
      <c r="A7" s="685" t="s">
        <v>91</v>
      </c>
      <c r="B7" s="685"/>
      <c r="C7" s="685"/>
      <c r="D7" s="685"/>
      <c r="E7" s="685"/>
      <c r="F7" s="685"/>
    </row>
    <row r="8" spans="1:6" x14ac:dyDescent="0.25">
      <c r="A8" s="54"/>
      <c r="B8" s="54"/>
    </row>
    <row r="9" spans="1:6" x14ac:dyDescent="0.25">
      <c r="A9" s="74" t="s">
        <v>92</v>
      </c>
      <c r="B9" s="75" t="s">
        <v>93</v>
      </c>
      <c r="C9" s="675" t="s">
        <v>94</v>
      </c>
      <c r="D9" s="677"/>
      <c r="E9" s="675" t="s">
        <v>95</v>
      </c>
      <c r="F9" s="677"/>
    </row>
    <row r="10" spans="1:6" x14ac:dyDescent="0.25">
      <c r="A10" s="76"/>
      <c r="B10" s="76"/>
      <c r="C10" s="11" t="s">
        <v>96</v>
      </c>
      <c r="D10" s="77" t="s">
        <v>97</v>
      </c>
      <c r="E10" s="12" t="s">
        <v>33</v>
      </c>
      <c r="F10" s="78" t="s">
        <v>35</v>
      </c>
    </row>
    <row r="11" spans="1:6" x14ac:dyDescent="0.25">
      <c r="A11" s="693" t="s">
        <v>98</v>
      </c>
      <c r="B11" s="79" t="s">
        <v>99</v>
      </c>
      <c r="C11" s="80">
        <f>+D12</f>
        <v>86</v>
      </c>
      <c r="D11" s="81"/>
      <c r="E11" s="714">
        <f>SUM(D11:D14)</f>
        <v>90</v>
      </c>
      <c r="F11" s="717">
        <f>+E11/E22</f>
        <v>2.9950083194675542E-2</v>
      </c>
    </row>
    <row r="12" spans="1:6" x14ac:dyDescent="0.25">
      <c r="A12" s="694"/>
      <c r="B12" s="82" t="s">
        <v>100</v>
      </c>
      <c r="C12" s="83"/>
      <c r="D12" s="84">
        <v>86</v>
      </c>
      <c r="E12" s="715"/>
      <c r="F12" s="718"/>
    </row>
    <row r="13" spans="1:6" x14ac:dyDescent="0.25">
      <c r="A13" s="694"/>
      <c r="B13" s="85" t="s">
        <v>101</v>
      </c>
      <c r="C13" s="86">
        <f>+D14</f>
        <v>4</v>
      </c>
      <c r="D13" s="84"/>
      <c r="E13" s="715"/>
      <c r="F13" s="718"/>
    </row>
    <row r="14" spans="1:6" x14ac:dyDescent="0.25">
      <c r="A14" s="695"/>
      <c r="B14" s="87" t="s">
        <v>102</v>
      </c>
      <c r="C14" s="88"/>
      <c r="D14" s="89">
        <v>4</v>
      </c>
      <c r="E14" s="716"/>
      <c r="F14" s="719"/>
    </row>
    <row r="15" spans="1:6" x14ac:dyDescent="0.25">
      <c r="A15" s="693" t="s">
        <v>103</v>
      </c>
      <c r="B15" s="90" t="s">
        <v>104</v>
      </c>
      <c r="C15" s="91">
        <f>SUM(D16:D21)</f>
        <v>2915</v>
      </c>
      <c r="D15" s="81"/>
      <c r="E15" s="720">
        <f>SUM(D15:D21)</f>
        <v>2915</v>
      </c>
      <c r="F15" s="717">
        <f>+E15/E22</f>
        <v>0.97004991680532449</v>
      </c>
    </row>
    <row r="16" spans="1:6" x14ac:dyDescent="0.25">
      <c r="A16" s="694"/>
      <c r="B16" s="92" t="s">
        <v>105</v>
      </c>
      <c r="C16" s="44"/>
      <c r="D16" s="44">
        <v>2011</v>
      </c>
      <c r="E16" s="721"/>
      <c r="F16" s="718"/>
    </row>
    <row r="17" spans="1:6" x14ac:dyDescent="0.25">
      <c r="A17" s="694"/>
      <c r="B17" s="92" t="s">
        <v>106</v>
      </c>
      <c r="C17" s="44"/>
      <c r="D17" s="44">
        <v>114</v>
      </c>
      <c r="E17" s="721"/>
      <c r="F17" s="718"/>
    </row>
    <row r="18" spans="1:6" x14ac:dyDescent="0.25">
      <c r="A18" s="694"/>
      <c r="B18" s="92" t="s">
        <v>107</v>
      </c>
      <c r="C18" s="44"/>
      <c r="D18" s="44">
        <v>499</v>
      </c>
      <c r="E18" s="721"/>
      <c r="F18" s="718"/>
    </row>
    <row r="19" spans="1:6" x14ac:dyDescent="0.25">
      <c r="A19" s="694"/>
      <c r="B19" s="92" t="s">
        <v>108</v>
      </c>
      <c r="C19" s="44"/>
      <c r="D19" s="44">
        <v>279</v>
      </c>
      <c r="E19" s="721"/>
      <c r="F19" s="718"/>
    </row>
    <row r="20" spans="1:6" x14ac:dyDescent="0.25">
      <c r="A20" s="694"/>
      <c r="B20" s="90" t="s">
        <v>109</v>
      </c>
      <c r="C20" s="93">
        <f>+D21</f>
        <v>12</v>
      </c>
      <c r="D20" s="72"/>
      <c r="E20" s="721"/>
      <c r="F20" s="718"/>
    </row>
    <row r="21" spans="1:6" x14ac:dyDescent="0.25">
      <c r="A21" s="695"/>
      <c r="B21" s="87" t="s">
        <v>110</v>
      </c>
      <c r="C21" s="88"/>
      <c r="D21" s="88">
        <v>12</v>
      </c>
      <c r="E21" s="722"/>
      <c r="F21" s="719"/>
    </row>
    <row r="22" spans="1:6" x14ac:dyDescent="0.25">
      <c r="C22" s="94" t="s">
        <v>49</v>
      </c>
      <c r="D22" s="95"/>
      <c r="E22" s="96">
        <f>SUM(E11:E21)</f>
        <v>3005</v>
      </c>
      <c r="F22" s="97">
        <f>SUM(F11:F21)</f>
        <v>1</v>
      </c>
    </row>
    <row r="23" spans="1:6" x14ac:dyDescent="0.25">
      <c r="A23" s="98" t="s">
        <v>111</v>
      </c>
      <c r="B23" s="54"/>
    </row>
    <row r="26" spans="1:6" ht="30" customHeight="1" x14ac:dyDescent="0.25">
      <c r="A26" s="99" t="s">
        <v>4</v>
      </c>
      <c r="B26" s="723" t="s">
        <v>51</v>
      </c>
      <c r="C26" s="687"/>
      <c r="D26" s="687"/>
      <c r="E26" s="688"/>
    </row>
    <row r="27" spans="1:6" x14ac:dyDescent="0.25">
      <c r="A27" s="99" t="s">
        <v>52</v>
      </c>
      <c r="B27" s="724" t="s">
        <v>53</v>
      </c>
      <c r="C27" s="683"/>
      <c r="D27" s="683"/>
      <c r="E27" s="684"/>
    </row>
    <row r="28" spans="1:6" ht="92.25" customHeight="1" x14ac:dyDescent="0.25">
      <c r="A28" s="99" t="s">
        <v>54</v>
      </c>
      <c r="B28" s="713" t="s">
        <v>55</v>
      </c>
      <c r="C28" s="683"/>
      <c r="D28" s="683"/>
      <c r="E28" s="684"/>
    </row>
    <row r="29" spans="1:6" ht="15.75" customHeight="1" x14ac:dyDescent="0.25"/>
    <row r="30" spans="1:6" ht="15.75" customHeight="1" x14ac:dyDescent="0.25"/>
    <row r="31" spans="1:6" ht="15.75" customHeight="1" x14ac:dyDescent="0.25"/>
    <row r="32" spans="1:6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  <row r="1004" ht="15.75" customHeight="1" x14ac:dyDescent="0.25"/>
    <row r="1005" ht="15.75" customHeight="1" x14ac:dyDescent="0.25"/>
    <row r="1006" ht="15.75" customHeight="1" x14ac:dyDescent="0.25"/>
    <row r="1007" ht="15.75" customHeight="1" x14ac:dyDescent="0.25"/>
  </sheetData>
  <mergeCells count="13">
    <mergeCell ref="B28:E28"/>
    <mergeCell ref="A5:F6"/>
    <mergeCell ref="A7:F7"/>
    <mergeCell ref="C9:D9"/>
    <mergeCell ref="E9:F9"/>
    <mergeCell ref="A11:A14"/>
    <mergeCell ref="E11:E14"/>
    <mergeCell ref="F11:F14"/>
    <mergeCell ref="A15:A21"/>
    <mergeCell ref="E15:E21"/>
    <mergeCell ref="F15:F21"/>
    <mergeCell ref="B26:E26"/>
    <mergeCell ref="B27:E27"/>
  </mergeCells>
  <pageMargins left="0.7" right="0.7" top="0.75" bottom="0.75" header="0" footer="0"/>
  <pageSetup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CD894-AEFD-4BDE-871A-B1E5ECCFB8F6}">
  <sheetPr codeName="Hoja64">
    <tabColor theme="4" tint="-0.249977111117893"/>
  </sheetPr>
  <dimension ref="A1:E23"/>
  <sheetViews>
    <sheetView showGridLines="0" zoomScaleNormal="100" workbookViewId="0"/>
  </sheetViews>
  <sheetFormatPr baseColWidth="10" defaultColWidth="11.42578125" defaultRowHeight="15" x14ac:dyDescent="0.25"/>
  <cols>
    <col min="1" max="1" width="24.28515625" style="1" customWidth="1"/>
    <col min="2" max="2" width="17.42578125" style="1" customWidth="1"/>
    <col min="3" max="3" width="10.85546875" style="1" customWidth="1"/>
    <col min="4" max="4" width="18.42578125" style="1" customWidth="1"/>
    <col min="5" max="5" width="8" style="1" customWidth="1"/>
    <col min="6" max="16384" width="11.42578125" style="1"/>
  </cols>
  <sheetData>
    <row r="1" spans="1:5" s="344" customFormat="1" ht="59.25" customHeight="1" x14ac:dyDescent="0.3"/>
    <row r="2" spans="1:5" s="241" customFormat="1" ht="3.75" customHeight="1" x14ac:dyDescent="0.25"/>
    <row r="3" spans="1:5" s="3" customFormat="1" ht="20.25" x14ac:dyDescent="0.2">
      <c r="A3" s="767" t="s">
        <v>2</v>
      </c>
      <c r="B3" s="767"/>
      <c r="C3" s="767"/>
      <c r="D3" s="767"/>
      <c r="E3" s="767"/>
    </row>
    <row r="4" spans="1:5" s="3" customFormat="1" ht="29.1" customHeight="1" x14ac:dyDescent="0.2">
      <c r="A4" s="772" t="s">
        <v>774</v>
      </c>
      <c r="B4" s="772"/>
      <c r="C4" s="772"/>
      <c r="D4" s="772"/>
      <c r="E4" s="772"/>
    </row>
    <row r="5" spans="1:5" s="3" customFormat="1" ht="12" x14ac:dyDescent="0.2">
      <c r="A5" s="395" t="s">
        <v>619</v>
      </c>
      <c r="B5" s="395"/>
      <c r="C5" s="395"/>
      <c r="D5" s="2"/>
      <c r="E5" s="2"/>
    </row>
    <row r="6" spans="1:5" s="3" customFormat="1" ht="12" x14ac:dyDescent="0.2"/>
    <row r="7" spans="1:5" s="3" customFormat="1" ht="29.1" customHeight="1" x14ac:dyDescent="0.2">
      <c r="A7" s="374" t="s">
        <v>510</v>
      </c>
      <c r="B7" s="382" t="s">
        <v>607</v>
      </c>
      <c r="C7" s="382" t="s">
        <v>35</v>
      </c>
      <c r="D7" s="382" t="s">
        <v>608</v>
      </c>
      <c r="E7" s="382" t="s">
        <v>35</v>
      </c>
    </row>
    <row r="8" spans="1:5" s="3" customFormat="1" ht="12" x14ac:dyDescent="0.2">
      <c r="A8" s="383" t="s">
        <v>58</v>
      </c>
      <c r="B8" s="384">
        <v>9</v>
      </c>
      <c r="C8" s="400">
        <f t="shared" ref="C8:C22" si="0">+B8/$B$22</f>
        <v>0.23076923076923078</v>
      </c>
      <c r="D8" s="383">
        <v>15</v>
      </c>
      <c r="E8" s="386">
        <f t="shared" ref="E8:E22" si="1">+D8/$D$22</f>
        <v>0.25</v>
      </c>
    </row>
    <row r="9" spans="1:5" s="3" customFormat="1" ht="12" x14ac:dyDescent="0.2">
      <c r="A9" s="383" t="s">
        <v>59</v>
      </c>
      <c r="B9" s="384">
        <v>1</v>
      </c>
      <c r="C9" s="400">
        <f t="shared" si="0"/>
        <v>2.564102564102564E-2</v>
      </c>
      <c r="D9" s="383">
        <v>0</v>
      </c>
      <c r="E9" s="386">
        <f t="shared" si="1"/>
        <v>0</v>
      </c>
    </row>
    <row r="10" spans="1:5" s="3" customFormat="1" ht="12" x14ac:dyDescent="0.2">
      <c r="A10" s="383" t="s">
        <v>609</v>
      </c>
      <c r="B10" s="384">
        <v>16</v>
      </c>
      <c r="C10" s="400">
        <f t="shared" si="0"/>
        <v>0.41025641025641024</v>
      </c>
      <c r="D10" s="383">
        <v>27</v>
      </c>
      <c r="E10" s="386">
        <f t="shared" si="1"/>
        <v>0.45</v>
      </c>
    </row>
    <row r="11" spans="1:5" s="3" customFormat="1" ht="12" x14ac:dyDescent="0.2">
      <c r="A11" s="383" t="s">
        <v>610</v>
      </c>
      <c r="B11" s="384">
        <v>1</v>
      </c>
      <c r="C11" s="400">
        <f t="shared" si="0"/>
        <v>2.564102564102564E-2</v>
      </c>
      <c r="D11" s="383">
        <v>1</v>
      </c>
      <c r="E11" s="386">
        <f t="shared" si="1"/>
        <v>1.6666666666666666E-2</v>
      </c>
    </row>
    <row r="12" spans="1:5" s="3" customFormat="1" ht="12" x14ac:dyDescent="0.2">
      <c r="A12" s="383" t="s">
        <v>64</v>
      </c>
      <c r="B12" s="387">
        <v>2</v>
      </c>
      <c r="C12" s="400">
        <f t="shared" si="0"/>
        <v>5.128205128205128E-2</v>
      </c>
      <c r="D12" s="383">
        <v>1</v>
      </c>
      <c r="E12" s="386">
        <f t="shared" si="1"/>
        <v>1.6666666666666666E-2</v>
      </c>
    </row>
    <row r="13" spans="1:5" x14ac:dyDescent="0.25">
      <c r="A13" s="383" t="s">
        <v>75</v>
      </c>
      <c r="B13" s="387">
        <v>1</v>
      </c>
      <c r="C13" s="400">
        <f t="shared" si="0"/>
        <v>2.564102564102564E-2</v>
      </c>
      <c r="D13" s="383">
        <v>2</v>
      </c>
      <c r="E13" s="386">
        <f t="shared" si="1"/>
        <v>3.3333333333333333E-2</v>
      </c>
    </row>
    <row r="14" spans="1:5" x14ac:dyDescent="0.25">
      <c r="A14" s="383" t="s">
        <v>70</v>
      </c>
      <c r="B14" s="387">
        <v>0</v>
      </c>
      <c r="C14" s="400">
        <f t="shared" si="0"/>
        <v>0</v>
      </c>
      <c r="D14" s="383">
        <v>1</v>
      </c>
      <c r="E14" s="386">
        <f t="shared" si="1"/>
        <v>1.6666666666666666E-2</v>
      </c>
    </row>
    <row r="15" spans="1:5" x14ac:dyDescent="0.25">
      <c r="A15" s="383" t="s">
        <v>71</v>
      </c>
      <c r="B15" s="383">
        <v>0</v>
      </c>
      <c r="C15" s="400">
        <f t="shared" si="0"/>
        <v>0</v>
      </c>
      <c r="D15" s="383">
        <v>1</v>
      </c>
      <c r="E15" s="386">
        <f t="shared" si="1"/>
        <v>1.6666666666666666E-2</v>
      </c>
    </row>
    <row r="16" spans="1:5" x14ac:dyDescent="0.25">
      <c r="A16" s="383" t="s">
        <v>612</v>
      </c>
      <c r="B16" s="387">
        <v>1</v>
      </c>
      <c r="C16" s="400">
        <f t="shared" si="0"/>
        <v>2.564102564102564E-2</v>
      </c>
      <c r="D16" s="383">
        <v>0</v>
      </c>
      <c r="E16" s="386">
        <f t="shared" si="1"/>
        <v>0</v>
      </c>
    </row>
    <row r="17" spans="1:5" x14ac:dyDescent="0.25">
      <c r="A17" s="383" t="s">
        <v>62</v>
      </c>
      <c r="B17" s="384">
        <v>2</v>
      </c>
      <c r="C17" s="400">
        <f t="shared" si="0"/>
        <v>5.128205128205128E-2</v>
      </c>
      <c r="D17" s="383">
        <v>2</v>
      </c>
      <c r="E17" s="386">
        <f t="shared" si="1"/>
        <v>3.3333333333333333E-2</v>
      </c>
    </row>
    <row r="18" spans="1:5" x14ac:dyDescent="0.25">
      <c r="A18" s="383" t="s">
        <v>61</v>
      </c>
      <c r="B18" s="384">
        <v>0</v>
      </c>
      <c r="C18" s="400">
        <f t="shared" si="0"/>
        <v>0</v>
      </c>
      <c r="D18" s="383">
        <v>2</v>
      </c>
      <c r="E18" s="386">
        <f t="shared" si="1"/>
        <v>3.3333333333333333E-2</v>
      </c>
    </row>
    <row r="19" spans="1:5" x14ac:dyDescent="0.25">
      <c r="A19" s="383" t="s">
        <v>78</v>
      </c>
      <c r="B19" s="384">
        <v>1</v>
      </c>
      <c r="C19" s="400">
        <f t="shared" si="0"/>
        <v>2.564102564102564E-2</v>
      </c>
      <c r="D19" s="383">
        <v>1</v>
      </c>
      <c r="E19" s="386">
        <f t="shared" si="1"/>
        <v>1.6666666666666666E-2</v>
      </c>
    </row>
    <row r="20" spans="1:5" x14ac:dyDescent="0.25">
      <c r="A20" s="383" t="s">
        <v>63</v>
      </c>
      <c r="B20" s="384">
        <v>1</v>
      </c>
      <c r="C20" s="400">
        <f t="shared" si="0"/>
        <v>2.564102564102564E-2</v>
      </c>
      <c r="D20" s="383">
        <v>2</v>
      </c>
      <c r="E20" s="386">
        <f t="shared" si="1"/>
        <v>3.3333333333333333E-2</v>
      </c>
    </row>
    <row r="21" spans="1:5" x14ac:dyDescent="0.25">
      <c r="A21" s="383" t="s">
        <v>613</v>
      </c>
      <c r="B21" s="383">
        <v>4</v>
      </c>
      <c r="C21" s="400">
        <f t="shared" si="0"/>
        <v>0.10256410256410256</v>
      </c>
      <c r="D21" s="383">
        <v>5</v>
      </c>
      <c r="E21" s="386">
        <f t="shared" si="1"/>
        <v>8.3333333333333329E-2</v>
      </c>
    </row>
    <row r="22" spans="1:5" x14ac:dyDescent="0.25">
      <c r="A22" s="389" t="s">
        <v>34</v>
      </c>
      <c r="B22" s="389">
        <f>SUM(B8:B21)</f>
        <v>39</v>
      </c>
      <c r="C22" s="401">
        <f t="shared" si="0"/>
        <v>1</v>
      </c>
      <c r="D22" s="389">
        <f>SUM(D8:D21)</f>
        <v>60</v>
      </c>
      <c r="E22" s="402">
        <f t="shared" si="1"/>
        <v>1</v>
      </c>
    </row>
    <row r="23" spans="1:5" x14ac:dyDescent="0.25">
      <c r="A23" s="5" t="s">
        <v>791</v>
      </c>
    </row>
  </sheetData>
  <sheetProtection selectLockedCells="1" selectUnlockedCells="1"/>
  <mergeCells count="2">
    <mergeCell ref="A3:E3"/>
    <mergeCell ref="A4:E4"/>
  </mergeCells>
  <conditionalFormatting sqref="A5:E5">
    <cfRule type="duplicateValues" dxfId="57" priority="2"/>
  </conditionalFormatting>
  <conditionalFormatting sqref="A4">
    <cfRule type="duplicateValues" dxfId="56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D0A5A-6DF7-4632-AD03-C1E982998FCA}">
  <sheetPr codeName="Hoja65">
    <tabColor theme="4" tint="-0.249977111117893"/>
  </sheetPr>
  <dimension ref="A1:E32"/>
  <sheetViews>
    <sheetView showGridLines="0" zoomScaleNormal="100" workbookViewId="0"/>
  </sheetViews>
  <sheetFormatPr baseColWidth="10" defaultColWidth="11.42578125" defaultRowHeight="15" x14ac:dyDescent="0.25"/>
  <cols>
    <col min="1" max="1" width="23.85546875" style="1" customWidth="1"/>
    <col min="2" max="2" width="16.7109375" style="1" customWidth="1"/>
    <col min="3" max="3" width="7.85546875" style="1" customWidth="1"/>
    <col min="4" max="4" width="17.28515625" style="1" customWidth="1"/>
    <col min="5" max="5" width="7.85546875" style="1" customWidth="1"/>
    <col min="6" max="16384" width="11.42578125" style="1"/>
  </cols>
  <sheetData>
    <row r="1" spans="1:5" s="344" customFormat="1" ht="59.25" customHeight="1" x14ac:dyDescent="0.3"/>
    <row r="2" spans="1:5" s="241" customFormat="1" ht="3.75" customHeight="1" x14ac:dyDescent="0.25"/>
    <row r="3" spans="1:5" ht="28.5" customHeight="1" x14ac:dyDescent="0.25">
      <c r="A3" s="767" t="s">
        <v>2</v>
      </c>
      <c r="B3" s="767"/>
      <c r="C3" s="767"/>
      <c r="D3" s="767"/>
      <c r="E3" s="767"/>
    </row>
    <row r="4" spans="1:5" s="403" customFormat="1" ht="33" customHeight="1" x14ac:dyDescent="0.25">
      <c r="A4" s="768" t="s">
        <v>789</v>
      </c>
      <c r="B4" s="768"/>
      <c r="C4" s="768"/>
      <c r="D4" s="768"/>
      <c r="E4" s="768"/>
    </row>
    <row r="5" spans="1:5" s="403" customFormat="1" x14ac:dyDescent="0.25">
      <c r="A5" s="395" t="s">
        <v>619</v>
      </c>
      <c r="B5" s="770"/>
      <c r="C5" s="770"/>
      <c r="D5" s="770"/>
      <c r="E5" s="770"/>
    </row>
    <row r="6" spans="1:5" x14ac:dyDescent="0.25">
      <c r="A6" s="3"/>
      <c r="B6" s="3"/>
      <c r="C6" s="3"/>
      <c r="D6" s="3"/>
      <c r="E6" s="3"/>
    </row>
    <row r="7" spans="1:5" s="3" customFormat="1" ht="30" customHeight="1" x14ac:dyDescent="0.2">
      <c r="A7" s="404" t="s">
        <v>510</v>
      </c>
      <c r="B7" s="382" t="s">
        <v>607</v>
      </c>
      <c r="C7" s="404" t="s">
        <v>35</v>
      </c>
      <c r="D7" s="382" t="s">
        <v>608</v>
      </c>
      <c r="E7" s="404" t="s">
        <v>35</v>
      </c>
    </row>
    <row r="8" spans="1:5" s="3" customFormat="1" ht="12" x14ac:dyDescent="0.2">
      <c r="A8" s="405" t="s">
        <v>58</v>
      </c>
      <c r="B8" s="384">
        <v>52</v>
      </c>
      <c r="C8" s="406">
        <f t="shared" ref="C8:C30" si="0">+B8/$B$31</f>
        <v>0.20392156862745098</v>
      </c>
      <c r="D8" s="407">
        <v>52</v>
      </c>
      <c r="E8" s="408">
        <f t="shared" ref="E8:E30" si="1">+D8/$D$31</f>
        <v>0.18571428571428572</v>
      </c>
    </row>
    <row r="9" spans="1:5" s="3" customFormat="1" ht="12" x14ac:dyDescent="0.2">
      <c r="A9" s="405" t="s">
        <v>59</v>
      </c>
      <c r="B9" s="384">
        <v>13</v>
      </c>
      <c r="C9" s="406">
        <f t="shared" si="0"/>
        <v>5.0980392156862744E-2</v>
      </c>
      <c r="D9" s="383">
        <v>17</v>
      </c>
      <c r="E9" s="408">
        <f t="shared" si="1"/>
        <v>6.0714285714285714E-2</v>
      </c>
    </row>
    <row r="10" spans="1:5" s="3" customFormat="1" ht="12" x14ac:dyDescent="0.2">
      <c r="A10" s="405" t="s">
        <v>609</v>
      </c>
      <c r="B10" s="384">
        <v>88</v>
      </c>
      <c r="C10" s="406">
        <f t="shared" si="0"/>
        <v>0.34509803921568627</v>
      </c>
      <c r="D10" s="383">
        <v>96</v>
      </c>
      <c r="E10" s="408">
        <f t="shared" si="1"/>
        <v>0.34285714285714286</v>
      </c>
    </row>
    <row r="11" spans="1:5" s="3" customFormat="1" ht="12" x14ac:dyDescent="0.2">
      <c r="A11" s="405" t="s">
        <v>610</v>
      </c>
      <c r="B11" s="384">
        <v>10</v>
      </c>
      <c r="C11" s="385">
        <f t="shared" si="0"/>
        <v>3.9215686274509803E-2</v>
      </c>
      <c r="D11" s="383">
        <v>9</v>
      </c>
      <c r="E11" s="408">
        <f t="shared" si="1"/>
        <v>3.214285714285714E-2</v>
      </c>
    </row>
    <row r="12" spans="1:5" s="3" customFormat="1" ht="12" x14ac:dyDescent="0.2">
      <c r="A12" s="405" t="s">
        <v>64</v>
      </c>
      <c r="B12" s="384">
        <v>2</v>
      </c>
      <c r="C12" s="385">
        <f t="shared" si="0"/>
        <v>7.8431372549019607E-3</v>
      </c>
      <c r="D12" s="383">
        <v>2</v>
      </c>
      <c r="E12" s="408">
        <f t="shared" si="1"/>
        <v>7.1428571428571426E-3</v>
      </c>
    </row>
    <row r="13" spans="1:5" s="3" customFormat="1" ht="12" x14ac:dyDescent="0.2">
      <c r="A13" s="405" t="s">
        <v>65</v>
      </c>
      <c r="B13" s="384">
        <v>4</v>
      </c>
      <c r="C13" s="385">
        <f t="shared" si="0"/>
        <v>1.5686274509803921E-2</v>
      </c>
      <c r="D13" s="383">
        <v>5</v>
      </c>
      <c r="E13" s="408">
        <f t="shared" si="1"/>
        <v>1.7857142857142856E-2</v>
      </c>
    </row>
    <row r="14" spans="1:5" s="3" customFormat="1" ht="12" x14ac:dyDescent="0.2">
      <c r="A14" s="405" t="s">
        <v>68</v>
      </c>
      <c r="B14" s="384">
        <v>6</v>
      </c>
      <c r="C14" s="385">
        <f t="shared" si="0"/>
        <v>2.3529411764705882E-2</v>
      </c>
      <c r="D14" s="383">
        <v>9</v>
      </c>
      <c r="E14" s="408">
        <f t="shared" si="1"/>
        <v>3.214285714285714E-2</v>
      </c>
    </row>
    <row r="15" spans="1:5" s="3" customFormat="1" ht="12" x14ac:dyDescent="0.2">
      <c r="A15" s="405" t="s">
        <v>615</v>
      </c>
      <c r="B15" s="384">
        <v>0</v>
      </c>
      <c r="C15" s="385">
        <f t="shared" si="0"/>
        <v>0</v>
      </c>
      <c r="D15" s="383">
        <v>2</v>
      </c>
      <c r="E15" s="408">
        <f t="shared" si="1"/>
        <v>7.1428571428571426E-3</v>
      </c>
    </row>
    <row r="16" spans="1:5" s="3" customFormat="1" ht="12" x14ac:dyDescent="0.2">
      <c r="A16" s="405" t="s">
        <v>81</v>
      </c>
      <c r="B16" s="384">
        <v>1</v>
      </c>
      <c r="C16" s="385">
        <f t="shared" si="0"/>
        <v>3.9215686274509803E-3</v>
      </c>
      <c r="D16" s="383">
        <v>2</v>
      </c>
      <c r="E16" s="408">
        <f t="shared" si="1"/>
        <v>7.1428571428571426E-3</v>
      </c>
    </row>
    <row r="17" spans="1:5" s="3" customFormat="1" ht="12" x14ac:dyDescent="0.2">
      <c r="A17" s="405" t="s">
        <v>74</v>
      </c>
      <c r="B17" s="409">
        <v>3</v>
      </c>
      <c r="C17" s="385">
        <f t="shared" si="0"/>
        <v>1.1764705882352941E-2</v>
      </c>
      <c r="D17" s="396">
        <v>4</v>
      </c>
      <c r="E17" s="408">
        <f t="shared" si="1"/>
        <v>1.4285714285714285E-2</v>
      </c>
    </row>
    <row r="18" spans="1:5" s="3" customFormat="1" ht="12" x14ac:dyDescent="0.2">
      <c r="A18" s="405" t="s">
        <v>72</v>
      </c>
      <c r="B18" s="384">
        <v>8</v>
      </c>
      <c r="C18" s="385">
        <f t="shared" si="0"/>
        <v>3.1372549019607843E-2</v>
      </c>
      <c r="D18" s="383">
        <v>10</v>
      </c>
      <c r="E18" s="408">
        <f t="shared" si="1"/>
        <v>3.5714285714285712E-2</v>
      </c>
    </row>
    <row r="19" spans="1:5" s="3" customFormat="1" ht="12" x14ac:dyDescent="0.2">
      <c r="A19" s="405" t="s">
        <v>75</v>
      </c>
      <c r="B19" s="384">
        <v>6</v>
      </c>
      <c r="C19" s="385">
        <f t="shared" si="0"/>
        <v>2.3529411764705882E-2</v>
      </c>
      <c r="D19" s="383">
        <v>5</v>
      </c>
      <c r="E19" s="408">
        <f t="shared" si="1"/>
        <v>1.7857142857142856E-2</v>
      </c>
    </row>
    <row r="20" spans="1:5" s="3" customFormat="1" ht="12" x14ac:dyDescent="0.2">
      <c r="A20" s="405" t="s">
        <v>73</v>
      </c>
      <c r="B20" s="384">
        <v>0</v>
      </c>
      <c r="C20" s="385">
        <f t="shared" si="0"/>
        <v>0</v>
      </c>
      <c r="D20" s="383">
        <v>1</v>
      </c>
      <c r="E20" s="408">
        <f t="shared" si="1"/>
        <v>3.5714285714285713E-3</v>
      </c>
    </row>
    <row r="21" spans="1:5" s="3" customFormat="1" ht="12" x14ac:dyDescent="0.2">
      <c r="A21" s="405" t="s">
        <v>70</v>
      </c>
      <c r="B21" s="384">
        <v>11</v>
      </c>
      <c r="C21" s="385">
        <f t="shared" si="0"/>
        <v>4.3137254901960784E-2</v>
      </c>
      <c r="D21" s="383">
        <v>6</v>
      </c>
      <c r="E21" s="408">
        <f t="shared" si="1"/>
        <v>2.1428571428571429E-2</v>
      </c>
    </row>
    <row r="22" spans="1:5" s="3" customFormat="1" ht="12" x14ac:dyDescent="0.2">
      <c r="A22" s="405" t="s">
        <v>69</v>
      </c>
      <c r="B22" s="384">
        <v>2</v>
      </c>
      <c r="C22" s="385">
        <f t="shared" si="0"/>
        <v>7.8431372549019607E-3</v>
      </c>
      <c r="D22" s="383">
        <v>4</v>
      </c>
      <c r="E22" s="408">
        <f t="shared" si="1"/>
        <v>1.4285714285714285E-2</v>
      </c>
    </row>
    <row r="23" spans="1:5" s="3" customFormat="1" ht="12" x14ac:dyDescent="0.2">
      <c r="A23" s="405" t="s">
        <v>71</v>
      </c>
      <c r="B23" s="384">
        <v>2</v>
      </c>
      <c r="C23" s="385">
        <f t="shared" si="0"/>
        <v>7.8431372549019607E-3</v>
      </c>
      <c r="D23" s="383">
        <v>1</v>
      </c>
      <c r="E23" s="408">
        <f t="shared" si="1"/>
        <v>3.5714285714285713E-3</v>
      </c>
    </row>
    <row r="24" spans="1:5" s="3" customFormat="1" ht="12" x14ac:dyDescent="0.2">
      <c r="A24" s="405" t="s">
        <v>612</v>
      </c>
      <c r="B24" s="384">
        <v>8</v>
      </c>
      <c r="C24" s="385">
        <f t="shared" si="0"/>
        <v>3.1372549019607843E-2</v>
      </c>
      <c r="D24" s="383">
        <v>8</v>
      </c>
      <c r="E24" s="408">
        <f t="shared" si="1"/>
        <v>2.8571428571428571E-2</v>
      </c>
    </row>
    <row r="25" spans="1:5" s="3" customFormat="1" ht="12" x14ac:dyDescent="0.2">
      <c r="A25" s="405" t="s">
        <v>77</v>
      </c>
      <c r="B25" s="384">
        <v>2</v>
      </c>
      <c r="C25" s="385">
        <f t="shared" si="0"/>
        <v>7.8431372549019607E-3</v>
      </c>
      <c r="D25" s="383">
        <v>2</v>
      </c>
      <c r="E25" s="408">
        <f t="shared" si="1"/>
        <v>7.1428571428571426E-3</v>
      </c>
    </row>
    <row r="26" spans="1:5" s="3" customFormat="1" ht="12" x14ac:dyDescent="0.2">
      <c r="A26" s="405" t="s">
        <v>62</v>
      </c>
      <c r="B26" s="384">
        <v>3</v>
      </c>
      <c r="C26" s="385">
        <f t="shared" si="0"/>
        <v>1.1764705882352941E-2</v>
      </c>
      <c r="D26" s="383">
        <v>6</v>
      </c>
      <c r="E26" s="408">
        <f t="shared" si="1"/>
        <v>2.1428571428571429E-2</v>
      </c>
    </row>
    <row r="27" spans="1:5" s="3" customFormat="1" ht="12" x14ac:dyDescent="0.2">
      <c r="A27" s="405" t="s">
        <v>61</v>
      </c>
      <c r="B27" s="384">
        <v>10</v>
      </c>
      <c r="C27" s="385">
        <f t="shared" si="0"/>
        <v>3.9215686274509803E-2</v>
      </c>
      <c r="D27" s="383">
        <v>12</v>
      </c>
      <c r="E27" s="408">
        <f t="shared" si="1"/>
        <v>4.2857142857142858E-2</v>
      </c>
    </row>
    <row r="28" spans="1:5" x14ac:dyDescent="0.25">
      <c r="A28" s="405" t="s">
        <v>78</v>
      </c>
      <c r="B28" s="384">
        <v>1</v>
      </c>
      <c r="C28" s="385">
        <f t="shared" si="0"/>
        <v>3.9215686274509803E-3</v>
      </c>
      <c r="D28" s="383">
        <v>1</v>
      </c>
      <c r="E28" s="408">
        <f t="shared" si="1"/>
        <v>3.5714285714285713E-3</v>
      </c>
    </row>
    <row r="29" spans="1:5" x14ac:dyDescent="0.25">
      <c r="A29" s="405" t="s">
        <v>63</v>
      </c>
      <c r="B29" s="384">
        <v>5</v>
      </c>
      <c r="C29" s="385">
        <f t="shared" si="0"/>
        <v>1.9607843137254902E-2</v>
      </c>
      <c r="D29" s="383">
        <v>4</v>
      </c>
      <c r="E29" s="408">
        <f t="shared" si="1"/>
        <v>1.4285714285714285E-2</v>
      </c>
    </row>
    <row r="30" spans="1:5" x14ac:dyDescent="0.25">
      <c r="A30" s="405" t="s">
        <v>613</v>
      </c>
      <c r="B30" s="384">
        <v>18</v>
      </c>
      <c r="C30" s="410">
        <f t="shared" si="0"/>
        <v>7.0588235294117646E-2</v>
      </c>
      <c r="D30" s="383">
        <v>22</v>
      </c>
      <c r="E30" s="408">
        <f t="shared" si="1"/>
        <v>7.857142857142857E-2</v>
      </c>
    </row>
    <row r="31" spans="1:5" x14ac:dyDescent="0.25">
      <c r="A31" s="411" t="s">
        <v>34</v>
      </c>
      <c r="B31" s="412">
        <f>SUM(B8:B30)</f>
        <v>255</v>
      </c>
      <c r="C31" s="410">
        <f>+B31/$B$31</f>
        <v>1</v>
      </c>
      <c r="D31" s="389">
        <f>SUM(D8:D30)</f>
        <v>280</v>
      </c>
      <c r="E31" s="413">
        <f>+D31/$D$31</f>
        <v>1</v>
      </c>
    </row>
    <row r="32" spans="1:5" x14ac:dyDescent="0.25">
      <c r="A32" s="5" t="s">
        <v>791</v>
      </c>
      <c r="B32" s="5"/>
      <c r="C32" s="5"/>
    </row>
  </sheetData>
  <sheetProtection selectLockedCells="1" selectUnlockedCells="1"/>
  <mergeCells count="4">
    <mergeCell ref="A3:E3"/>
    <mergeCell ref="A4:E4"/>
    <mergeCell ref="B5:C5"/>
    <mergeCell ref="D5:E5"/>
  </mergeCells>
  <conditionalFormatting sqref="A5:B5 D5">
    <cfRule type="duplicateValues" dxfId="55" priority="5"/>
  </conditionalFormatting>
  <conditionalFormatting sqref="A4">
    <cfRule type="duplicateValues" dxfId="54" priority="4"/>
  </conditionalFormatting>
  <conditionalFormatting sqref="A7 E7">
    <cfRule type="duplicateValues" dxfId="53" priority="3"/>
  </conditionalFormatting>
  <conditionalFormatting sqref="A31:C31 D8 A8:A30 C8:C10 C30">
    <cfRule type="duplicateValues" dxfId="52" priority="2"/>
  </conditionalFormatting>
  <conditionalFormatting sqref="C7">
    <cfRule type="duplicateValues" dxfId="51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CA9D9-A496-4345-9178-95F3541B46CE}">
  <sheetPr codeName="Hoja66">
    <tabColor theme="4" tint="-0.249977111117893"/>
  </sheetPr>
  <dimension ref="A1:E14"/>
  <sheetViews>
    <sheetView showGridLines="0" zoomScaleNormal="100" workbookViewId="0">
      <selection activeCell="A14" sqref="A14"/>
    </sheetView>
  </sheetViews>
  <sheetFormatPr baseColWidth="10" defaultColWidth="11.42578125" defaultRowHeight="15" x14ac:dyDescent="0.25"/>
  <cols>
    <col min="1" max="1" width="24.42578125" style="1" customWidth="1"/>
    <col min="2" max="2" width="18.28515625" style="1" customWidth="1"/>
    <col min="3" max="3" width="9" style="1" customWidth="1"/>
    <col min="4" max="4" width="18" style="1" customWidth="1"/>
    <col min="5" max="5" width="7.7109375" style="1" customWidth="1"/>
    <col min="6" max="16384" width="11.42578125" style="1"/>
  </cols>
  <sheetData>
    <row r="1" spans="1:5" s="344" customFormat="1" ht="59.25" customHeight="1" x14ac:dyDescent="0.3"/>
    <row r="2" spans="1:5" s="241" customFormat="1" ht="3.75" customHeight="1" x14ac:dyDescent="0.25"/>
    <row r="3" spans="1:5" ht="28.5" customHeight="1" x14ac:dyDescent="0.25">
      <c r="A3" s="767" t="s">
        <v>2</v>
      </c>
      <c r="B3" s="767"/>
      <c r="C3" s="767"/>
      <c r="D3" s="767"/>
      <c r="E3" s="767"/>
    </row>
    <row r="4" spans="1:5" ht="42" customHeight="1" x14ac:dyDescent="0.25">
      <c r="A4" s="768" t="s">
        <v>790</v>
      </c>
      <c r="B4" s="768"/>
      <c r="C4" s="768"/>
      <c r="D4" s="768"/>
      <c r="E4" s="768"/>
    </row>
    <row r="5" spans="1:5" x14ac:dyDescent="0.25">
      <c r="A5" s="2" t="s">
        <v>616</v>
      </c>
      <c r="B5" s="2"/>
      <c r="C5" s="2"/>
      <c r="D5" s="2"/>
      <c r="E5" s="2"/>
    </row>
    <row r="6" spans="1:5" x14ac:dyDescent="0.25">
      <c r="A6" s="3"/>
      <c r="B6" s="3"/>
      <c r="C6" s="3"/>
      <c r="D6" s="3"/>
      <c r="E6" s="3"/>
    </row>
    <row r="7" spans="1:5" s="3" customFormat="1" ht="30" customHeight="1" x14ac:dyDescent="0.2">
      <c r="A7" s="374" t="s">
        <v>510</v>
      </c>
      <c r="B7" s="382" t="s">
        <v>620</v>
      </c>
      <c r="C7" s="382" t="s">
        <v>35</v>
      </c>
      <c r="D7" s="382" t="s">
        <v>608</v>
      </c>
      <c r="E7" s="382" t="s">
        <v>35</v>
      </c>
    </row>
    <row r="8" spans="1:5" s="3" customFormat="1" ht="12" x14ac:dyDescent="0.2">
      <c r="A8" s="383" t="s">
        <v>58</v>
      </c>
      <c r="B8" s="409">
        <v>5</v>
      </c>
      <c r="C8" s="386">
        <f>+B8/$B$13</f>
        <v>0.55555555555555558</v>
      </c>
      <c r="D8" s="383">
        <v>6</v>
      </c>
      <c r="E8" s="386">
        <f>+D8/$D$13</f>
        <v>0.35294117647058826</v>
      </c>
    </row>
    <row r="9" spans="1:5" s="3" customFormat="1" ht="12" x14ac:dyDescent="0.2">
      <c r="A9" s="383" t="s">
        <v>609</v>
      </c>
      <c r="B9" s="383">
        <v>3</v>
      </c>
      <c r="C9" s="386">
        <f>+B9/$B$13</f>
        <v>0.33333333333333331</v>
      </c>
      <c r="D9" s="383">
        <v>8</v>
      </c>
      <c r="E9" s="386">
        <f t="shared" ref="E9:E10" si="0">+D9/$D$13</f>
        <v>0.47058823529411764</v>
      </c>
    </row>
    <row r="10" spans="1:5" x14ac:dyDescent="0.25">
      <c r="A10" s="383" t="s">
        <v>62</v>
      </c>
      <c r="B10" s="414">
        <v>0</v>
      </c>
      <c r="C10" s="386">
        <v>0</v>
      </c>
      <c r="D10" s="383">
        <v>2</v>
      </c>
      <c r="E10" s="386">
        <f t="shared" si="0"/>
        <v>0.11764705882352941</v>
      </c>
    </row>
    <row r="11" spans="1:5" x14ac:dyDescent="0.25">
      <c r="A11" s="383" t="s">
        <v>63</v>
      </c>
      <c r="B11" s="414">
        <v>0</v>
      </c>
      <c r="C11" s="386"/>
      <c r="D11" s="383">
        <v>1</v>
      </c>
      <c r="E11" s="386">
        <f>+D11/$D$13</f>
        <v>5.8823529411764705E-2</v>
      </c>
    </row>
    <row r="12" spans="1:5" x14ac:dyDescent="0.25">
      <c r="A12" s="383" t="s">
        <v>613</v>
      </c>
      <c r="B12" s="383">
        <v>1</v>
      </c>
      <c r="C12" s="386">
        <f>+B12/$B$13</f>
        <v>0.1111111111111111</v>
      </c>
      <c r="D12" s="383">
        <v>0</v>
      </c>
      <c r="E12" s="386">
        <f>+D12/$D$13</f>
        <v>0</v>
      </c>
    </row>
    <row r="13" spans="1:5" x14ac:dyDescent="0.25">
      <c r="A13" s="389" t="s">
        <v>34</v>
      </c>
      <c r="B13" s="415">
        <f>SUM(B8:B12)</f>
        <v>9</v>
      </c>
      <c r="C13" s="394">
        <f>+B13/$B$13</f>
        <v>1</v>
      </c>
      <c r="D13" s="389">
        <f>SUM(D8:D12)</f>
        <v>17</v>
      </c>
      <c r="E13" s="394">
        <f>+D13/$D$13</f>
        <v>1</v>
      </c>
    </row>
    <row r="14" spans="1:5" x14ac:dyDescent="0.25">
      <c r="A14" s="5" t="s">
        <v>792</v>
      </c>
      <c r="B14" s="5"/>
      <c r="C14" s="5"/>
    </row>
  </sheetData>
  <sheetProtection selectLockedCells="1" selectUnlockedCells="1"/>
  <mergeCells count="2">
    <mergeCell ref="A3:E3"/>
    <mergeCell ref="A4:E4"/>
  </mergeCells>
  <conditionalFormatting sqref="A5:E5">
    <cfRule type="duplicateValues" dxfId="50" priority="2"/>
  </conditionalFormatting>
  <conditionalFormatting sqref="A4">
    <cfRule type="duplicateValues" dxfId="49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EB8D9F-08F2-459F-B751-20C7F3C16517}">
  <sheetPr codeName="Hoja67">
    <tabColor theme="4" tint="-0.249977111117893"/>
  </sheetPr>
  <dimension ref="A1:E34"/>
  <sheetViews>
    <sheetView zoomScaleNormal="100" workbookViewId="0">
      <selection activeCell="G4" sqref="G4"/>
    </sheetView>
  </sheetViews>
  <sheetFormatPr baseColWidth="10" defaultColWidth="10.85546875" defaultRowHeight="15.75" x14ac:dyDescent="0.25"/>
  <cols>
    <col min="1" max="1" width="24.140625" style="416" customWidth="1"/>
    <col min="2" max="2" width="17" style="416" customWidth="1"/>
    <col min="3" max="3" width="7" style="416" customWidth="1"/>
    <col min="4" max="4" width="17.42578125" style="416" customWidth="1"/>
    <col min="5" max="5" width="7.28515625" style="416" customWidth="1"/>
    <col min="6" max="16384" width="10.85546875" style="416"/>
  </cols>
  <sheetData>
    <row r="1" spans="1:5" ht="59.25" customHeight="1" x14ac:dyDescent="0.25"/>
    <row r="2" spans="1:5" ht="3" customHeight="1" x14ac:dyDescent="0.25"/>
    <row r="3" spans="1:5" ht="47.1" customHeight="1" x14ac:dyDescent="0.25">
      <c r="A3" s="767" t="s">
        <v>2</v>
      </c>
      <c r="B3" s="767"/>
      <c r="C3" s="767"/>
      <c r="D3" s="767"/>
      <c r="E3" s="767"/>
    </row>
    <row r="4" spans="1:5" ht="33" customHeight="1" x14ac:dyDescent="0.25">
      <c r="A4" s="768" t="s">
        <v>775</v>
      </c>
      <c r="B4" s="768"/>
      <c r="C4" s="768"/>
      <c r="D4" s="768"/>
      <c r="E4" s="768"/>
    </row>
    <row r="5" spans="1:5" x14ac:dyDescent="0.25">
      <c r="A5" s="417" t="s">
        <v>621</v>
      </c>
      <c r="B5" s="395"/>
      <c r="C5" s="395"/>
      <c r="D5" s="395"/>
      <c r="E5" s="395"/>
    </row>
    <row r="6" spans="1:5" x14ac:dyDescent="0.25">
      <c r="A6" s="418"/>
      <c r="B6" s="418"/>
      <c r="C6" s="418"/>
      <c r="D6" s="418"/>
      <c r="E6" s="418"/>
    </row>
    <row r="7" spans="1:5" s="420" customFormat="1" ht="26.1" customHeight="1" x14ac:dyDescent="0.25">
      <c r="A7" s="419" t="s">
        <v>510</v>
      </c>
      <c r="B7" s="382" t="s">
        <v>607</v>
      </c>
      <c r="C7" s="419" t="s">
        <v>35</v>
      </c>
      <c r="D7" s="382" t="s">
        <v>608</v>
      </c>
      <c r="E7" s="419" t="s">
        <v>35</v>
      </c>
    </row>
    <row r="8" spans="1:5" x14ac:dyDescent="0.25">
      <c r="A8" s="421" t="s">
        <v>58</v>
      </c>
      <c r="B8" s="384">
        <v>33</v>
      </c>
      <c r="C8" s="408">
        <f t="shared" ref="C8:C33" si="0">+B8/$B$33</f>
        <v>0.16176470588235295</v>
      </c>
      <c r="D8" s="422">
        <v>26</v>
      </c>
      <c r="E8" s="408">
        <f t="shared" ref="E8:E33" si="1">+D8/$D$33</f>
        <v>0.12871287128712872</v>
      </c>
    </row>
    <row r="9" spans="1:5" x14ac:dyDescent="0.25">
      <c r="A9" s="421" t="s">
        <v>59</v>
      </c>
      <c r="B9" s="384">
        <v>12</v>
      </c>
      <c r="C9" s="408">
        <f t="shared" si="0"/>
        <v>5.8823529411764705E-2</v>
      </c>
      <c r="D9" s="383">
        <v>8</v>
      </c>
      <c r="E9" s="408">
        <f t="shared" si="1"/>
        <v>3.9603960396039604E-2</v>
      </c>
    </row>
    <row r="10" spans="1:5" x14ac:dyDescent="0.25">
      <c r="A10" s="421" t="s">
        <v>609</v>
      </c>
      <c r="B10" s="384">
        <v>69</v>
      </c>
      <c r="C10" s="408">
        <f t="shared" si="0"/>
        <v>0.33823529411764708</v>
      </c>
      <c r="D10" s="383">
        <v>64</v>
      </c>
      <c r="E10" s="408">
        <f t="shared" si="1"/>
        <v>0.31683168316831684</v>
      </c>
    </row>
    <row r="11" spans="1:5" x14ac:dyDescent="0.25">
      <c r="A11" s="421" t="s">
        <v>610</v>
      </c>
      <c r="B11" s="384">
        <v>13</v>
      </c>
      <c r="C11" s="408">
        <f t="shared" si="0"/>
        <v>6.3725490196078427E-2</v>
      </c>
      <c r="D11" s="383">
        <v>4</v>
      </c>
      <c r="E11" s="408">
        <f t="shared" si="1"/>
        <v>1.9801980198019802E-2</v>
      </c>
    </row>
    <row r="12" spans="1:5" x14ac:dyDescent="0.25">
      <c r="A12" s="421" t="s">
        <v>64</v>
      </c>
      <c r="B12" s="384">
        <v>0</v>
      </c>
      <c r="C12" s="408">
        <f t="shared" si="0"/>
        <v>0</v>
      </c>
      <c r="D12" s="383">
        <v>5</v>
      </c>
      <c r="E12" s="408">
        <f t="shared" si="1"/>
        <v>2.4752475247524754E-2</v>
      </c>
    </row>
    <row r="13" spans="1:5" x14ac:dyDescent="0.25">
      <c r="A13" s="421" t="s">
        <v>65</v>
      </c>
      <c r="B13" s="384">
        <v>4</v>
      </c>
      <c r="C13" s="408">
        <f t="shared" si="0"/>
        <v>1.9607843137254902E-2</v>
      </c>
      <c r="D13" s="383">
        <v>1</v>
      </c>
      <c r="E13" s="408">
        <f t="shared" si="1"/>
        <v>4.9504950495049506E-3</v>
      </c>
    </row>
    <row r="14" spans="1:5" x14ac:dyDescent="0.25">
      <c r="A14" s="421" t="s">
        <v>79</v>
      </c>
      <c r="B14" s="384">
        <v>1</v>
      </c>
      <c r="C14" s="408">
        <f t="shared" si="0"/>
        <v>4.9019607843137254E-3</v>
      </c>
      <c r="D14" s="383">
        <v>2</v>
      </c>
      <c r="E14" s="408">
        <f t="shared" si="1"/>
        <v>9.9009900990099011E-3</v>
      </c>
    </row>
    <row r="15" spans="1:5" x14ac:dyDescent="0.25">
      <c r="A15" s="421" t="s">
        <v>80</v>
      </c>
      <c r="B15" s="384">
        <v>1</v>
      </c>
      <c r="C15" s="408">
        <f t="shared" si="0"/>
        <v>4.9019607843137254E-3</v>
      </c>
      <c r="D15" s="383">
        <v>0</v>
      </c>
      <c r="E15" s="408">
        <f t="shared" si="1"/>
        <v>0</v>
      </c>
    </row>
    <row r="16" spans="1:5" x14ac:dyDescent="0.25">
      <c r="A16" s="421" t="s">
        <v>68</v>
      </c>
      <c r="B16" s="384">
        <v>3</v>
      </c>
      <c r="C16" s="408">
        <f t="shared" si="0"/>
        <v>1.4705882352941176E-2</v>
      </c>
      <c r="D16" s="383">
        <v>7</v>
      </c>
      <c r="E16" s="408">
        <f t="shared" si="1"/>
        <v>3.4653465346534656E-2</v>
      </c>
    </row>
    <row r="17" spans="1:5" x14ac:dyDescent="0.25">
      <c r="A17" s="421" t="s">
        <v>76</v>
      </c>
      <c r="B17" s="384">
        <v>0</v>
      </c>
      <c r="C17" s="408">
        <f t="shared" si="0"/>
        <v>0</v>
      </c>
      <c r="D17" s="383">
        <v>2</v>
      </c>
      <c r="E17" s="408">
        <f t="shared" si="1"/>
        <v>9.9009900990099011E-3</v>
      </c>
    </row>
    <row r="18" spans="1:5" x14ac:dyDescent="0.25">
      <c r="A18" s="421" t="s">
        <v>74</v>
      </c>
      <c r="B18" s="384">
        <v>2</v>
      </c>
      <c r="C18" s="408">
        <f t="shared" si="0"/>
        <v>9.8039215686274508E-3</v>
      </c>
      <c r="D18" s="383">
        <v>0</v>
      </c>
      <c r="E18" s="408">
        <f t="shared" si="1"/>
        <v>0</v>
      </c>
    </row>
    <row r="19" spans="1:5" x14ac:dyDescent="0.25">
      <c r="A19" s="421" t="s">
        <v>72</v>
      </c>
      <c r="B19" s="384">
        <v>3</v>
      </c>
      <c r="C19" s="408">
        <f t="shared" si="0"/>
        <v>1.4705882352941176E-2</v>
      </c>
      <c r="D19" s="383">
        <v>9</v>
      </c>
      <c r="E19" s="408">
        <f t="shared" si="1"/>
        <v>4.4554455445544552E-2</v>
      </c>
    </row>
    <row r="20" spans="1:5" x14ac:dyDescent="0.25">
      <c r="A20" s="421" t="s">
        <v>622</v>
      </c>
      <c r="B20" s="384">
        <v>0</v>
      </c>
      <c r="C20" s="408">
        <f t="shared" si="0"/>
        <v>0</v>
      </c>
      <c r="D20" s="383">
        <v>2</v>
      </c>
      <c r="E20" s="408">
        <f t="shared" si="1"/>
        <v>9.9009900990099011E-3</v>
      </c>
    </row>
    <row r="21" spans="1:5" x14ac:dyDescent="0.25">
      <c r="A21" s="421" t="s">
        <v>75</v>
      </c>
      <c r="B21" s="384">
        <v>3</v>
      </c>
      <c r="C21" s="408">
        <f t="shared" si="0"/>
        <v>1.4705882352941176E-2</v>
      </c>
      <c r="D21" s="383">
        <v>2</v>
      </c>
      <c r="E21" s="408">
        <f t="shared" si="1"/>
        <v>9.9009900990099011E-3</v>
      </c>
    </row>
    <row r="22" spans="1:5" x14ac:dyDescent="0.25">
      <c r="A22" s="421" t="s">
        <v>73</v>
      </c>
      <c r="B22" s="384">
        <v>1</v>
      </c>
      <c r="C22" s="408">
        <f t="shared" si="0"/>
        <v>4.9019607843137254E-3</v>
      </c>
      <c r="D22" s="383">
        <v>1</v>
      </c>
      <c r="E22" s="408">
        <f t="shared" si="1"/>
        <v>4.9504950495049506E-3</v>
      </c>
    </row>
    <row r="23" spans="1:5" x14ac:dyDescent="0.25">
      <c r="A23" s="421" t="s">
        <v>70</v>
      </c>
      <c r="B23" s="384">
        <v>1</v>
      </c>
      <c r="C23" s="408">
        <f t="shared" si="0"/>
        <v>4.9019607843137254E-3</v>
      </c>
      <c r="D23" s="383">
        <v>4</v>
      </c>
      <c r="E23" s="408">
        <f t="shared" si="1"/>
        <v>1.9801980198019802E-2</v>
      </c>
    </row>
    <row r="24" spans="1:5" x14ac:dyDescent="0.25">
      <c r="A24" s="421" t="s">
        <v>69</v>
      </c>
      <c r="B24" s="384">
        <v>2</v>
      </c>
      <c r="C24" s="408">
        <f t="shared" si="0"/>
        <v>9.8039215686274508E-3</v>
      </c>
      <c r="D24" s="383">
        <v>2</v>
      </c>
      <c r="E24" s="408">
        <f t="shared" si="1"/>
        <v>9.9009900990099011E-3</v>
      </c>
    </row>
    <row r="25" spans="1:5" x14ac:dyDescent="0.25">
      <c r="A25" s="421" t="s">
        <v>71</v>
      </c>
      <c r="B25" s="384">
        <v>1</v>
      </c>
      <c r="C25" s="408">
        <f t="shared" si="0"/>
        <v>4.9019607843137254E-3</v>
      </c>
      <c r="D25" s="383">
        <v>3</v>
      </c>
      <c r="E25" s="408">
        <f t="shared" si="1"/>
        <v>1.4851485148514851E-2</v>
      </c>
    </row>
    <row r="26" spans="1:5" x14ac:dyDescent="0.25">
      <c r="A26" s="421" t="s">
        <v>612</v>
      </c>
      <c r="B26" s="384">
        <v>2</v>
      </c>
      <c r="C26" s="408">
        <f t="shared" si="0"/>
        <v>9.8039215686274508E-3</v>
      </c>
      <c r="D26" s="383">
        <v>3</v>
      </c>
      <c r="E26" s="408">
        <f t="shared" si="1"/>
        <v>1.4851485148514851E-2</v>
      </c>
    </row>
    <row r="27" spans="1:5" x14ac:dyDescent="0.25">
      <c r="A27" s="421" t="s">
        <v>77</v>
      </c>
      <c r="B27" s="384">
        <v>7</v>
      </c>
      <c r="C27" s="408">
        <f t="shared" si="0"/>
        <v>3.4313725490196081E-2</v>
      </c>
      <c r="D27" s="383">
        <v>9</v>
      </c>
      <c r="E27" s="408">
        <f t="shared" si="1"/>
        <v>4.4554455445544552E-2</v>
      </c>
    </row>
    <row r="28" spans="1:5" x14ac:dyDescent="0.25">
      <c r="A28" s="421" t="s">
        <v>62</v>
      </c>
      <c r="B28" s="384">
        <v>11</v>
      </c>
      <c r="C28" s="408">
        <f t="shared" si="0"/>
        <v>5.3921568627450983E-2</v>
      </c>
      <c r="D28" s="383">
        <v>10</v>
      </c>
      <c r="E28" s="408">
        <f t="shared" si="1"/>
        <v>4.9504950495049507E-2</v>
      </c>
    </row>
    <row r="29" spans="1:5" x14ac:dyDescent="0.25">
      <c r="A29" s="421" t="s">
        <v>61</v>
      </c>
      <c r="B29" s="384">
        <v>12</v>
      </c>
      <c r="C29" s="408">
        <f t="shared" si="0"/>
        <v>5.8823529411764705E-2</v>
      </c>
      <c r="D29" s="383">
        <v>9</v>
      </c>
      <c r="E29" s="408">
        <f t="shared" si="1"/>
        <v>4.4554455445544552E-2</v>
      </c>
    </row>
    <row r="30" spans="1:5" x14ac:dyDescent="0.25">
      <c r="A30" s="421" t="s">
        <v>78</v>
      </c>
      <c r="B30" s="384">
        <v>3</v>
      </c>
      <c r="C30" s="408">
        <f t="shared" si="0"/>
        <v>1.4705882352941176E-2</v>
      </c>
      <c r="D30" s="383">
        <v>1</v>
      </c>
      <c r="E30" s="408">
        <f t="shared" si="1"/>
        <v>4.9504950495049506E-3</v>
      </c>
    </row>
    <row r="31" spans="1:5" x14ac:dyDescent="0.25">
      <c r="A31" s="421" t="s">
        <v>63</v>
      </c>
      <c r="B31" s="384">
        <v>1</v>
      </c>
      <c r="C31" s="408">
        <f t="shared" si="0"/>
        <v>4.9019607843137254E-3</v>
      </c>
      <c r="D31" s="383">
        <v>4</v>
      </c>
      <c r="E31" s="408">
        <f t="shared" si="1"/>
        <v>1.9801980198019802E-2</v>
      </c>
    </row>
    <row r="32" spans="1:5" x14ac:dyDescent="0.25">
      <c r="A32" s="421" t="s">
        <v>613</v>
      </c>
      <c r="B32" s="384">
        <v>19</v>
      </c>
      <c r="C32" s="408">
        <f t="shared" si="0"/>
        <v>9.3137254901960786E-2</v>
      </c>
      <c r="D32" s="383">
        <v>24</v>
      </c>
      <c r="E32" s="408">
        <f t="shared" si="1"/>
        <v>0.11881188118811881</v>
      </c>
    </row>
    <row r="33" spans="1:5" x14ac:dyDescent="0.25">
      <c r="A33" s="423" t="s">
        <v>34</v>
      </c>
      <c r="B33" s="424">
        <f>SUM(B8:B32)</f>
        <v>204</v>
      </c>
      <c r="C33" s="425">
        <f t="shared" si="0"/>
        <v>1</v>
      </c>
      <c r="D33" s="389">
        <f>SUM(D8:D32)</f>
        <v>202</v>
      </c>
      <c r="E33" s="413">
        <f t="shared" si="1"/>
        <v>1</v>
      </c>
    </row>
    <row r="34" spans="1:5" x14ac:dyDescent="0.25">
      <c r="A34" s="426" t="s">
        <v>791</v>
      </c>
      <c r="B34" s="426"/>
      <c r="C34" s="426"/>
    </row>
  </sheetData>
  <mergeCells count="2">
    <mergeCell ref="A3:E3"/>
    <mergeCell ref="A4:E4"/>
  </mergeCells>
  <conditionalFormatting sqref="A7 E7">
    <cfRule type="duplicateValues" dxfId="48" priority="5"/>
  </conditionalFormatting>
  <conditionalFormatting sqref="A33:C33 D8 A8:A32">
    <cfRule type="duplicateValues" dxfId="47" priority="4"/>
  </conditionalFormatting>
  <conditionalFormatting sqref="C7">
    <cfRule type="duplicateValues" dxfId="46" priority="3"/>
  </conditionalFormatting>
  <conditionalFormatting sqref="A4">
    <cfRule type="duplicateValues" dxfId="45" priority="2"/>
  </conditionalFormatting>
  <conditionalFormatting sqref="A5:B5 D5">
    <cfRule type="duplicateValues" dxfId="44" priority="1"/>
  </conditionalFormatting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5C382C-10CC-4783-8FE7-B4F432363E12}">
  <sheetPr codeName="Hoja68">
    <tabColor theme="4" tint="-0.249977111117893"/>
  </sheetPr>
  <dimension ref="A1:E35"/>
  <sheetViews>
    <sheetView workbookViewId="0">
      <selection activeCell="P14" sqref="P14"/>
    </sheetView>
  </sheetViews>
  <sheetFormatPr baseColWidth="10" defaultColWidth="10.85546875" defaultRowHeight="15.75" x14ac:dyDescent="0.25"/>
  <cols>
    <col min="1" max="1" width="24.140625" style="416" customWidth="1"/>
    <col min="2" max="2" width="17.28515625" style="416" customWidth="1"/>
    <col min="3" max="3" width="8.42578125" style="416" customWidth="1"/>
    <col min="4" max="4" width="17.140625" style="416" customWidth="1"/>
    <col min="5" max="5" width="7.85546875" style="416" customWidth="1"/>
    <col min="6" max="16384" width="10.85546875" style="416"/>
  </cols>
  <sheetData>
    <row r="1" spans="1:5" ht="59.25" customHeight="1" x14ac:dyDescent="0.25"/>
    <row r="2" spans="1:5" ht="3.75" customHeight="1" x14ac:dyDescent="0.25"/>
    <row r="3" spans="1:5" ht="42" customHeight="1" x14ac:dyDescent="0.25">
      <c r="A3" s="767" t="s">
        <v>2</v>
      </c>
      <c r="B3" s="767"/>
      <c r="C3" s="767"/>
      <c r="D3" s="767"/>
      <c r="E3" s="767"/>
    </row>
    <row r="4" spans="1:5" ht="29.1" customHeight="1" x14ac:dyDescent="0.25">
      <c r="A4" s="768" t="s">
        <v>776</v>
      </c>
      <c r="B4" s="768"/>
      <c r="C4" s="768"/>
      <c r="D4" s="768"/>
      <c r="E4" s="768"/>
    </row>
    <row r="5" spans="1:5" ht="11.25" customHeight="1" x14ac:dyDescent="0.25">
      <c r="A5" s="417" t="s">
        <v>621</v>
      </c>
      <c r="B5" s="395"/>
      <c r="C5" s="395"/>
      <c r="D5" s="395"/>
      <c r="E5" s="395"/>
    </row>
    <row r="6" spans="1:5" x14ac:dyDescent="0.25">
      <c r="A6" s="418"/>
      <c r="B6" s="418"/>
      <c r="C6" s="418"/>
      <c r="D6" s="418"/>
      <c r="E6" s="418"/>
    </row>
    <row r="7" spans="1:5" ht="26.1" customHeight="1" x14ac:dyDescent="0.25">
      <c r="A7" s="427" t="s">
        <v>510</v>
      </c>
      <c r="B7" s="382" t="s">
        <v>607</v>
      </c>
      <c r="C7" s="427" t="s">
        <v>35</v>
      </c>
      <c r="D7" s="382" t="s">
        <v>608</v>
      </c>
      <c r="E7" s="427" t="s">
        <v>35</v>
      </c>
    </row>
    <row r="8" spans="1:5" x14ac:dyDescent="0.25">
      <c r="A8" s="421" t="s">
        <v>58</v>
      </c>
      <c r="B8" s="383">
        <v>67</v>
      </c>
      <c r="C8" s="408">
        <f t="shared" ref="C8:C31" si="0">+B8/$B$32</f>
        <v>0.17223650385604114</v>
      </c>
      <c r="D8" s="383">
        <v>63</v>
      </c>
      <c r="E8" s="408">
        <f t="shared" ref="E8:E31" si="1">+D8/$D$32</f>
        <v>0.19325153374233128</v>
      </c>
    </row>
    <row r="9" spans="1:5" ht="24" x14ac:dyDescent="0.25">
      <c r="A9" s="383" t="s">
        <v>614</v>
      </c>
      <c r="B9" s="383">
        <v>0</v>
      </c>
      <c r="C9" s="408">
        <f t="shared" si="0"/>
        <v>0</v>
      </c>
      <c r="D9" s="383">
        <v>1</v>
      </c>
      <c r="E9" s="408">
        <f t="shared" si="1"/>
        <v>3.0674846625766872E-3</v>
      </c>
    </row>
    <row r="10" spans="1:5" x14ac:dyDescent="0.25">
      <c r="A10" s="421" t="s">
        <v>59</v>
      </c>
      <c r="B10" s="383">
        <v>21</v>
      </c>
      <c r="C10" s="408">
        <f t="shared" si="0"/>
        <v>5.3984575835475578E-2</v>
      </c>
      <c r="D10" s="383">
        <v>14</v>
      </c>
      <c r="E10" s="408">
        <f t="shared" si="1"/>
        <v>4.2944785276073622E-2</v>
      </c>
    </row>
    <row r="11" spans="1:5" x14ac:dyDescent="0.25">
      <c r="A11" s="421" t="s">
        <v>609</v>
      </c>
      <c r="B11" s="383">
        <v>133</v>
      </c>
      <c r="C11" s="408">
        <f t="shared" si="0"/>
        <v>0.34190231362467866</v>
      </c>
      <c r="D11" s="383">
        <v>106</v>
      </c>
      <c r="E11" s="408">
        <f t="shared" si="1"/>
        <v>0.32515337423312884</v>
      </c>
    </row>
    <row r="12" spans="1:5" x14ac:dyDescent="0.25">
      <c r="A12" s="421" t="s">
        <v>610</v>
      </c>
      <c r="B12" s="383">
        <v>15</v>
      </c>
      <c r="C12" s="408">
        <f t="shared" si="0"/>
        <v>3.8560411311053984E-2</v>
      </c>
      <c r="D12" s="383">
        <v>10</v>
      </c>
      <c r="E12" s="408">
        <f t="shared" si="1"/>
        <v>3.0674846625766871E-2</v>
      </c>
    </row>
    <row r="13" spans="1:5" x14ac:dyDescent="0.25">
      <c r="A13" s="421" t="s">
        <v>64</v>
      </c>
      <c r="B13" s="383">
        <v>8</v>
      </c>
      <c r="C13" s="408">
        <f t="shared" si="0"/>
        <v>2.056555269922879E-2</v>
      </c>
      <c r="D13" s="383">
        <v>8</v>
      </c>
      <c r="E13" s="408">
        <f t="shared" si="1"/>
        <v>2.4539877300613498E-2</v>
      </c>
    </row>
    <row r="14" spans="1:5" x14ac:dyDescent="0.25">
      <c r="A14" s="421" t="s">
        <v>65</v>
      </c>
      <c r="B14" s="383">
        <v>10</v>
      </c>
      <c r="C14" s="408">
        <f t="shared" si="0"/>
        <v>2.570694087403599E-2</v>
      </c>
      <c r="D14" s="383">
        <v>8</v>
      </c>
      <c r="E14" s="408">
        <f t="shared" si="1"/>
        <v>2.4539877300613498E-2</v>
      </c>
    </row>
    <row r="15" spans="1:5" x14ac:dyDescent="0.25">
      <c r="A15" s="421" t="s">
        <v>80</v>
      </c>
      <c r="B15" s="383">
        <v>2</v>
      </c>
      <c r="C15" s="408">
        <f t="shared" si="0"/>
        <v>5.1413881748071976E-3</v>
      </c>
      <c r="D15" s="383">
        <v>2</v>
      </c>
      <c r="E15" s="408">
        <f t="shared" si="1"/>
        <v>6.1349693251533744E-3</v>
      </c>
    </row>
    <row r="16" spans="1:5" x14ac:dyDescent="0.25">
      <c r="A16" s="421" t="s">
        <v>68</v>
      </c>
      <c r="B16" s="383">
        <v>10</v>
      </c>
      <c r="C16" s="408">
        <f t="shared" si="0"/>
        <v>2.570694087403599E-2</v>
      </c>
      <c r="D16" s="383">
        <v>8</v>
      </c>
      <c r="E16" s="408">
        <f t="shared" si="1"/>
        <v>2.4539877300613498E-2</v>
      </c>
    </row>
    <row r="17" spans="1:5" x14ac:dyDescent="0.25">
      <c r="A17" s="421" t="s">
        <v>615</v>
      </c>
      <c r="B17" s="383">
        <v>1</v>
      </c>
      <c r="C17" s="408">
        <f t="shared" si="0"/>
        <v>2.5706940874035988E-3</v>
      </c>
      <c r="D17" s="383">
        <v>2</v>
      </c>
      <c r="E17" s="408">
        <f t="shared" si="1"/>
        <v>6.1349693251533744E-3</v>
      </c>
    </row>
    <row r="18" spans="1:5" x14ac:dyDescent="0.25">
      <c r="A18" s="421" t="s">
        <v>81</v>
      </c>
      <c r="B18" s="383">
        <v>2</v>
      </c>
      <c r="C18" s="408">
        <f t="shared" si="0"/>
        <v>5.1413881748071976E-3</v>
      </c>
      <c r="D18" s="383">
        <v>1</v>
      </c>
      <c r="E18" s="408">
        <f t="shared" si="1"/>
        <v>3.0674846625766872E-3</v>
      </c>
    </row>
    <row r="19" spans="1:5" x14ac:dyDescent="0.25">
      <c r="A19" s="421" t="s">
        <v>74</v>
      </c>
      <c r="B19" s="383">
        <v>2</v>
      </c>
      <c r="C19" s="408">
        <f t="shared" si="0"/>
        <v>5.1413881748071976E-3</v>
      </c>
      <c r="D19" s="383">
        <v>2</v>
      </c>
      <c r="E19" s="408">
        <f t="shared" si="1"/>
        <v>6.1349693251533744E-3</v>
      </c>
    </row>
    <row r="20" spans="1:5" x14ac:dyDescent="0.25">
      <c r="A20" s="421" t="s">
        <v>72</v>
      </c>
      <c r="B20" s="383">
        <v>2</v>
      </c>
      <c r="C20" s="408">
        <f t="shared" si="0"/>
        <v>5.1413881748071976E-3</v>
      </c>
      <c r="D20" s="383">
        <v>1</v>
      </c>
      <c r="E20" s="408">
        <f t="shared" si="1"/>
        <v>3.0674846625766872E-3</v>
      </c>
    </row>
    <row r="21" spans="1:5" x14ac:dyDescent="0.25">
      <c r="A21" s="421" t="s">
        <v>75</v>
      </c>
      <c r="B21" s="383">
        <v>4</v>
      </c>
      <c r="C21" s="408">
        <f t="shared" si="0"/>
        <v>1.0282776349614395E-2</v>
      </c>
      <c r="D21" s="383">
        <v>4</v>
      </c>
      <c r="E21" s="408">
        <f t="shared" si="1"/>
        <v>1.2269938650306749E-2</v>
      </c>
    </row>
    <row r="22" spans="1:5" x14ac:dyDescent="0.25">
      <c r="A22" s="421" t="s">
        <v>70</v>
      </c>
      <c r="B22" s="383">
        <v>5</v>
      </c>
      <c r="C22" s="408">
        <f t="shared" si="0"/>
        <v>1.2853470437017995E-2</v>
      </c>
      <c r="D22" s="383">
        <v>5</v>
      </c>
      <c r="E22" s="408">
        <f t="shared" si="1"/>
        <v>1.5337423312883436E-2</v>
      </c>
    </row>
    <row r="23" spans="1:5" x14ac:dyDescent="0.25">
      <c r="A23" s="421" t="s">
        <v>69</v>
      </c>
      <c r="B23" s="383">
        <v>5</v>
      </c>
      <c r="C23" s="408">
        <f t="shared" si="0"/>
        <v>1.2853470437017995E-2</v>
      </c>
      <c r="D23" s="383">
        <v>4</v>
      </c>
      <c r="E23" s="408">
        <f t="shared" si="1"/>
        <v>1.2269938650306749E-2</v>
      </c>
    </row>
    <row r="24" spans="1:5" x14ac:dyDescent="0.25">
      <c r="A24" s="421" t="s">
        <v>71</v>
      </c>
      <c r="B24" s="383">
        <v>6</v>
      </c>
      <c r="C24" s="408">
        <f t="shared" si="0"/>
        <v>1.5424164524421594E-2</v>
      </c>
      <c r="D24" s="383">
        <v>6</v>
      </c>
      <c r="E24" s="408">
        <f t="shared" si="1"/>
        <v>1.8404907975460124E-2</v>
      </c>
    </row>
    <row r="25" spans="1:5" x14ac:dyDescent="0.25">
      <c r="A25" s="421" t="s">
        <v>612</v>
      </c>
      <c r="B25" s="383">
        <v>11</v>
      </c>
      <c r="C25" s="408">
        <f t="shared" si="0"/>
        <v>2.8277634961439587E-2</v>
      </c>
      <c r="D25" s="383">
        <v>12</v>
      </c>
      <c r="E25" s="408">
        <f t="shared" si="1"/>
        <v>3.6809815950920248E-2</v>
      </c>
    </row>
    <row r="26" spans="1:5" x14ac:dyDescent="0.25">
      <c r="A26" s="421" t="s">
        <v>77</v>
      </c>
      <c r="B26" s="383">
        <v>4</v>
      </c>
      <c r="C26" s="408">
        <f t="shared" si="0"/>
        <v>1.0282776349614395E-2</v>
      </c>
      <c r="D26" s="383">
        <v>4</v>
      </c>
      <c r="E26" s="408">
        <f t="shared" si="1"/>
        <v>1.2269938650306749E-2</v>
      </c>
    </row>
    <row r="27" spans="1:5" x14ac:dyDescent="0.25">
      <c r="A27" s="421" t="s">
        <v>62</v>
      </c>
      <c r="B27" s="383">
        <v>6</v>
      </c>
      <c r="C27" s="408">
        <f t="shared" si="0"/>
        <v>1.5424164524421594E-2</v>
      </c>
      <c r="D27" s="383">
        <v>5</v>
      </c>
      <c r="E27" s="408">
        <f t="shared" si="1"/>
        <v>1.5337423312883436E-2</v>
      </c>
    </row>
    <row r="28" spans="1:5" x14ac:dyDescent="0.25">
      <c r="A28" s="421" t="s">
        <v>61</v>
      </c>
      <c r="B28" s="383">
        <v>26</v>
      </c>
      <c r="C28" s="408">
        <f t="shared" si="0"/>
        <v>6.6838046272493568E-2</v>
      </c>
      <c r="D28" s="383">
        <v>17</v>
      </c>
      <c r="E28" s="408">
        <f t="shared" si="1"/>
        <v>5.2147239263803678E-2</v>
      </c>
    </row>
    <row r="29" spans="1:5" x14ac:dyDescent="0.25">
      <c r="A29" s="421" t="s">
        <v>78</v>
      </c>
      <c r="B29" s="383">
        <v>2</v>
      </c>
      <c r="C29" s="408">
        <f t="shared" si="0"/>
        <v>5.1413881748071976E-3</v>
      </c>
      <c r="D29" s="383">
        <v>2</v>
      </c>
      <c r="E29" s="408">
        <f t="shared" si="1"/>
        <v>6.1349693251533744E-3</v>
      </c>
    </row>
    <row r="30" spans="1:5" x14ac:dyDescent="0.25">
      <c r="A30" s="421" t="s">
        <v>63</v>
      </c>
      <c r="B30" s="383">
        <v>12</v>
      </c>
      <c r="C30" s="408">
        <f t="shared" si="0"/>
        <v>3.0848329048843187E-2</v>
      </c>
      <c r="D30" s="383">
        <v>14</v>
      </c>
      <c r="E30" s="408">
        <f t="shared" si="1"/>
        <v>4.2944785276073622E-2</v>
      </c>
    </row>
    <row r="31" spans="1:5" x14ac:dyDescent="0.25">
      <c r="A31" s="421" t="s">
        <v>613</v>
      </c>
      <c r="B31" s="383">
        <v>35</v>
      </c>
      <c r="C31" s="408">
        <f t="shared" si="0"/>
        <v>8.9974293059125965E-2</v>
      </c>
      <c r="D31" s="383">
        <v>27</v>
      </c>
      <c r="E31" s="408">
        <f t="shared" si="1"/>
        <v>8.2822085889570546E-2</v>
      </c>
    </row>
    <row r="32" spans="1:5" x14ac:dyDescent="0.25">
      <c r="A32" s="423" t="s">
        <v>34</v>
      </c>
      <c r="B32" s="389">
        <f>SUBTOTAL(9,B8:B31)</f>
        <v>389</v>
      </c>
      <c r="C32" s="413">
        <f>+B32/$B$32</f>
        <v>1</v>
      </c>
      <c r="D32" s="389">
        <f>SUM(D8:D31)</f>
        <v>326</v>
      </c>
      <c r="E32" s="413">
        <f>+D32/$D$32</f>
        <v>1</v>
      </c>
    </row>
    <row r="33" spans="1:3" x14ac:dyDescent="0.25">
      <c r="A33" s="426" t="s">
        <v>791</v>
      </c>
      <c r="B33" s="426"/>
      <c r="C33" s="426"/>
    </row>
    <row r="35" spans="1:3" ht="15.95" customHeight="1" x14ac:dyDescent="0.25"/>
  </sheetData>
  <mergeCells count="2">
    <mergeCell ref="A3:E3"/>
    <mergeCell ref="A4:E4"/>
  </mergeCells>
  <conditionalFormatting sqref="A8 A10:A32">
    <cfRule type="duplicateValues" dxfId="43" priority="5"/>
  </conditionalFormatting>
  <conditionalFormatting sqref="A7 E7">
    <cfRule type="duplicateValues" dxfId="42" priority="4"/>
  </conditionalFormatting>
  <conditionalFormatting sqref="C7">
    <cfRule type="duplicateValues" dxfId="41" priority="3"/>
  </conditionalFormatting>
  <conditionalFormatting sqref="A4">
    <cfRule type="duplicateValues" dxfId="40" priority="2"/>
  </conditionalFormatting>
  <conditionalFormatting sqref="A5:B5 D5">
    <cfRule type="duplicateValues" dxfId="39" priority="1"/>
  </conditionalFormatting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3D8A4-4F7F-49CE-92EA-2F2BEA5C1C6D}">
  <sheetPr codeName="Hoja69">
    <tabColor theme="4" tint="-0.249977111117893"/>
  </sheetPr>
  <dimension ref="A1:E25"/>
  <sheetViews>
    <sheetView workbookViewId="0">
      <selection activeCell="A4" sqref="A4:E4"/>
    </sheetView>
  </sheetViews>
  <sheetFormatPr baseColWidth="10" defaultColWidth="10.85546875" defaultRowHeight="15.75" x14ac:dyDescent="0.25"/>
  <cols>
    <col min="1" max="1" width="24.140625" style="416" customWidth="1"/>
    <col min="2" max="2" width="18" style="416" customWidth="1"/>
    <col min="3" max="3" width="8.42578125" style="416" customWidth="1"/>
    <col min="4" max="4" width="18" style="416" customWidth="1"/>
    <col min="5" max="5" width="8.28515625" style="416" customWidth="1"/>
    <col min="6" max="16384" width="10.85546875" style="416"/>
  </cols>
  <sheetData>
    <row r="1" spans="1:5" ht="59.25" customHeight="1" x14ac:dyDescent="0.25"/>
    <row r="2" spans="1:5" ht="3.75" customHeight="1" x14ac:dyDescent="0.25"/>
    <row r="3" spans="1:5" ht="38.1" customHeight="1" x14ac:dyDescent="0.25">
      <c r="A3" s="767" t="s">
        <v>2</v>
      </c>
      <c r="B3" s="767"/>
      <c r="C3" s="767"/>
      <c r="D3" s="767"/>
      <c r="E3" s="767"/>
    </row>
    <row r="4" spans="1:5" ht="31.5" customHeight="1" x14ac:dyDescent="0.25">
      <c r="A4" s="768" t="s">
        <v>777</v>
      </c>
      <c r="B4" s="768"/>
      <c r="C4" s="768"/>
      <c r="D4" s="768"/>
      <c r="E4" s="768"/>
    </row>
    <row r="5" spans="1:5" ht="14.1" customHeight="1" x14ac:dyDescent="0.25">
      <c r="A5" s="417" t="s">
        <v>623</v>
      </c>
      <c r="B5" s="395"/>
      <c r="C5" s="395"/>
      <c r="D5" s="395"/>
      <c r="E5" s="395"/>
    </row>
    <row r="6" spans="1:5" x14ac:dyDescent="0.25">
      <c r="A6" s="418"/>
      <c r="B6" s="418"/>
      <c r="C6" s="418"/>
      <c r="D6" s="418"/>
      <c r="E6" s="418"/>
    </row>
    <row r="7" spans="1:5" ht="24" x14ac:dyDescent="0.25">
      <c r="A7" s="419" t="s">
        <v>510</v>
      </c>
      <c r="B7" s="374" t="s">
        <v>607</v>
      </c>
      <c r="C7" s="374" t="s">
        <v>35</v>
      </c>
      <c r="D7" s="374" t="s">
        <v>608</v>
      </c>
      <c r="E7" s="374" t="s">
        <v>35</v>
      </c>
    </row>
    <row r="8" spans="1:5" x14ac:dyDescent="0.25">
      <c r="A8" s="421" t="s">
        <v>58</v>
      </c>
      <c r="B8" s="383">
        <v>12</v>
      </c>
      <c r="C8" s="408">
        <f t="shared" ref="C8:C23" si="0">+B8/$B$24</f>
        <v>0.16</v>
      </c>
      <c r="D8" s="383">
        <v>12</v>
      </c>
      <c r="E8" s="408">
        <f t="shared" ref="E8:E24" si="1">+D8/$D$24</f>
        <v>0.14634146341463414</v>
      </c>
    </row>
    <row r="9" spans="1:5" x14ac:dyDescent="0.25">
      <c r="A9" s="421" t="s">
        <v>59</v>
      </c>
      <c r="B9" s="383">
        <v>2</v>
      </c>
      <c r="C9" s="408">
        <f t="shared" si="0"/>
        <v>2.6666666666666668E-2</v>
      </c>
      <c r="D9" s="383">
        <v>7</v>
      </c>
      <c r="E9" s="408">
        <f t="shared" si="1"/>
        <v>8.5365853658536592E-2</v>
      </c>
    </row>
    <row r="10" spans="1:5" x14ac:dyDescent="0.25">
      <c r="A10" s="421" t="s">
        <v>609</v>
      </c>
      <c r="B10" s="383">
        <v>28</v>
      </c>
      <c r="C10" s="408">
        <f t="shared" si="0"/>
        <v>0.37333333333333335</v>
      </c>
      <c r="D10" s="383">
        <v>39</v>
      </c>
      <c r="E10" s="408">
        <f t="shared" si="1"/>
        <v>0.47560975609756095</v>
      </c>
    </row>
    <row r="11" spans="1:5" x14ac:dyDescent="0.25">
      <c r="A11" s="421" t="s">
        <v>610</v>
      </c>
      <c r="B11" s="383">
        <v>2</v>
      </c>
      <c r="C11" s="408">
        <f t="shared" si="0"/>
        <v>2.6666666666666668E-2</v>
      </c>
      <c r="D11" s="383">
        <v>3</v>
      </c>
      <c r="E11" s="408">
        <f t="shared" si="1"/>
        <v>3.6585365853658534E-2</v>
      </c>
    </row>
    <row r="12" spans="1:5" x14ac:dyDescent="0.25">
      <c r="A12" s="421" t="s">
        <v>65</v>
      </c>
      <c r="B12" s="383">
        <v>2</v>
      </c>
      <c r="C12" s="408">
        <f t="shared" si="0"/>
        <v>2.6666666666666668E-2</v>
      </c>
      <c r="D12" s="383">
        <v>1</v>
      </c>
      <c r="E12" s="408">
        <f t="shared" si="1"/>
        <v>1.2195121951219513E-2</v>
      </c>
    </row>
    <row r="13" spans="1:5" x14ac:dyDescent="0.25">
      <c r="A13" s="421" t="s">
        <v>611</v>
      </c>
      <c r="B13" s="383">
        <v>1</v>
      </c>
      <c r="C13" s="408">
        <f t="shared" si="0"/>
        <v>1.3333333333333334E-2</v>
      </c>
      <c r="D13" s="383">
        <v>1</v>
      </c>
      <c r="E13" s="408">
        <f t="shared" si="1"/>
        <v>1.2195121951219513E-2</v>
      </c>
    </row>
    <row r="14" spans="1:5" x14ac:dyDescent="0.25">
      <c r="A14" s="421" t="s">
        <v>72</v>
      </c>
      <c r="B14" s="383">
        <v>1</v>
      </c>
      <c r="C14" s="408">
        <f t="shared" si="0"/>
        <v>1.3333333333333334E-2</v>
      </c>
      <c r="D14" s="383">
        <v>0</v>
      </c>
      <c r="E14" s="408">
        <f t="shared" si="1"/>
        <v>0</v>
      </c>
    </row>
    <row r="15" spans="1:5" x14ac:dyDescent="0.25">
      <c r="A15" s="421" t="s">
        <v>75</v>
      </c>
      <c r="B15" s="422">
        <v>0</v>
      </c>
      <c r="C15" s="408">
        <f t="shared" si="0"/>
        <v>0</v>
      </c>
      <c r="D15" s="383">
        <v>1</v>
      </c>
      <c r="E15" s="408">
        <f t="shared" si="1"/>
        <v>1.2195121951219513E-2</v>
      </c>
    </row>
    <row r="16" spans="1:5" x14ac:dyDescent="0.25">
      <c r="A16" s="421" t="s">
        <v>69</v>
      </c>
      <c r="B16" s="383">
        <v>3</v>
      </c>
      <c r="C16" s="408">
        <f t="shared" si="0"/>
        <v>0.04</v>
      </c>
      <c r="D16" s="383">
        <v>4</v>
      </c>
      <c r="E16" s="408">
        <f t="shared" si="1"/>
        <v>4.878048780487805E-2</v>
      </c>
    </row>
    <row r="17" spans="1:5" x14ac:dyDescent="0.25">
      <c r="A17" s="421" t="s">
        <v>71</v>
      </c>
      <c r="B17" s="383">
        <v>1</v>
      </c>
      <c r="C17" s="408">
        <f t="shared" si="0"/>
        <v>1.3333333333333334E-2</v>
      </c>
      <c r="D17" s="383">
        <v>0</v>
      </c>
      <c r="E17" s="408">
        <f t="shared" si="1"/>
        <v>0</v>
      </c>
    </row>
    <row r="18" spans="1:5" x14ac:dyDescent="0.25">
      <c r="A18" s="421" t="s">
        <v>612</v>
      </c>
      <c r="B18" s="383">
        <v>2</v>
      </c>
      <c r="C18" s="408">
        <f t="shared" si="0"/>
        <v>2.6666666666666668E-2</v>
      </c>
      <c r="D18" s="383">
        <v>3</v>
      </c>
      <c r="E18" s="408">
        <f t="shared" si="1"/>
        <v>3.6585365853658534E-2</v>
      </c>
    </row>
    <row r="19" spans="1:5" x14ac:dyDescent="0.25">
      <c r="A19" s="421" t="s">
        <v>77</v>
      </c>
      <c r="B19" s="383">
        <v>2</v>
      </c>
      <c r="C19" s="408">
        <f t="shared" si="0"/>
        <v>2.6666666666666668E-2</v>
      </c>
      <c r="D19" s="383">
        <v>2</v>
      </c>
      <c r="E19" s="408">
        <f t="shared" si="1"/>
        <v>2.4390243902439025E-2</v>
      </c>
    </row>
    <row r="20" spans="1:5" x14ac:dyDescent="0.25">
      <c r="A20" s="421" t="s">
        <v>62</v>
      </c>
      <c r="B20" s="383">
        <v>3</v>
      </c>
      <c r="C20" s="408">
        <f t="shared" si="0"/>
        <v>0.04</v>
      </c>
      <c r="D20" s="383">
        <v>1</v>
      </c>
      <c r="E20" s="408">
        <f t="shared" si="1"/>
        <v>1.2195121951219513E-2</v>
      </c>
    </row>
    <row r="21" spans="1:5" x14ac:dyDescent="0.25">
      <c r="A21" s="421" t="s">
        <v>61</v>
      </c>
      <c r="B21" s="383">
        <v>8</v>
      </c>
      <c r="C21" s="408">
        <f t="shared" si="0"/>
        <v>0.10666666666666667</v>
      </c>
      <c r="D21" s="383">
        <v>2</v>
      </c>
      <c r="E21" s="408">
        <f t="shared" si="1"/>
        <v>2.4390243902439025E-2</v>
      </c>
    </row>
    <row r="22" spans="1:5" x14ac:dyDescent="0.25">
      <c r="A22" s="421" t="s">
        <v>63</v>
      </c>
      <c r="B22" s="383">
        <v>1</v>
      </c>
      <c r="C22" s="408">
        <f t="shared" si="0"/>
        <v>1.3333333333333334E-2</v>
      </c>
      <c r="D22" s="383">
        <v>0</v>
      </c>
      <c r="E22" s="408">
        <f t="shared" si="1"/>
        <v>0</v>
      </c>
    </row>
    <row r="23" spans="1:5" x14ac:dyDescent="0.25">
      <c r="A23" s="421" t="s">
        <v>613</v>
      </c>
      <c r="B23" s="383">
        <v>7</v>
      </c>
      <c r="C23" s="408">
        <f t="shared" si="0"/>
        <v>9.3333333333333338E-2</v>
      </c>
      <c r="D23" s="383">
        <v>6</v>
      </c>
      <c r="E23" s="408">
        <f t="shared" si="1"/>
        <v>7.3170731707317069E-2</v>
      </c>
    </row>
    <row r="24" spans="1:5" x14ac:dyDescent="0.25">
      <c r="A24" s="423" t="s">
        <v>34</v>
      </c>
      <c r="B24" s="389">
        <f>SUBTOTAL(9,B8:B23)</f>
        <v>75</v>
      </c>
      <c r="C24" s="413">
        <f>+B24/$B$24</f>
        <v>1</v>
      </c>
      <c r="D24" s="389">
        <f>SUM(D8:D23)</f>
        <v>82</v>
      </c>
      <c r="E24" s="413">
        <f t="shared" si="1"/>
        <v>1</v>
      </c>
    </row>
    <row r="25" spans="1:5" ht="20.100000000000001" customHeight="1" x14ac:dyDescent="0.25">
      <c r="A25" s="426" t="s">
        <v>791</v>
      </c>
      <c r="B25" s="426"/>
      <c r="C25" s="426"/>
    </row>
  </sheetData>
  <mergeCells count="2">
    <mergeCell ref="A3:E3"/>
    <mergeCell ref="A4:E4"/>
  </mergeCells>
  <conditionalFormatting sqref="A15:B15 A8:A14 A16:A24">
    <cfRule type="duplicateValues" dxfId="38" priority="4"/>
  </conditionalFormatting>
  <conditionalFormatting sqref="A7">
    <cfRule type="duplicateValues" dxfId="37" priority="3"/>
  </conditionalFormatting>
  <conditionalFormatting sqref="A4">
    <cfRule type="duplicateValues" dxfId="36" priority="2"/>
  </conditionalFormatting>
  <conditionalFormatting sqref="A5:B5 D5">
    <cfRule type="duplicateValues" dxfId="35" priority="1"/>
  </conditionalFormatting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11AD8B-26B8-4F9F-A064-B5683E97BFDE}">
  <sheetPr codeName="Hoja70">
    <tabColor theme="4" tint="-0.249977111117893"/>
  </sheetPr>
  <dimension ref="A1:IV26"/>
  <sheetViews>
    <sheetView showGridLines="0" workbookViewId="0">
      <selection activeCell="A3" sqref="A3:E3"/>
    </sheetView>
  </sheetViews>
  <sheetFormatPr baseColWidth="10" defaultColWidth="11.42578125" defaultRowHeight="15" customHeight="1" x14ac:dyDescent="0.25"/>
  <cols>
    <col min="1" max="1" width="35" style="430" customWidth="1"/>
    <col min="2" max="2" width="17.85546875" style="430" customWidth="1"/>
    <col min="3" max="3" width="11.140625" style="430" customWidth="1"/>
    <col min="4" max="4" width="14.28515625" style="430" customWidth="1"/>
    <col min="5" max="256" width="11.42578125" style="430" customWidth="1"/>
    <col min="257" max="16384" width="11.42578125" style="431"/>
  </cols>
  <sheetData>
    <row r="1" spans="1:5" ht="59.25" customHeight="1" x14ac:dyDescent="0.25">
      <c r="A1" s="428"/>
      <c r="B1" s="429"/>
      <c r="C1" s="429"/>
      <c r="D1" s="429"/>
    </row>
    <row r="2" spans="1:5" ht="3.75" customHeight="1" x14ac:dyDescent="0.25">
      <c r="A2" s="432"/>
      <c r="B2" s="433"/>
      <c r="C2" s="433"/>
      <c r="D2" s="433"/>
      <c r="E2" s="434"/>
    </row>
    <row r="3" spans="1:5" ht="21" customHeight="1" x14ac:dyDescent="0.25">
      <c r="A3" s="767" t="s">
        <v>2</v>
      </c>
      <c r="B3" s="767"/>
      <c r="C3" s="767"/>
      <c r="D3" s="767"/>
      <c r="E3" s="767"/>
    </row>
    <row r="4" spans="1:5" ht="27.75" customHeight="1" x14ac:dyDescent="0.25">
      <c r="A4" s="768" t="s">
        <v>778</v>
      </c>
      <c r="B4" s="768"/>
      <c r="C4" s="768"/>
      <c r="D4" s="768"/>
      <c r="E4" s="768"/>
    </row>
    <row r="5" spans="1:5" ht="14.1" customHeight="1" x14ac:dyDescent="0.25">
      <c r="A5" s="775" t="s">
        <v>625</v>
      </c>
      <c r="B5" s="775"/>
      <c r="C5" s="775"/>
      <c r="D5" s="775"/>
      <c r="E5" s="775"/>
    </row>
    <row r="6" spans="1:5" ht="14.1" customHeight="1" x14ac:dyDescent="0.25">
      <c r="A6" s="432"/>
      <c r="B6" s="435"/>
      <c r="C6" s="435"/>
      <c r="D6" s="435"/>
    </row>
    <row r="7" spans="1:5" ht="29.1" customHeight="1" x14ac:dyDescent="0.25">
      <c r="A7" s="462" t="s">
        <v>510</v>
      </c>
      <c r="B7" s="462" t="s">
        <v>626</v>
      </c>
      <c r="C7" s="462" t="s">
        <v>35</v>
      </c>
      <c r="D7" s="462" t="s">
        <v>627</v>
      </c>
      <c r="E7" s="462" t="s">
        <v>35</v>
      </c>
    </row>
    <row r="8" spans="1:5" ht="14.1" customHeight="1" x14ac:dyDescent="0.25">
      <c r="A8" s="459" t="s">
        <v>58</v>
      </c>
      <c r="B8" s="460">
        <v>13</v>
      </c>
      <c r="C8" s="461">
        <v>0.31707317073170732</v>
      </c>
      <c r="D8" s="460">
        <v>18</v>
      </c>
      <c r="E8" s="461">
        <v>0.22222222222222221</v>
      </c>
    </row>
    <row r="9" spans="1:5" ht="14.1" customHeight="1" x14ac:dyDescent="0.25">
      <c r="A9" s="437" t="s">
        <v>59</v>
      </c>
      <c r="B9" s="438">
        <v>4</v>
      </c>
      <c r="C9" s="439">
        <v>9.7560975609756101E-2</v>
      </c>
      <c r="D9" s="438">
        <v>18</v>
      </c>
      <c r="E9" s="439">
        <v>0.22222222222222221</v>
      </c>
    </row>
    <row r="10" spans="1:5" ht="14.1" customHeight="1" x14ac:dyDescent="0.25">
      <c r="A10" s="437" t="s">
        <v>609</v>
      </c>
      <c r="B10" s="438">
        <v>11</v>
      </c>
      <c r="C10" s="439">
        <v>0.26829268292682928</v>
      </c>
      <c r="D10" s="438">
        <v>13</v>
      </c>
      <c r="E10" s="439">
        <v>0.16049382716049379</v>
      </c>
    </row>
    <row r="11" spans="1:5" ht="14.1" customHeight="1" x14ac:dyDescent="0.25">
      <c r="A11" s="437" t="s">
        <v>610</v>
      </c>
      <c r="B11" s="438">
        <v>0</v>
      </c>
      <c r="C11" s="439">
        <v>0</v>
      </c>
      <c r="D11" s="438">
        <v>1</v>
      </c>
      <c r="E11" s="439">
        <v>1.234567901234568E-2</v>
      </c>
    </row>
    <row r="12" spans="1:5" ht="14.1" customHeight="1" x14ac:dyDescent="0.25">
      <c r="A12" s="437" t="s">
        <v>64</v>
      </c>
      <c r="B12" s="438">
        <v>2</v>
      </c>
      <c r="C12" s="439">
        <v>4.878048780487805E-2</v>
      </c>
      <c r="D12" s="438">
        <v>4</v>
      </c>
      <c r="E12" s="439">
        <v>4.9382716049382713E-2</v>
      </c>
    </row>
    <row r="13" spans="1:5" ht="14.1" customHeight="1" x14ac:dyDescent="0.25">
      <c r="A13" s="437" t="s">
        <v>65</v>
      </c>
      <c r="B13" s="438">
        <v>0</v>
      </c>
      <c r="C13" s="439">
        <v>0</v>
      </c>
      <c r="D13" s="438">
        <v>1</v>
      </c>
      <c r="E13" s="439">
        <v>1.234567901234568E-2</v>
      </c>
    </row>
    <row r="14" spans="1:5" ht="14.1" customHeight="1" x14ac:dyDescent="0.25">
      <c r="A14" s="437" t="s">
        <v>74</v>
      </c>
      <c r="B14" s="438">
        <v>0</v>
      </c>
      <c r="C14" s="439">
        <v>0</v>
      </c>
      <c r="D14" s="438">
        <v>1</v>
      </c>
      <c r="E14" s="439">
        <v>1.234567901234568E-2</v>
      </c>
    </row>
    <row r="15" spans="1:5" ht="14.1" customHeight="1" x14ac:dyDescent="0.25">
      <c r="A15" s="437" t="s">
        <v>72</v>
      </c>
      <c r="B15" s="438">
        <v>2</v>
      </c>
      <c r="C15" s="439">
        <v>4.878048780487805E-2</v>
      </c>
      <c r="D15" s="438">
        <v>3</v>
      </c>
      <c r="E15" s="439">
        <v>3.7037037037037028E-2</v>
      </c>
    </row>
    <row r="16" spans="1:5" ht="14.1" customHeight="1" x14ac:dyDescent="0.25">
      <c r="A16" s="437" t="s">
        <v>69</v>
      </c>
      <c r="B16" s="438">
        <v>3</v>
      </c>
      <c r="C16" s="439">
        <v>7.3170731707317069E-2</v>
      </c>
      <c r="D16" s="438">
        <v>6</v>
      </c>
      <c r="E16" s="439">
        <v>7.407407407407407E-2</v>
      </c>
    </row>
    <row r="17" spans="1:6" ht="14.1" customHeight="1" x14ac:dyDescent="0.25">
      <c r="A17" s="437" t="s">
        <v>612</v>
      </c>
      <c r="B17" s="438">
        <v>2</v>
      </c>
      <c r="C17" s="439">
        <v>4.878048780487805E-2</v>
      </c>
      <c r="D17" s="438">
        <v>1</v>
      </c>
      <c r="E17" s="439">
        <v>1.234567901234568E-2</v>
      </c>
    </row>
    <row r="18" spans="1:6" ht="14.1" customHeight="1" x14ac:dyDescent="0.25">
      <c r="A18" s="437" t="s">
        <v>77</v>
      </c>
      <c r="B18" s="438">
        <v>0</v>
      </c>
      <c r="C18" s="439">
        <v>0</v>
      </c>
      <c r="D18" s="438">
        <v>2</v>
      </c>
      <c r="E18" s="439">
        <v>2.469135802469136E-2</v>
      </c>
    </row>
    <row r="19" spans="1:6" ht="15" customHeight="1" x14ac:dyDescent="0.25">
      <c r="A19" s="440" t="s">
        <v>62</v>
      </c>
      <c r="B19" s="438">
        <v>0</v>
      </c>
      <c r="C19" s="439">
        <v>0</v>
      </c>
      <c r="D19" s="441">
        <v>1</v>
      </c>
      <c r="E19" s="442">
        <v>1.234567901234568E-2</v>
      </c>
    </row>
    <row r="20" spans="1:6" ht="15" customHeight="1" x14ac:dyDescent="0.25">
      <c r="A20" s="440" t="s">
        <v>61</v>
      </c>
      <c r="B20" s="441">
        <v>0</v>
      </c>
      <c r="C20" s="439">
        <v>0</v>
      </c>
      <c r="D20" s="441">
        <v>1</v>
      </c>
      <c r="E20" s="442">
        <v>1.234567901234568E-2</v>
      </c>
    </row>
    <row r="21" spans="1:6" ht="15" customHeight="1" x14ac:dyDescent="0.25">
      <c r="A21" s="440" t="s">
        <v>78</v>
      </c>
      <c r="B21" s="441">
        <v>0</v>
      </c>
      <c r="C21" s="439">
        <v>0</v>
      </c>
      <c r="D21" s="441">
        <v>1</v>
      </c>
      <c r="E21" s="442">
        <v>1.234567901234568E-2</v>
      </c>
    </row>
    <row r="22" spans="1:6" ht="15" customHeight="1" x14ac:dyDescent="0.25">
      <c r="A22" s="440" t="s">
        <v>613</v>
      </c>
      <c r="B22" s="438">
        <v>4</v>
      </c>
      <c r="C22" s="439">
        <v>9.7560975609756101E-2</v>
      </c>
      <c r="D22" s="441">
        <v>10</v>
      </c>
      <c r="E22" s="442">
        <v>0.1234567901234568</v>
      </c>
    </row>
    <row r="23" spans="1:6" ht="15" customHeight="1" x14ac:dyDescent="0.25">
      <c r="A23" s="502" t="s">
        <v>34</v>
      </c>
      <c r="B23" s="497">
        <v>41</v>
      </c>
      <c r="C23" s="498">
        <v>1</v>
      </c>
      <c r="D23" s="503">
        <v>81</v>
      </c>
      <c r="E23" s="504">
        <v>1</v>
      </c>
    </row>
    <row r="24" spans="1:6" ht="29.25" customHeight="1" x14ac:dyDescent="0.25">
      <c r="A24" s="773" t="s">
        <v>793</v>
      </c>
      <c r="B24" s="774"/>
      <c r="C24" s="774"/>
      <c r="D24" s="774"/>
      <c r="E24" s="774"/>
      <c r="F24" s="491"/>
    </row>
    <row r="25" spans="1:6" ht="15" customHeight="1" x14ac:dyDescent="0.25">
      <c r="A25" s="491"/>
      <c r="B25" s="491"/>
      <c r="C25" s="491"/>
      <c r="D25" s="491"/>
      <c r="E25" s="491"/>
      <c r="F25" s="491"/>
    </row>
    <row r="26" spans="1:6" ht="15" customHeight="1" x14ac:dyDescent="0.25">
      <c r="A26" s="491"/>
      <c r="B26" s="491"/>
      <c r="C26" s="491"/>
      <c r="D26" s="491"/>
      <c r="E26" s="491"/>
      <c r="F26" s="491"/>
    </row>
  </sheetData>
  <mergeCells count="4">
    <mergeCell ref="A3:E3"/>
    <mergeCell ref="A4:E4"/>
    <mergeCell ref="A24:E24"/>
    <mergeCell ref="A5:E5"/>
  </mergeCells>
  <conditionalFormatting sqref="A4">
    <cfRule type="duplicateValues" dxfId="34" priority="2"/>
  </conditionalFormatting>
  <conditionalFormatting sqref="A5">
    <cfRule type="duplicateValues" dxfId="33" priority="1"/>
  </conditionalFormatting>
  <pageMargins left="0.7" right="0.7" top="0.75" bottom="0.75" header="0.3" footer="0.3"/>
  <pageSetup orientation="portrait"/>
  <headerFooter>
    <oddFooter>&amp;C&amp;"Helvetica,Regular"&amp;12&amp;K000000&amp;P</oddFooter>
  </headerFooter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2ECE8-78C7-437C-B90A-F9452B63E3B3}">
  <sheetPr codeName="Hoja71">
    <tabColor theme="4" tint="-0.249977111117893"/>
  </sheetPr>
  <dimension ref="A1:IV36"/>
  <sheetViews>
    <sheetView showGridLines="0" workbookViewId="0">
      <selection activeCell="A5" sqref="A5:E5"/>
    </sheetView>
  </sheetViews>
  <sheetFormatPr baseColWidth="10" defaultColWidth="11.42578125" defaultRowHeight="15" customHeight="1" x14ac:dyDescent="0.25"/>
  <cols>
    <col min="1" max="1" width="23" style="430" customWidth="1"/>
    <col min="2" max="2" width="25" style="430" customWidth="1"/>
    <col min="3" max="3" width="13.7109375" style="430" customWidth="1"/>
    <col min="4" max="4" width="22.7109375" style="430" customWidth="1"/>
    <col min="5" max="256" width="11.42578125" style="430" customWidth="1"/>
    <col min="257" max="16384" width="11.42578125" style="431"/>
  </cols>
  <sheetData>
    <row r="1" spans="1:5" ht="59.25" customHeight="1" x14ac:dyDescent="0.25">
      <c r="A1" s="428"/>
      <c r="B1" s="429"/>
      <c r="C1" s="429"/>
      <c r="D1" s="429"/>
    </row>
    <row r="2" spans="1:5" ht="3.75" customHeight="1" x14ac:dyDescent="0.25">
      <c r="A2" s="432"/>
      <c r="B2" s="433"/>
      <c r="C2" s="433"/>
      <c r="D2" s="433"/>
      <c r="E2" s="434"/>
    </row>
    <row r="3" spans="1:5" ht="28.5" customHeight="1" x14ac:dyDescent="0.25">
      <c r="A3" s="767" t="s">
        <v>2</v>
      </c>
      <c r="B3" s="767"/>
      <c r="C3" s="767"/>
      <c r="D3" s="767"/>
      <c r="E3" s="767"/>
    </row>
    <row r="4" spans="1:5" ht="24.95" customHeight="1" x14ac:dyDescent="0.25">
      <c r="A4" s="768" t="s">
        <v>779</v>
      </c>
      <c r="B4" s="768"/>
      <c r="C4" s="768"/>
      <c r="D4" s="768"/>
      <c r="E4" s="768"/>
    </row>
    <row r="5" spans="1:5" ht="14.1" customHeight="1" x14ac:dyDescent="0.25">
      <c r="A5" s="775" t="s">
        <v>638</v>
      </c>
      <c r="B5" s="775"/>
      <c r="C5" s="775"/>
      <c r="D5" s="775"/>
      <c r="E5" s="775"/>
    </row>
    <row r="6" spans="1:5" ht="15" customHeight="1" x14ac:dyDescent="0.25">
      <c r="A6" s="489"/>
      <c r="B6" s="490"/>
      <c r="C6" s="490"/>
      <c r="D6" s="435"/>
    </row>
    <row r="7" spans="1:5" ht="30" customHeight="1" x14ac:dyDescent="0.25">
      <c r="A7" s="462" t="s">
        <v>510</v>
      </c>
      <c r="B7" s="462" t="s">
        <v>626</v>
      </c>
      <c r="C7" s="462" t="s">
        <v>35</v>
      </c>
      <c r="D7" s="462" t="s">
        <v>627</v>
      </c>
      <c r="E7" s="462" t="s">
        <v>35</v>
      </c>
    </row>
    <row r="8" spans="1:5" ht="14.1" customHeight="1" x14ac:dyDescent="0.25">
      <c r="A8" s="463" t="s">
        <v>58</v>
      </c>
      <c r="B8" s="464">
        <v>59</v>
      </c>
      <c r="C8" s="465">
        <v>0.15206185567010311</v>
      </c>
      <c r="D8" s="466">
        <v>83</v>
      </c>
      <c r="E8" s="467">
        <v>0.17926565874730019</v>
      </c>
    </row>
    <row r="9" spans="1:5" ht="14.1" customHeight="1" x14ac:dyDescent="0.25">
      <c r="A9" s="463" t="s">
        <v>59</v>
      </c>
      <c r="B9" s="464">
        <v>8</v>
      </c>
      <c r="C9" s="465">
        <v>2.0618556701030931E-2</v>
      </c>
      <c r="D9" s="464">
        <v>14</v>
      </c>
      <c r="E9" s="465">
        <v>3.0237580993520519E-2</v>
      </c>
    </row>
    <row r="10" spans="1:5" ht="14.1" customHeight="1" x14ac:dyDescent="0.25">
      <c r="A10" s="463" t="s">
        <v>609</v>
      </c>
      <c r="B10" s="464">
        <v>108</v>
      </c>
      <c r="C10" s="465">
        <v>0.27835051546391748</v>
      </c>
      <c r="D10" s="464">
        <v>129</v>
      </c>
      <c r="E10" s="465">
        <v>0.27861771058315332</v>
      </c>
    </row>
    <row r="11" spans="1:5" ht="14.1" customHeight="1" x14ac:dyDescent="0.25">
      <c r="A11" s="463" t="s">
        <v>610</v>
      </c>
      <c r="B11" s="464">
        <v>8</v>
      </c>
      <c r="C11" s="465">
        <v>2.0618556701030931E-2</v>
      </c>
      <c r="D11" s="464">
        <v>7</v>
      </c>
      <c r="E11" s="465">
        <v>1.511879049676026E-2</v>
      </c>
    </row>
    <row r="12" spans="1:5" ht="14.1" customHeight="1" x14ac:dyDescent="0.25">
      <c r="A12" s="463" t="s">
        <v>64</v>
      </c>
      <c r="B12" s="464">
        <v>17</v>
      </c>
      <c r="C12" s="465">
        <v>4.3814432989690719E-2</v>
      </c>
      <c r="D12" s="464">
        <v>18</v>
      </c>
      <c r="E12" s="465">
        <v>3.8876889848812088E-2</v>
      </c>
    </row>
    <row r="13" spans="1:5" ht="14.1" customHeight="1" x14ac:dyDescent="0.25">
      <c r="A13" s="463" t="s">
        <v>65</v>
      </c>
      <c r="B13" s="464">
        <v>2</v>
      </c>
      <c r="C13" s="465">
        <v>5.1546391752577319E-3</v>
      </c>
      <c r="D13" s="464">
        <v>4</v>
      </c>
      <c r="E13" s="465">
        <v>8.6393088552915772E-3</v>
      </c>
    </row>
    <row r="14" spans="1:5" ht="14.1" customHeight="1" x14ac:dyDescent="0.25">
      <c r="A14" s="463" t="s">
        <v>79</v>
      </c>
      <c r="B14" s="464">
        <v>1</v>
      </c>
      <c r="C14" s="465">
        <v>2.5773195876288659E-3</v>
      </c>
      <c r="D14" s="464">
        <v>1</v>
      </c>
      <c r="E14" s="465">
        <v>2.1598272138228939E-3</v>
      </c>
    </row>
    <row r="15" spans="1:5" ht="14.1" customHeight="1" x14ac:dyDescent="0.25">
      <c r="A15" s="463" t="s">
        <v>80</v>
      </c>
      <c r="B15" s="464">
        <v>2</v>
      </c>
      <c r="C15" s="465">
        <v>5.1546391752577319E-3</v>
      </c>
      <c r="D15" s="464">
        <v>1</v>
      </c>
      <c r="E15" s="465">
        <v>2.1598272138228939E-3</v>
      </c>
    </row>
    <row r="16" spans="1:5" ht="14.1" customHeight="1" x14ac:dyDescent="0.25">
      <c r="A16" s="463" t="s">
        <v>68</v>
      </c>
      <c r="B16" s="464">
        <v>5</v>
      </c>
      <c r="C16" s="465">
        <v>1.2886597938144329E-2</v>
      </c>
      <c r="D16" s="464">
        <v>6</v>
      </c>
      <c r="E16" s="465">
        <v>1.295896328293736E-2</v>
      </c>
    </row>
    <row r="17" spans="1:5" ht="14.1" customHeight="1" x14ac:dyDescent="0.25">
      <c r="A17" s="463" t="s">
        <v>76</v>
      </c>
      <c r="B17" s="464">
        <v>2</v>
      </c>
      <c r="C17" s="465">
        <v>5.1546391752577319E-3</v>
      </c>
      <c r="D17" s="464">
        <v>2</v>
      </c>
      <c r="E17" s="465">
        <v>4.3196544276457886E-3</v>
      </c>
    </row>
    <row r="18" spans="1:5" ht="14.1" customHeight="1" x14ac:dyDescent="0.25">
      <c r="A18" s="463" t="s">
        <v>628</v>
      </c>
      <c r="B18" s="464">
        <v>1</v>
      </c>
      <c r="C18" s="465">
        <v>2.5773195876288659E-3</v>
      </c>
      <c r="D18" s="464">
        <v>1</v>
      </c>
      <c r="E18" s="465">
        <v>2.1598272138228939E-3</v>
      </c>
    </row>
    <row r="19" spans="1:5" ht="14.1" customHeight="1" x14ac:dyDescent="0.25">
      <c r="A19" s="463" t="s">
        <v>74</v>
      </c>
      <c r="B19" s="464">
        <v>3</v>
      </c>
      <c r="C19" s="465">
        <v>7.7319587628865982E-3</v>
      </c>
      <c r="D19" s="464">
        <v>3</v>
      </c>
      <c r="E19" s="465">
        <v>6.4794816414686816E-3</v>
      </c>
    </row>
    <row r="20" spans="1:5" ht="14.1" customHeight="1" x14ac:dyDescent="0.25">
      <c r="A20" s="463" t="s">
        <v>72</v>
      </c>
      <c r="B20" s="464">
        <v>24</v>
      </c>
      <c r="C20" s="465">
        <v>6.1855670103092793E-2</v>
      </c>
      <c r="D20" s="464">
        <v>27</v>
      </c>
      <c r="E20" s="465">
        <v>5.8315334773218153E-2</v>
      </c>
    </row>
    <row r="21" spans="1:5" ht="14.1" customHeight="1" x14ac:dyDescent="0.25">
      <c r="A21" s="463" t="s">
        <v>75</v>
      </c>
      <c r="B21" s="464">
        <v>4</v>
      </c>
      <c r="C21" s="465">
        <v>1.030927835051546E-2</v>
      </c>
      <c r="D21" s="464">
        <v>6</v>
      </c>
      <c r="E21" s="465">
        <v>1.295896328293736E-2</v>
      </c>
    </row>
    <row r="22" spans="1:5" ht="14.1" customHeight="1" x14ac:dyDescent="0.25">
      <c r="A22" s="463" t="s">
        <v>70</v>
      </c>
      <c r="B22" s="464">
        <v>17</v>
      </c>
      <c r="C22" s="465">
        <v>4.3814432989690719E-2</v>
      </c>
      <c r="D22" s="464">
        <v>11</v>
      </c>
      <c r="E22" s="465">
        <v>2.375809935205184E-2</v>
      </c>
    </row>
    <row r="23" spans="1:5" ht="14.1" customHeight="1" x14ac:dyDescent="0.25">
      <c r="A23" s="463" t="s">
        <v>69</v>
      </c>
      <c r="B23" s="464">
        <v>22</v>
      </c>
      <c r="C23" s="465">
        <v>5.6701030927835051E-2</v>
      </c>
      <c r="D23" s="464">
        <v>25</v>
      </c>
      <c r="E23" s="465">
        <v>5.3995680345572353E-2</v>
      </c>
    </row>
    <row r="24" spans="1:5" ht="14.1" customHeight="1" x14ac:dyDescent="0.25">
      <c r="A24" s="463" t="s">
        <v>71</v>
      </c>
      <c r="B24" s="464">
        <v>3</v>
      </c>
      <c r="C24" s="465">
        <v>7.7319587628865982E-3</v>
      </c>
      <c r="D24" s="464">
        <v>5</v>
      </c>
      <c r="E24" s="465">
        <v>1.079913606911447E-2</v>
      </c>
    </row>
    <row r="25" spans="1:5" ht="14.1" customHeight="1" x14ac:dyDescent="0.25">
      <c r="A25" s="463" t="s">
        <v>612</v>
      </c>
      <c r="B25" s="464">
        <v>6</v>
      </c>
      <c r="C25" s="465">
        <v>1.54639175257732E-2</v>
      </c>
      <c r="D25" s="464">
        <v>10</v>
      </c>
      <c r="E25" s="465">
        <v>2.159827213822894E-2</v>
      </c>
    </row>
    <row r="26" spans="1:5" ht="14.1" customHeight="1" x14ac:dyDescent="0.25">
      <c r="A26" s="463" t="s">
        <v>85</v>
      </c>
      <c r="B26" s="464">
        <v>1</v>
      </c>
      <c r="C26" s="465">
        <v>2.5773195876288659E-3</v>
      </c>
      <c r="D26" s="464">
        <v>1</v>
      </c>
      <c r="E26" s="465">
        <v>2.1598272138228939E-3</v>
      </c>
    </row>
    <row r="27" spans="1:5" ht="14.1" customHeight="1" x14ac:dyDescent="0.25">
      <c r="A27" s="463" t="s">
        <v>77</v>
      </c>
      <c r="B27" s="464">
        <v>1</v>
      </c>
      <c r="C27" s="465">
        <v>2.5773195876288659E-3</v>
      </c>
      <c r="D27" s="464">
        <v>6</v>
      </c>
      <c r="E27" s="465">
        <v>1.295896328293736E-2</v>
      </c>
    </row>
    <row r="28" spans="1:5" ht="14.1" customHeight="1" x14ac:dyDescent="0.25">
      <c r="A28" s="463" t="s">
        <v>629</v>
      </c>
      <c r="B28" s="464">
        <v>8</v>
      </c>
      <c r="C28" s="465">
        <v>2.0618556701030931E-2</v>
      </c>
      <c r="D28" s="464">
        <v>26</v>
      </c>
      <c r="E28" s="465">
        <v>5.6155507559395253E-2</v>
      </c>
    </row>
    <row r="29" spans="1:5" ht="14.1" customHeight="1" x14ac:dyDescent="0.25">
      <c r="A29" s="463" t="s">
        <v>61</v>
      </c>
      <c r="B29" s="464">
        <v>9</v>
      </c>
      <c r="C29" s="465">
        <v>2.3195876288659791E-2</v>
      </c>
      <c r="D29" s="464">
        <v>10</v>
      </c>
      <c r="E29" s="465">
        <v>2.159827213822894E-2</v>
      </c>
    </row>
    <row r="30" spans="1:5" ht="14.1" customHeight="1" x14ac:dyDescent="0.25">
      <c r="A30" s="463" t="s">
        <v>78</v>
      </c>
      <c r="B30" s="464">
        <v>0</v>
      </c>
      <c r="C30" s="465">
        <v>0</v>
      </c>
      <c r="D30" s="464">
        <v>3</v>
      </c>
      <c r="E30" s="465">
        <v>6.4794816414686816E-3</v>
      </c>
    </row>
    <row r="31" spans="1:5" ht="14.1" customHeight="1" x14ac:dyDescent="0.25">
      <c r="A31" s="463" t="s">
        <v>63</v>
      </c>
      <c r="B31" s="464">
        <v>40</v>
      </c>
      <c r="C31" s="465">
        <v>0.10309278350515461</v>
      </c>
      <c r="D31" s="464">
        <v>21</v>
      </c>
      <c r="E31" s="465">
        <v>4.5356371490280781E-2</v>
      </c>
    </row>
    <row r="32" spans="1:5" ht="14.1" customHeight="1" x14ac:dyDescent="0.25">
      <c r="A32" s="463" t="s">
        <v>613</v>
      </c>
      <c r="B32" s="464">
        <v>37</v>
      </c>
      <c r="C32" s="465">
        <v>9.5360824742268036E-2</v>
      </c>
      <c r="D32" s="464">
        <v>43</v>
      </c>
      <c r="E32" s="465">
        <v>9.2872570194384454E-2</v>
      </c>
    </row>
    <row r="33" spans="1:6" ht="14.1" customHeight="1" x14ac:dyDescent="0.25">
      <c r="A33" s="468" t="s">
        <v>34</v>
      </c>
      <c r="B33" s="469">
        <v>388</v>
      </c>
      <c r="C33" s="470">
        <v>1</v>
      </c>
      <c r="D33" s="469">
        <v>463</v>
      </c>
      <c r="E33" s="470">
        <v>1</v>
      </c>
    </row>
    <row r="34" spans="1:6" ht="24.95" customHeight="1" x14ac:dyDescent="0.25">
      <c r="A34" s="773" t="s">
        <v>793</v>
      </c>
      <c r="B34" s="774"/>
      <c r="C34" s="774"/>
      <c r="D34" s="774"/>
      <c r="E34" s="774"/>
      <c r="F34" s="491"/>
    </row>
    <row r="35" spans="1:6" ht="15" customHeight="1" x14ac:dyDescent="0.25">
      <c r="A35" s="491"/>
      <c r="B35" s="491"/>
      <c r="C35" s="491"/>
      <c r="D35" s="491"/>
      <c r="E35" s="491"/>
      <c r="F35" s="491"/>
    </row>
    <row r="36" spans="1:6" ht="15" customHeight="1" x14ac:dyDescent="0.25">
      <c r="A36" s="491"/>
      <c r="B36" s="491"/>
      <c r="C36" s="491"/>
      <c r="D36" s="491"/>
      <c r="E36" s="491"/>
      <c r="F36" s="491"/>
    </row>
  </sheetData>
  <mergeCells count="4">
    <mergeCell ref="A3:E3"/>
    <mergeCell ref="A4:E4"/>
    <mergeCell ref="A34:E34"/>
    <mergeCell ref="A5:E5"/>
  </mergeCells>
  <conditionalFormatting sqref="A5">
    <cfRule type="duplicateValues" dxfId="32" priority="1"/>
  </conditionalFormatting>
  <conditionalFormatting sqref="A4">
    <cfRule type="duplicateValues" dxfId="31" priority="2"/>
  </conditionalFormatting>
  <pageMargins left="0.7" right="0.7" top="0.75" bottom="0.75" header="0.3" footer="0.3"/>
  <pageSetup orientation="portrait"/>
  <headerFooter>
    <oddFooter>&amp;C&amp;"Helvetica,Regular"&amp;12&amp;K000000&amp;P</oddFooter>
  </headerFooter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ED045-BD4C-42C1-A51B-307B60ADD29C}">
  <sheetPr codeName="Hoja72">
    <tabColor theme="4" tint="-0.249977111117893"/>
  </sheetPr>
  <dimension ref="A1:IV39"/>
  <sheetViews>
    <sheetView showGridLines="0" workbookViewId="0">
      <selection activeCell="A4" sqref="A4:E4"/>
    </sheetView>
  </sheetViews>
  <sheetFormatPr baseColWidth="10" defaultColWidth="11.42578125" defaultRowHeight="15" customHeight="1" x14ac:dyDescent="0.25"/>
  <cols>
    <col min="1" max="1" width="31.28515625" style="430" customWidth="1"/>
    <col min="2" max="2" width="22.42578125" style="430" customWidth="1"/>
    <col min="3" max="3" width="14.42578125" style="430" customWidth="1"/>
    <col min="4" max="4" width="17.7109375" style="430" customWidth="1"/>
    <col min="5" max="256" width="11.42578125" style="430" customWidth="1"/>
    <col min="257" max="16384" width="11.42578125" style="431"/>
  </cols>
  <sheetData>
    <row r="1" spans="1:5" ht="59.25" customHeight="1" x14ac:dyDescent="0.25">
      <c r="A1" s="428"/>
      <c r="B1" s="429"/>
      <c r="C1" s="429"/>
      <c r="D1" s="429"/>
    </row>
    <row r="2" spans="1:5" ht="3.75" customHeight="1" x14ac:dyDescent="0.25">
      <c r="A2" s="432"/>
      <c r="B2" s="433"/>
      <c r="C2" s="433"/>
      <c r="D2" s="433"/>
      <c r="E2" s="434"/>
    </row>
    <row r="3" spans="1:5" ht="28.5" customHeight="1" x14ac:dyDescent="0.25">
      <c r="A3" s="767" t="s">
        <v>2</v>
      </c>
      <c r="B3" s="767"/>
      <c r="C3" s="767"/>
      <c r="D3" s="767"/>
      <c r="E3" s="767"/>
    </row>
    <row r="4" spans="1:5" ht="24.95" customHeight="1" x14ac:dyDescent="0.25">
      <c r="A4" s="768" t="s">
        <v>795</v>
      </c>
      <c r="B4" s="768"/>
      <c r="C4" s="768"/>
      <c r="D4" s="768"/>
      <c r="E4" s="768"/>
    </row>
    <row r="5" spans="1:5" ht="18" customHeight="1" x14ac:dyDescent="0.25">
      <c r="A5" s="775" t="s">
        <v>625</v>
      </c>
      <c r="B5" s="775"/>
      <c r="C5" s="775"/>
      <c r="D5" s="775"/>
      <c r="E5" s="775"/>
    </row>
    <row r="6" spans="1:5" ht="15" customHeight="1" x14ac:dyDescent="0.25">
      <c r="A6" s="489"/>
      <c r="B6" s="490"/>
      <c r="C6" s="490"/>
      <c r="D6" s="435"/>
    </row>
    <row r="7" spans="1:5" ht="30" customHeight="1" x14ac:dyDescent="0.25">
      <c r="A7" s="462" t="s">
        <v>510</v>
      </c>
      <c r="B7" s="462" t="s">
        <v>626</v>
      </c>
      <c r="C7" s="462" t="s">
        <v>35</v>
      </c>
      <c r="D7" s="462" t="s">
        <v>627</v>
      </c>
      <c r="E7" s="462" t="s">
        <v>35</v>
      </c>
    </row>
    <row r="8" spans="1:5" ht="14.1" customHeight="1" x14ac:dyDescent="0.25">
      <c r="A8" s="463" t="s">
        <v>618</v>
      </c>
      <c r="B8" s="464">
        <v>2</v>
      </c>
      <c r="C8" s="465">
        <v>3.154574132492113E-3</v>
      </c>
      <c r="D8" s="466">
        <v>1</v>
      </c>
      <c r="E8" s="467">
        <v>3.3112582781456949E-3</v>
      </c>
    </row>
    <row r="9" spans="1:5" ht="14.1" customHeight="1" x14ac:dyDescent="0.25">
      <c r="A9" s="463" t="s">
        <v>58</v>
      </c>
      <c r="B9" s="464">
        <v>106</v>
      </c>
      <c r="C9" s="465">
        <v>0.16719242902208201</v>
      </c>
      <c r="D9" s="466">
        <v>81</v>
      </c>
      <c r="E9" s="467">
        <v>0.26821192052980131</v>
      </c>
    </row>
    <row r="10" spans="1:5" ht="14.1" customHeight="1" x14ac:dyDescent="0.25">
      <c r="A10" s="463" t="s">
        <v>83</v>
      </c>
      <c r="B10" s="464">
        <v>11</v>
      </c>
      <c r="C10" s="465">
        <v>1.7350157728706621E-2</v>
      </c>
      <c r="D10" s="466">
        <v>1</v>
      </c>
      <c r="E10" s="467">
        <v>3.3112582781456949E-3</v>
      </c>
    </row>
    <row r="11" spans="1:5" ht="14.1" customHeight="1" x14ac:dyDescent="0.25">
      <c r="A11" s="463" t="s">
        <v>794</v>
      </c>
      <c r="B11" s="464">
        <v>2</v>
      </c>
      <c r="C11" s="465">
        <v>3.154574132492113E-3</v>
      </c>
      <c r="D11" s="466">
        <v>0</v>
      </c>
      <c r="E11" s="467">
        <v>0</v>
      </c>
    </row>
    <row r="12" spans="1:5" ht="14.1" customHeight="1" x14ac:dyDescent="0.25">
      <c r="A12" s="463" t="s">
        <v>59</v>
      </c>
      <c r="B12" s="464">
        <v>26</v>
      </c>
      <c r="C12" s="465">
        <v>4.1009463722397478E-2</v>
      </c>
      <c r="D12" s="466">
        <v>8</v>
      </c>
      <c r="E12" s="467">
        <v>2.6490066225165559E-2</v>
      </c>
    </row>
    <row r="13" spans="1:5" ht="14.1" customHeight="1" x14ac:dyDescent="0.25">
      <c r="A13" s="463" t="s">
        <v>609</v>
      </c>
      <c r="B13" s="464">
        <v>93</v>
      </c>
      <c r="C13" s="465">
        <v>0.14668769716088331</v>
      </c>
      <c r="D13" s="466">
        <v>30</v>
      </c>
      <c r="E13" s="467">
        <v>9.9337748344370855E-2</v>
      </c>
    </row>
    <row r="14" spans="1:5" ht="14.1" customHeight="1" x14ac:dyDescent="0.25">
      <c r="A14" s="463" t="s">
        <v>610</v>
      </c>
      <c r="B14" s="464">
        <v>44</v>
      </c>
      <c r="C14" s="465">
        <v>6.9400630914826497E-2</v>
      </c>
      <c r="D14" s="466">
        <v>19</v>
      </c>
      <c r="E14" s="467">
        <v>6.2913907284768214E-2</v>
      </c>
    </row>
    <row r="15" spans="1:5" ht="14.1" customHeight="1" x14ac:dyDescent="0.25">
      <c r="A15" s="459" t="s">
        <v>64</v>
      </c>
      <c r="B15" s="460">
        <v>15</v>
      </c>
      <c r="C15" s="461">
        <v>2.365930599369085E-2</v>
      </c>
      <c r="D15" s="471">
        <v>6</v>
      </c>
      <c r="E15" s="472">
        <v>1.986754966887417E-2</v>
      </c>
    </row>
    <row r="16" spans="1:5" ht="14.1" customHeight="1" x14ac:dyDescent="0.25">
      <c r="A16" s="437" t="s">
        <v>630</v>
      </c>
      <c r="B16" s="438">
        <v>6</v>
      </c>
      <c r="C16" s="439">
        <v>9.4637223974763408E-3</v>
      </c>
      <c r="D16" s="443">
        <v>4</v>
      </c>
      <c r="E16" s="444">
        <v>1.324503311258278E-2</v>
      </c>
    </row>
    <row r="17" spans="1:5" ht="14.1" customHeight="1" x14ac:dyDescent="0.25">
      <c r="A17" s="437" t="s">
        <v>80</v>
      </c>
      <c r="B17" s="438">
        <v>4</v>
      </c>
      <c r="C17" s="439">
        <v>6.3091482649842269E-3</v>
      </c>
      <c r="D17" s="443">
        <v>4</v>
      </c>
      <c r="E17" s="444">
        <v>1.324503311258278E-2</v>
      </c>
    </row>
    <row r="18" spans="1:5" ht="14.1" customHeight="1" x14ac:dyDescent="0.25">
      <c r="A18" s="437" t="s">
        <v>68</v>
      </c>
      <c r="B18" s="438">
        <v>13</v>
      </c>
      <c r="C18" s="439">
        <v>2.0504731861198739E-2</v>
      </c>
      <c r="D18" s="443">
        <v>3</v>
      </c>
      <c r="E18" s="444">
        <v>9.9337748344370865E-3</v>
      </c>
    </row>
    <row r="19" spans="1:5" ht="14.1" customHeight="1" x14ac:dyDescent="0.25">
      <c r="A19" s="437" t="s">
        <v>76</v>
      </c>
      <c r="B19" s="438">
        <v>19</v>
      </c>
      <c r="C19" s="439">
        <v>2.996845425867508E-2</v>
      </c>
      <c r="D19" s="443">
        <v>7</v>
      </c>
      <c r="E19" s="444">
        <v>2.3178807947019871E-2</v>
      </c>
    </row>
    <row r="20" spans="1:5" ht="14.1" customHeight="1" x14ac:dyDescent="0.25">
      <c r="A20" s="437" t="s">
        <v>628</v>
      </c>
      <c r="B20" s="438">
        <v>2</v>
      </c>
      <c r="C20" s="439">
        <v>3.154574132492113E-3</v>
      </c>
      <c r="D20" s="443">
        <v>1</v>
      </c>
      <c r="E20" s="444">
        <v>3.3112582781456949E-3</v>
      </c>
    </row>
    <row r="21" spans="1:5" ht="14.1" customHeight="1" x14ac:dyDescent="0.25">
      <c r="A21" s="437" t="s">
        <v>74</v>
      </c>
      <c r="B21" s="438">
        <v>11</v>
      </c>
      <c r="C21" s="439">
        <v>1.7350157728706621E-2</v>
      </c>
      <c r="D21" s="443">
        <v>7</v>
      </c>
      <c r="E21" s="444">
        <v>2.3178807947019871E-2</v>
      </c>
    </row>
    <row r="22" spans="1:5" ht="14.1" customHeight="1" x14ac:dyDescent="0.25">
      <c r="A22" s="437" t="s">
        <v>72</v>
      </c>
      <c r="B22" s="438">
        <v>36</v>
      </c>
      <c r="C22" s="439">
        <v>5.6782334384858052E-2</v>
      </c>
      <c r="D22" s="443">
        <v>19</v>
      </c>
      <c r="E22" s="444">
        <v>6.2913907284768214E-2</v>
      </c>
    </row>
    <row r="23" spans="1:5" ht="14.1" customHeight="1" x14ac:dyDescent="0.25">
      <c r="A23" s="437" t="s">
        <v>75</v>
      </c>
      <c r="B23" s="438">
        <v>11</v>
      </c>
      <c r="C23" s="439">
        <v>1.7350157728706621E-2</v>
      </c>
      <c r="D23" s="443">
        <v>1</v>
      </c>
      <c r="E23" s="444">
        <v>3.3112582781456949E-3</v>
      </c>
    </row>
    <row r="24" spans="1:5" ht="14.1" customHeight="1" x14ac:dyDescent="0.25">
      <c r="A24" s="437" t="s">
        <v>73</v>
      </c>
      <c r="B24" s="438">
        <v>4</v>
      </c>
      <c r="C24" s="439">
        <v>6.3091482649842269E-3</v>
      </c>
      <c r="D24" s="443">
        <v>1</v>
      </c>
      <c r="E24" s="444">
        <v>3.3112582781456949E-3</v>
      </c>
    </row>
    <row r="25" spans="1:5" ht="14.1" customHeight="1" x14ac:dyDescent="0.25">
      <c r="A25" s="437" t="s">
        <v>70</v>
      </c>
      <c r="B25" s="438">
        <v>17</v>
      </c>
      <c r="C25" s="439">
        <v>2.6813880126182969E-2</v>
      </c>
      <c r="D25" s="443">
        <v>17</v>
      </c>
      <c r="E25" s="444">
        <v>5.6291390728476817E-2</v>
      </c>
    </row>
    <row r="26" spans="1:5" ht="14.1" customHeight="1" x14ac:dyDescent="0.25">
      <c r="A26" s="437" t="s">
        <v>69</v>
      </c>
      <c r="B26" s="438">
        <v>27</v>
      </c>
      <c r="C26" s="439">
        <v>4.2586750788643532E-2</v>
      </c>
      <c r="D26" s="443">
        <v>15</v>
      </c>
      <c r="E26" s="444">
        <v>4.9668874172185427E-2</v>
      </c>
    </row>
    <row r="27" spans="1:5" ht="14.1" customHeight="1" x14ac:dyDescent="0.25">
      <c r="A27" s="437" t="s">
        <v>71</v>
      </c>
      <c r="B27" s="438">
        <v>9</v>
      </c>
      <c r="C27" s="439">
        <v>1.419558359621451E-2</v>
      </c>
      <c r="D27" s="443">
        <v>6</v>
      </c>
      <c r="E27" s="444">
        <v>1.986754966887417E-2</v>
      </c>
    </row>
    <row r="28" spans="1:5" ht="14.1" customHeight="1" x14ac:dyDescent="0.25">
      <c r="A28" s="437" t="s">
        <v>612</v>
      </c>
      <c r="B28" s="438">
        <v>16</v>
      </c>
      <c r="C28" s="439">
        <v>2.5236593059936911E-2</v>
      </c>
      <c r="D28" s="443">
        <v>5</v>
      </c>
      <c r="E28" s="444">
        <v>1.6556291390728482E-2</v>
      </c>
    </row>
    <row r="29" spans="1:5" ht="14.1" customHeight="1" x14ac:dyDescent="0.25">
      <c r="A29" s="445" t="s">
        <v>77</v>
      </c>
      <c r="B29" s="438">
        <v>0</v>
      </c>
      <c r="C29" s="439">
        <v>0</v>
      </c>
      <c r="D29" s="443">
        <v>2</v>
      </c>
      <c r="E29" s="444">
        <v>6.6225165562913907E-3</v>
      </c>
    </row>
    <row r="30" spans="1:5" ht="14.1" customHeight="1" x14ac:dyDescent="0.25">
      <c r="A30" s="437" t="s">
        <v>629</v>
      </c>
      <c r="B30" s="438">
        <v>19</v>
      </c>
      <c r="C30" s="439">
        <v>2.996845425867508E-2</v>
      </c>
      <c r="D30" s="443">
        <v>5</v>
      </c>
      <c r="E30" s="444">
        <v>1.6556291390728482E-2</v>
      </c>
    </row>
    <row r="31" spans="1:5" ht="14.1" customHeight="1" x14ac:dyDescent="0.25">
      <c r="A31" s="437" t="s">
        <v>61</v>
      </c>
      <c r="B31" s="438">
        <v>44</v>
      </c>
      <c r="C31" s="439">
        <v>6.9400630914826497E-2</v>
      </c>
      <c r="D31" s="443">
        <v>16</v>
      </c>
      <c r="E31" s="444">
        <v>5.2980132450331133E-2</v>
      </c>
    </row>
    <row r="32" spans="1:5" ht="14.1" customHeight="1" x14ac:dyDescent="0.25">
      <c r="A32" s="445" t="s">
        <v>78</v>
      </c>
      <c r="B32" s="438">
        <v>0</v>
      </c>
      <c r="C32" s="439">
        <v>0</v>
      </c>
      <c r="D32" s="443">
        <v>4</v>
      </c>
      <c r="E32" s="444">
        <v>1.324503311258278E-2</v>
      </c>
    </row>
    <row r="33" spans="1:6" ht="14.1" customHeight="1" x14ac:dyDescent="0.25">
      <c r="A33" s="437" t="s">
        <v>63</v>
      </c>
      <c r="B33" s="438">
        <v>8</v>
      </c>
      <c r="C33" s="439">
        <v>1.261829652996845E-2</v>
      </c>
      <c r="D33" s="443">
        <v>3</v>
      </c>
      <c r="E33" s="444">
        <v>9.9337748344370865E-3</v>
      </c>
    </row>
    <row r="34" spans="1:6" ht="14.1" customHeight="1" x14ac:dyDescent="0.25">
      <c r="A34" s="437" t="s">
        <v>613</v>
      </c>
      <c r="B34" s="438">
        <v>88</v>
      </c>
      <c r="C34" s="439">
        <v>0.13880126182965299</v>
      </c>
      <c r="D34" s="443">
        <v>36</v>
      </c>
      <c r="E34" s="444">
        <v>0.119205298013245</v>
      </c>
    </row>
    <row r="35" spans="1:6" ht="14.1" customHeight="1" x14ac:dyDescent="0.25">
      <c r="A35" s="437" t="s">
        <v>631</v>
      </c>
      <c r="B35" s="438">
        <v>1</v>
      </c>
      <c r="C35" s="439">
        <v>1.577287066246057E-3</v>
      </c>
      <c r="D35" s="443">
        <v>0</v>
      </c>
      <c r="E35" s="444">
        <v>0</v>
      </c>
    </row>
    <row r="36" spans="1:6" ht="14.1" customHeight="1" x14ac:dyDescent="0.25">
      <c r="A36" s="499" t="s">
        <v>34</v>
      </c>
      <c r="B36" s="497">
        <v>634</v>
      </c>
      <c r="C36" s="498">
        <v>1</v>
      </c>
      <c r="D36" s="500">
        <v>302</v>
      </c>
      <c r="E36" s="501">
        <v>1</v>
      </c>
    </row>
    <row r="37" spans="1:6" ht="24.95" customHeight="1" x14ac:dyDescent="0.25">
      <c r="A37" s="773" t="s">
        <v>793</v>
      </c>
      <c r="B37" s="774"/>
      <c r="C37" s="774"/>
      <c r="D37" s="774"/>
      <c r="E37" s="774"/>
      <c r="F37" s="491"/>
    </row>
    <row r="38" spans="1:6" ht="15" customHeight="1" x14ac:dyDescent="0.25">
      <c r="A38" s="491"/>
      <c r="B38" s="491"/>
      <c r="C38" s="491"/>
      <c r="D38" s="491"/>
      <c r="E38" s="491"/>
      <c r="F38" s="491"/>
    </row>
    <row r="39" spans="1:6" ht="15" customHeight="1" x14ac:dyDescent="0.25">
      <c r="A39" s="491"/>
      <c r="B39" s="491"/>
      <c r="C39" s="491"/>
      <c r="D39" s="491"/>
      <c r="E39" s="491"/>
      <c r="F39" s="491"/>
    </row>
  </sheetData>
  <mergeCells count="4">
    <mergeCell ref="A3:E3"/>
    <mergeCell ref="A4:E4"/>
    <mergeCell ref="A37:E37"/>
    <mergeCell ref="A5:E5"/>
  </mergeCells>
  <conditionalFormatting sqref="A4">
    <cfRule type="duplicateValues" dxfId="30" priority="2"/>
  </conditionalFormatting>
  <conditionalFormatting sqref="A5">
    <cfRule type="duplicateValues" dxfId="29" priority="1"/>
  </conditionalFormatting>
  <pageMargins left="0.7" right="0.7" top="0.75" bottom="0.75" header="0.3" footer="0.3"/>
  <pageSetup orientation="portrait"/>
  <headerFooter>
    <oddFooter>&amp;C&amp;"Helvetica,Regular"&amp;12&amp;K000000&amp;P</oddFooter>
  </headerFooter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043A5-A81C-41E1-BB45-049016505CA7}">
  <sheetPr codeName="Hoja73">
    <tabColor theme="4" tint="-0.249977111117893"/>
  </sheetPr>
  <dimension ref="A1:IV39"/>
  <sheetViews>
    <sheetView showGridLines="0" workbookViewId="0">
      <selection activeCell="A4" sqref="A4:E4"/>
    </sheetView>
  </sheetViews>
  <sheetFormatPr baseColWidth="10" defaultColWidth="11.42578125" defaultRowHeight="15" customHeight="1" x14ac:dyDescent="0.25"/>
  <cols>
    <col min="1" max="1" width="21" style="430" customWidth="1"/>
    <col min="2" max="2" width="18.42578125" style="430" customWidth="1"/>
    <col min="3" max="3" width="13.7109375" style="430" customWidth="1"/>
    <col min="4" max="4" width="14.5703125" style="430" customWidth="1"/>
    <col min="5" max="256" width="11.42578125" style="430" customWidth="1"/>
    <col min="257" max="16384" width="11.42578125" style="431"/>
  </cols>
  <sheetData>
    <row r="1" spans="1:5" ht="59.25" customHeight="1" x14ac:dyDescent="0.25">
      <c r="A1" s="428"/>
      <c r="B1" s="429"/>
      <c r="C1" s="429"/>
      <c r="D1" s="429"/>
    </row>
    <row r="2" spans="1:5" ht="3.75" customHeight="1" x14ac:dyDescent="0.25">
      <c r="A2" s="432"/>
      <c r="B2" s="433"/>
      <c r="C2" s="433"/>
      <c r="D2" s="433"/>
      <c r="E2" s="434"/>
    </row>
    <row r="3" spans="1:5" ht="28.5" customHeight="1" x14ac:dyDescent="0.25">
      <c r="A3" s="767" t="s">
        <v>2</v>
      </c>
      <c r="B3" s="767"/>
      <c r="C3" s="767"/>
      <c r="D3" s="767"/>
      <c r="E3" s="767"/>
    </row>
    <row r="4" spans="1:5" ht="36.75" customHeight="1" x14ac:dyDescent="0.25">
      <c r="A4" s="776" t="s">
        <v>780</v>
      </c>
      <c r="B4" s="776"/>
      <c r="C4" s="776"/>
      <c r="D4" s="776"/>
      <c r="E4" s="776"/>
    </row>
    <row r="5" spans="1:5" ht="9.75" customHeight="1" x14ac:dyDescent="0.25">
      <c r="A5" s="775" t="s">
        <v>625</v>
      </c>
      <c r="B5" s="775"/>
      <c r="C5" s="775"/>
      <c r="D5" s="775"/>
      <c r="E5" s="775"/>
    </row>
    <row r="6" spans="1:5" ht="15" customHeight="1" x14ac:dyDescent="0.25">
      <c r="A6" s="489"/>
      <c r="B6" s="490"/>
      <c r="C6" s="490"/>
      <c r="D6" s="435"/>
    </row>
    <row r="7" spans="1:5" ht="30" customHeight="1" x14ac:dyDescent="0.25">
      <c r="A7" s="462" t="s">
        <v>510</v>
      </c>
      <c r="B7" s="462" t="s">
        <v>626</v>
      </c>
      <c r="C7" s="462" t="s">
        <v>35</v>
      </c>
      <c r="D7" s="462" t="s">
        <v>627</v>
      </c>
      <c r="E7" s="462" t="s">
        <v>35</v>
      </c>
    </row>
    <row r="8" spans="1:5" ht="14.1" customHeight="1" x14ac:dyDescent="0.25">
      <c r="A8" s="459" t="s">
        <v>58</v>
      </c>
      <c r="B8" s="460">
        <v>5</v>
      </c>
      <c r="C8" s="461">
        <v>0.1470588235294118</v>
      </c>
      <c r="D8" s="460">
        <v>0</v>
      </c>
      <c r="E8" s="461">
        <v>0</v>
      </c>
    </row>
    <row r="9" spans="1:5" ht="14.1" customHeight="1" x14ac:dyDescent="0.25">
      <c r="A9" s="437" t="s">
        <v>59</v>
      </c>
      <c r="B9" s="438">
        <v>0</v>
      </c>
      <c r="C9" s="439">
        <v>0</v>
      </c>
      <c r="D9" s="438">
        <v>1</v>
      </c>
      <c r="E9" s="439">
        <v>0.33333333333333331</v>
      </c>
    </row>
    <row r="10" spans="1:5" ht="14.1" customHeight="1" x14ac:dyDescent="0.25">
      <c r="A10" s="437" t="s">
        <v>632</v>
      </c>
      <c r="B10" s="438">
        <v>21</v>
      </c>
      <c r="C10" s="439">
        <v>0.61764705882352944</v>
      </c>
      <c r="D10" s="438">
        <v>0</v>
      </c>
      <c r="E10" s="439">
        <v>0</v>
      </c>
    </row>
    <row r="11" spans="1:5" ht="14.1" customHeight="1" x14ac:dyDescent="0.25">
      <c r="A11" s="437" t="s">
        <v>79</v>
      </c>
      <c r="B11" s="438">
        <v>1</v>
      </c>
      <c r="C11" s="439">
        <v>2.9411764705882349E-2</v>
      </c>
      <c r="D11" s="438">
        <v>0</v>
      </c>
      <c r="E11" s="439">
        <v>0</v>
      </c>
    </row>
    <row r="12" spans="1:5" ht="14.1" customHeight="1" x14ac:dyDescent="0.25">
      <c r="A12" s="437" t="s">
        <v>72</v>
      </c>
      <c r="B12" s="438">
        <v>0</v>
      </c>
      <c r="C12" s="439">
        <v>0</v>
      </c>
      <c r="D12" s="438">
        <v>1</v>
      </c>
      <c r="E12" s="439">
        <v>0.33333333333333331</v>
      </c>
    </row>
    <row r="13" spans="1:5" ht="14.1" customHeight="1" x14ac:dyDescent="0.25">
      <c r="A13" s="437" t="s">
        <v>75</v>
      </c>
      <c r="B13" s="438">
        <v>3</v>
      </c>
      <c r="C13" s="439">
        <v>8.8235294117647065E-2</v>
      </c>
      <c r="D13" s="438">
        <v>0</v>
      </c>
      <c r="E13" s="439">
        <v>0</v>
      </c>
    </row>
    <row r="14" spans="1:5" ht="14.1" customHeight="1" x14ac:dyDescent="0.25">
      <c r="A14" s="437" t="s">
        <v>63</v>
      </c>
      <c r="B14" s="438">
        <v>4</v>
      </c>
      <c r="C14" s="439">
        <v>0.1176470588235294</v>
      </c>
      <c r="D14" s="438">
        <v>0</v>
      </c>
      <c r="E14" s="439">
        <v>0</v>
      </c>
    </row>
    <row r="15" spans="1:5" ht="14.1" customHeight="1" x14ac:dyDescent="0.25">
      <c r="A15" s="437" t="s">
        <v>613</v>
      </c>
      <c r="B15" s="438">
        <v>0</v>
      </c>
      <c r="C15" s="439">
        <v>0</v>
      </c>
      <c r="D15" s="438">
        <v>1</v>
      </c>
      <c r="E15" s="439">
        <v>0.33333333333333331</v>
      </c>
    </row>
    <row r="16" spans="1:5" ht="14.1" customHeight="1" x14ac:dyDescent="0.25">
      <c r="A16" s="496" t="s">
        <v>34</v>
      </c>
      <c r="B16" s="497">
        <v>34</v>
      </c>
      <c r="C16" s="498">
        <v>1</v>
      </c>
      <c r="D16" s="497">
        <v>3</v>
      </c>
      <c r="E16" s="498">
        <v>1</v>
      </c>
    </row>
    <row r="17" spans="1:6" ht="24.95" customHeight="1" x14ac:dyDescent="0.25">
      <c r="A17" s="773" t="s">
        <v>793</v>
      </c>
      <c r="B17" s="774"/>
      <c r="C17" s="774"/>
      <c r="D17" s="774"/>
      <c r="E17" s="774"/>
      <c r="F17" s="491"/>
    </row>
    <row r="18" spans="1:6" ht="15" customHeight="1" x14ac:dyDescent="0.25">
      <c r="A18" s="435"/>
      <c r="B18" s="435"/>
      <c r="C18" s="435"/>
      <c r="D18" s="435"/>
      <c r="E18" s="435"/>
      <c r="F18" s="491"/>
    </row>
    <row r="19" spans="1:6" ht="15" customHeight="1" x14ac:dyDescent="0.25">
      <c r="A19" s="435"/>
      <c r="B19" s="435"/>
      <c r="C19" s="435"/>
      <c r="D19" s="435"/>
      <c r="E19" s="435"/>
      <c r="F19" s="491"/>
    </row>
    <row r="20" spans="1:6" ht="15" customHeight="1" x14ac:dyDescent="0.25">
      <c r="A20" s="435"/>
      <c r="B20" s="435"/>
      <c r="C20" s="435"/>
      <c r="D20" s="435"/>
      <c r="E20" s="435"/>
      <c r="F20" s="491"/>
    </row>
    <row r="21" spans="1:6" ht="15" customHeight="1" x14ac:dyDescent="0.25">
      <c r="A21" s="435"/>
      <c r="B21" s="435"/>
      <c r="C21" s="435"/>
      <c r="D21" s="435"/>
      <c r="E21" s="435"/>
      <c r="F21" s="491"/>
    </row>
    <row r="22" spans="1:6" ht="15" customHeight="1" x14ac:dyDescent="0.25">
      <c r="A22" s="435"/>
      <c r="B22" s="435"/>
      <c r="C22" s="435"/>
      <c r="D22" s="435"/>
      <c r="E22" s="435"/>
      <c r="F22" s="491"/>
    </row>
    <row r="23" spans="1:6" ht="15" customHeight="1" x14ac:dyDescent="0.25">
      <c r="A23" s="435"/>
      <c r="B23" s="435"/>
      <c r="C23" s="435"/>
      <c r="D23" s="435"/>
      <c r="E23" s="435"/>
      <c r="F23" s="491"/>
    </row>
    <row r="24" spans="1:6" ht="15" customHeight="1" x14ac:dyDescent="0.25">
      <c r="A24" s="435"/>
      <c r="B24" s="435"/>
      <c r="C24" s="435"/>
      <c r="D24" s="435"/>
      <c r="E24" s="435"/>
      <c r="F24" s="491"/>
    </row>
    <row r="25" spans="1:6" ht="15" customHeight="1" x14ac:dyDescent="0.25">
      <c r="A25" s="435"/>
      <c r="B25" s="435"/>
      <c r="C25" s="435"/>
      <c r="D25" s="435"/>
      <c r="E25" s="435"/>
      <c r="F25" s="491"/>
    </row>
    <row r="26" spans="1:6" ht="15" customHeight="1" x14ac:dyDescent="0.25">
      <c r="A26" s="435"/>
      <c r="B26" s="435"/>
      <c r="C26" s="435"/>
      <c r="D26" s="435"/>
      <c r="E26" s="435"/>
      <c r="F26" s="491"/>
    </row>
    <row r="27" spans="1:6" ht="15" customHeight="1" x14ac:dyDescent="0.25">
      <c r="A27" s="435"/>
      <c r="B27" s="435"/>
      <c r="C27" s="435"/>
      <c r="D27" s="435"/>
      <c r="E27" s="435"/>
      <c r="F27" s="491"/>
    </row>
    <row r="28" spans="1:6" ht="15" customHeight="1" x14ac:dyDescent="0.25">
      <c r="A28" s="435"/>
      <c r="B28" s="435"/>
      <c r="C28" s="435"/>
      <c r="D28" s="435"/>
      <c r="E28" s="435"/>
      <c r="F28" s="491"/>
    </row>
    <row r="29" spans="1:6" ht="15" customHeight="1" x14ac:dyDescent="0.25">
      <c r="A29" s="435"/>
      <c r="B29" s="435"/>
      <c r="C29" s="435"/>
      <c r="D29" s="435"/>
      <c r="E29" s="435"/>
      <c r="F29" s="491"/>
    </row>
    <row r="30" spans="1:6" ht="15" customHeight="1" x14ac:dyDescent="0.25">
      <c r="A30" s="435"/>
      <c r="B30" s="435"/>
      <c r="C30" s="435"/>
      <c r="D30" s="435"/>
      <c r="E30" s="435"/>
      <c r="F30" s="491"/>
    </row>
    <row r="31" spans="1:6" ht="15" customHeight="1" x14ac:dyDescent="0.25">
      <c r="A31" s="435"/>
      <c r="B31" s="435"/>
      <c r="C31" s="435"/>
      <c r="D31" s="435"/>
      <c r="E31" s="435"/>
      <c r="F31" s="491"/>
    </row>
    <row r="32" spans="1:6" ht="15" customHeight="1" x14ac:dyDescent="0.25">
      <c r="A32" s="435"/>
      <c r="B32" s="435"/>
      <c r="C32" s="435"/>
      <c r="D32" s="435"/>
      <c r="E32" s="435"/>
      <c r="F32" s="491"/>
    </row>
    <row r="33" spans="1:6" ht="15" customHeight="1" x14ac:dyDescent="0.25">
      <c r="A33" s="435"/>
      <c r="B33" s="435"/>
      <c r="C33" s="435"/>
      <c r="D33" s="435"/>
      <c r="E33" s="435"/>
      <c r="F33" s="491"/>
    </row>
    <row r="34" spans="1:6" ht="15" customHeight="1" x14ac:dyDescent="0.25">
      <c r="A34" s="435"/>
      <c r="B34" s="435"/>
      <c r="C34" s="435"/>
      <c r="D34" s="435"/>
      <c r="E34" s="435"/>
      <c r="F34" s="491"/>
    </row>
    <row r="35" spans="1:6" ht="15" customHeight="1" x14ac:dyDescent="0.25">
      <c r="A35" s="435"/>
      <c r="B35" s="435"/>
      <c r="C35" s="435"/>
      <c r="D35" s="435"/>
      <c r="E35" s="435"/>
      <c r="F35" s="491"/>
    </row>
    <row r="36" spans="1:6" ht="15" customHeight="1" x14ac:dyDescent="0.25">
      <c r="A36" s="435"/>
      <c r="B36" s="435"/>
      <c r="C36" s="435"/>
      <c r="D36" s="435"/>
      <c r="E36" s="435"/>
      <c r="F36" s="491"/>
    </row>
    <row r="37" spans="1:6" ht="15" customHeight="1" x14ac:dyDescent="0.25">
      <c r="A37" s="435"/>
      <c r="B37" s="435"/>
      <c r="C37" s="435"/>
      <c r="D37" s="435"/>
      <c r="E37" s="435"/>
      <c r="F37" s="491"/>
    </row>
    <row r="38" spans="1:6" ht="15" customHeight="1" x14ac:dyDescent="0.25">
      <c r="A38" s="491"/>
      <c r="B38" s="491"/>
      <c r="C38" s="491"/>
      <c r="D38" s="491"/>
      <c r="E38" s="491"/>
      <c r="F38" s="491"/>
    </row>
    <row r="39" spans="1:6" ht="15" customHeight="1" x14ac:dyDescent="0.25">
      <c r="A39" s="491"/>
      <c r="B39" s="491"/>
      <c r="C39" s="491"/>
      <c r="D39" s="491"/>
      <c r="E39" s="491"/>
      <c r="F39" s="491"/>
    </row>
  </sheetData>
  <mergeCells count="4">
    <mergeCell ref="A3:E3"/>
    <mergeCell ref="A4:E4"/>
    <mergeCell ref="A17:E17"/>
    <mergeCell ref="A5:E5"/>
  </mergeCells>
  <conditionalFormatting sqref="A4">
    <cfRule type="duplicateValues" dxfId="28" priority="2"/>
  </conditionalFormatting>
  <conditionalFormatting sqref="A5">
    <cfRule type="duplicateValues" dxfId="27" priority="1"/>
  </conditionalFormatting>
  <pageMargins left="0.7" right="0.7" top="0.75" bottom="0.75" header="0.3" footer="0.3"/>
  <pageSetup orientation="portrait"/>
  <headerFooter>
    <oddFooter>&amp;C&amp;"Helvetica,Regular"&amp;12&amp;K000000&amp;P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6ED6B-7C25-489D-9C84-7110D00FDC92}">
  <sheetPr codeName="Hoja11">
    <tabColor rgb="FF7030A0"/>
  </sheetPr>
  <dimension ref="A1:G1008"/>
  <sheetViews>
    <sheetView showGridLines="0" showRowColHeaders="0" workbookViewId="0">
      <selection activeCell="A33" sqref="A33:F33"/>
    </sheetView>
  </sheetViews>
  <sheetFormatPr baseColWidth="10" defaultColWidth="14.42578125" defaultRowHeight="15" customHeight="1" x14ac:dyDescent="0.25"/>
  <cols>
    <col min="1" max="1" width="18.7109375" style="35" customWidth="1"/>
    <col min="2" max="2" width="50.7109375" style="35" customWidth="1"/>
    <col min="3" max="3" width="14.7109375" style="35" customWidth="1"/>
    <col min="4" max="6" width="11.7109375" style="35" customWidth="1"/>
    <col min="7" max="7" width="10.7109375" style="35" customWidth="1"/>
    <col min="8" max="8" width="4" style="35" customWidth="1"/>
    <col min="9" max="9" width="58.5703125" style="35" customWidth="1"/>
    <col min="10" max="26" width="10.7109375" style="35" customWidth="1"/>
    <col min="27" max="16384" width="14.42578125" style="35"/>
  </cols>
  <sheetData>
    <row r="1" spans="1:7" s="9" customFormat="1" ht="15" customHeight="1" x14ac:dyDescent="0.25"/>
    <row r="2" spans="1:7" s="9" customFormat="1" ht="15" customHeight="1" x14ac:dyDescent="0.25"/>
    <row r="3" spans="1:7" s="9" customFormat="1" ht="15" customHeight="1" x14ac:dyDescent="0.25"/>
    <row r="4" spans="1:7" s="9" customFormat="1" ht="3.75" customHeight="1" x14ac:dyDescent="0.25"/>
    <row r="5" spans="1:7" s="9" customFormat="1" ht="15" customHeight="1" x14ac:dyDescent="0.25">
      <c r="A5" s="672" t="s">
        <v>2</v>
      </c>
      <c r="B5" s="672"/>
      <c r="C5" s="672"/>
      <c r="D5" s="672"/>
      <c r="E5" s="672"/>
      <c r="F5" s="672"/>
    </row>
    <row r="6" spans="1:7" s="9" customFormat="1" ht="15" customHeight="1" x14ac:dyDescent="0.25">
      <c r="A6" s="672"/>
      <c r="B6" s="672"/>
      <c r="C6" s="672"/>
      <c r="D6" s="672"/>
      <c r="E6" s="672"/>
      <c r="F6" s="672"/>
    </row>
    <row r="7" spans="1:7" x14ac:dyDescent="0.25">
      <c r="A7" s="685" t="s">
        <v>12</v>
      </c>
      <c r="B7" s="685"/>
      <c r="C7" s="685"/>
      <c r="D7" s="685"/>
      <c r="E7" s="685"/>
      <c r="F7" s="685"/>
    </row>
    <row r="8" spans="1:7" x14ac:dyDescent="0.25">
      <c r="A8" s="54"/>
      <c r="B8" s="54"/>
    </row>
    <row r="9" spans="1:7" x14ac:dyDescent="0.25">
      <c r="A9" s="54"/>
      <c r="B9" s="10"/>
      <c r="C9" s="705" t="s">
        <v>28</v>
      </c>
      <c r="D9" s="705"/>
      <c r="E9" s="705"/>
      <c r="F9" s="705"/>
    </row>
    <row r="10" spans="1:7" x14ac:dyDescent="0.25">
      <c r="A10" s="54"/>
      <c r="B10" s="706" t="s">
        <v>29</v>
      </c>
      <c r="C10" s="708" t="s">
        <v>30</v>
      </c>
      <c r="D10" s="709"/>
      <c r="E10" s="705" t="s">
        <v>31</v>
      </c>
      <c r="F10" s="705"/>
    </row>
    <row r="11" spans="1:7" x14ac:dyDescent="0.25">
      <c r="A11" s="54"/>
      <c r="B11" s="707"/>
      <c r="C11" s="710"/>
      <c r="D11" s="711"/>
      <c r="E11" s="12" t="s">
        <v>33</v>
      </c>
      <c r="F11" s="12" t="s">
        <v>35</v>
      </c>
    </row>
    <row r="12" spans="1:7" x14ac:dyDescent="0.25">
      <c r="A12" s="54"/>
      <c r="B12" s="100" t="s">
        <v>36</v>
      </c>
      <c r="C12" s="56" t="s">
        <v>89</v>
      </c>
      <c r="D12" s="57">
        <v>18</v>
      </c>
      <c r="E12" s="101">
        <f>+D12</f>
        <v>18</v>
      </c>
      <c r="F12" s="102">
        <f>+E12/E17</f>
        <v>9.9337748344370865E-3</v>
      </c>
      <c r="G12" s="60"/>
    </row>
    <row r="13" spans="1:7" x14ac:dyDescent="0.25">
      <c r="A13" s="54"/>
      <c r="B13" s="661" t="s">
        <v>42</v>
      </c>
      <c r="C13" s="62" t="s">
        <v>43</v>
      </c>
      <c r="D13" s="63">
        <v>30</v>
      </c>
      <c r="E13" s="726">
        <f>SUM(D13:D16)</f>
        <v>1794</v>
      </c>
      <c r="F13" s="727">
        <f>+E13/E17</f>
        <v>0.99006622516556286</v>
      </c>
      <c r="G13" s="60"/>
    </row>
    <row r="14" spans="1:7" x14ac:dyDescent="0.25">
      <c r="A14" s="54"/>
      <c r="B14" s="662"/>
      <c r="C14" s="62" t="s">
        <v>38</v>
      </c>
      <c r="D14" s="63">
        <v>313</v>
      </c>
      <c r="E14" s="696"/>
      <c r="F14" s="728"/>
      <c r="G14" s="60"/>
    </row>
    <row r="15" spans="1:7" x14ac:dyDescent="0.25">
      <c r="A15" s="54"/>
      <c r="B15" s="662"/>
      <c r="C15" s="62" t="s">
        <v>39</v>
      </c>
      <c r="D15" s="63">
        <v>344</v>
      </c>
      <c r="E15" s="696"/>
      <c r="F15" s="728"/>
      <c r="G15" s="60"/>
    </row>
    <row r="16" spans="1:7" x14ac:dyDescent="0.25">
      <c r="A16" s="54"/>
      <c r="B16" s="663"/>
      <c r="C16" s="56" t="s">
        <v>44</v>
      </c>
      <c r="D16" s="57">
        <v>1107</v>
      </c>
      <c r="E16" s="697"/>
      <c r="F16" s="729"/>
      <c r="G16" s="60"/>
    </row>
    <row r="17" spans="1:7" x14ac:dyDescent="0.25">
      <c r="A17" s="54"/>
      <c r="C17" s="103" t="s">
        <v>49</v>
      </c>
      <c r="D17" s="64">
        <f>SUM(D12:D16)</f>
        <v>1812</v>
      </c>
      <c r="E17" s="22">
        <f>SUM(E12:E16)</f>
        <v>1812</v>
      </c>
      <c r="F17" s="28">
        <f>SUM(F12:F16)</f>
        <v>1</v>
      </c>
      <c r="G17" s="60"/>
    </row>
    <row r="18" spans="1:7" x14ac:dyDescent="0.25">
      <c r="A18" s="54"/>
    </row>
    <row r="21" spans="1:7" ht="15" customHeight="1" x14ac:dyDescent="0.25">
      <c r="A21" s="104" t="s">
        <v>4</v>
      </c>
      <c r="B21" s="730" t="s">
        <v>51</v>
      </c>
      <c r="C21" s="730"/>
      <c r="D21" s="730"/>
      <c r="E21" s="730"/>
      <c r="F21" s="730"/>
    </row>
    <row r="22" spans="1:7" x14ac:dyDescent="0.25">
      <c r="A22" s="105" t="s">
        <v>52</v>
      </c>
      <c r="B22" s="730" t="s">
        <v>53</v>
      </c>
      <c r="C22" s="730"/>
      <c r="D22" s="730"/>
      <c r="E22" s="730"/>
      <c r="F22" s="730"/>
    </row>
    <row r="23" spans="1:7" ht="77.25" customHeight="1" x14ac:dyDescent="0.25">
      <c r="A23" s="105" t="s">
        <v>54</v>
      </c>
      <c r="B23" s="725" t="s">
        <v>55</v>
      </c>
      <c r="C23" s="725"/>
      <c r="D23" s="725"/>
      <c r="E23" s="725"/>
      <c r="F23" s="725"/>
    </row>
    <row r="29" spans="1:7" ht="15.75" customHeight="1" x14ac:dyDescent="0.25"/>
    <row r="30" spans="1:7" ht="15.75" customHeight="1" x14ac:dyDescent="0.25"/>
    <row r="31" spans="1:7" ht="15.75" customHeight="1" x14ac:dyDescent="0.25"/>
    <row r="32" spans="1:7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  <row r="1004" ht="15.75" customHeight="1" x14ac:dyDescent="0.25"/>
    <row r="1005" ht="15.75" customHeight="1" x14ac:dyDescent="0.25"/>
    <row r="1006" ht="15.75" customHeight="1" x14ac:dyDescent="0.25"/>
    <row r="1007" ht="15.75" customHeight="1" x14ac:dyDescent="0.25"/>
    <row r="1008" ht="15.75" customHeight="1" x14ac:dyDescent="0.25"/>
  </sheetData>
  <mergeCells count="12">
    <mergeCell ref="B23:F23"/>
    <mergeCell ref="A5:F6"/>
    <mergeCell ref="A7:F7"/>
    <mergeCell ref="C9:F9"/>
    <mergeCell ref="B10:B11"/>
    <mergeCell ref="C10:D11"/>
    <mergeCell ref="E10:F10"/>
    <mergeCell ref="B13:B16"/>
    <mergeCell ref="E13:E16"/>
    <mergeCell ref="F13:F16"/>
    <mergeCell ref="B21:F21"/>
    <mergeCell ref="B22:F22"/>
  </mergeCells>
  <pageMargins left="0.7" right="0.7" top="0.75" bottom="0.75" header="0" footer="0"/>
  <pageSetup orientation="portrait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68C43-77BE-419F-AD5B-0B3A4C51CA98}">
  <sheetPr codeName="Hoja74">
    <tabColor theme="4" tint="-0.249977111117893"/>
  </sheetPr>
  <dimension ref="A1:IV33"/>
  <sheetViews>
    <sheetView showGridLines="0" workbookViewId="0">
      <selection activeCell="A4" sqref="A4:E4"/>
    </sheetView>
  </sheetViews>
  <sheetFormatPr baseColWidth="10" defaultColWidth="11.42578125" defaultRowHeight="15" customHeight="1" x14ac:dyDescent="0.25"/>
  <cols>
    <col min="1" max="1" width="20.85546875" style="430" customWidth="1"/>
    <col min="2" max="2" width="20.140625" style="430" customWidth="1"/>
    <col min="3" max="3" width="13.7109375" style="430" customWidth="1"/>
    <col min="4" max="4" width="16.42578125" style="430" customWidth="1"/>
    <col min="5" max="256" width="11.42578125" style="430" customWidth="1"/>
    <col min="257" max="16384" width="11.42578125" style="431"/>
  </cols>
  <sheetData>
    <row r="1" spans="1:5" ht="59.25" customHeight="1" x14ac:dyDescent="0.25">
      <c r="A1" s="428"/>
      <c r="B1" s="429"/>
      <c r="C1" s="429"/>
      <c r="D1" s="429"/>
    </row>
    <row r="2" spans="1:5" ht="3.75" customHeight="1" x14ac:dyDescent="0.25">
      <c r="A2" s="432"/>
      <c r="B2" s="433"/>
      <c r="C2" s="433"/>
      <c r="D2" s="433"/>
      <c r="E2" s="434"/>
    </row>
    <row r="3" spans="1:5" ht="21" customHeight="1" x14ac:dyDescent="0.25">
      <c r="A3" s="767" t="s">
        <v>2</v>
      </c>
      <c r="B3" s="767"/>
      <c r="C3" s="767"/>
      <c r="D3" s="767"/>
      <c r="E3" s="767"/>
    </row>
    <row r="4" spans="1:5" ht="36.75" customHeight="1" x14ac:dyDescent="0.25">
      <c r="A4" s="768" t="s">
        <v>781</v>
      </c>
      <c r="B4" s="768"/>
      <c r="C4" s="768"/>
      <c r="D4" s="768"/>
      <c r="E4" s="768"/>
    </row>
    <row r="5" spans="1:5" ht="14.1" customHeight="1" x14ac:dyDescent="0.25">
      <c r="A5" s="775" t="s">
        <v>625</v>
      </c>
      <c r="B5" s="775"/>
      <c r="C5" s="775"/>
      <c r="D5" s="775"/>
      <c r="E5" s="775"/>
    </row>
    <row r="6" spans="1:5" ht="14.1" customHeight="1" x14ac:dyDescent="0.25">
      <c r="A6" s="432"/>
      <c r="B6" s="435"/>
      <c r="C6" s="435"/>
      <c r="D6" s="435"/>
    </row>
    <row r="7" spans="1:5" ht="29.1" customHeight="1" x14ac:dyDescent="0.25">
      <c r="A7" s="462" t="s">
        <v>510</v>
      </c>
      <c r="B7" s="462" t="s">
        <v>626</v>
      </c>
      <c r="C7" s="462" t="s">
        <v>35</v>
      </c>
      <c r="D7" s="462" t="s">
        <v>627</v>
      </c>
      <c r="E7" s="462" t="s">
        <v>35</v>
      </c>
    </row>
    <row r="8" spans="1:5" ht="14.1" customHeight="1" x14ac:dyDescent="0.25">
      <c r="A8" s="473" t="s">
        <v>58</v>
      </c>
      <c r="B8" s="466">
        <v>1</v>
      </c>
      <c r="C8" s="467">
        <v>8.3333333333333329E-2</v>
      </c>
      <c r="D8" s="466">
        <v>23</v>
      </c>
      <c r="E8" s="467">
        <v>0.21904761904761899</v>
      </c>
    </row>
    <row r="9" spans="1:5" ht="14.1" customHeight="1" x14ac:dyDescent="0.25">
      <c r="A9" s="473" t="s">
        <v>83</v>
      </c>
      <c r="B9" s="464">
        <v>0</v>
      </c>
      <c r="C9" s="464">
        <v>0</v>
      </c>
      <c r="D9" s="466">
        <v>1</v>
      </c>
      <c r="E9" s="467">
        <v>9.5238095238095247E-3</v>
      </c>
    </row>
    <row r="10" spans="1:5" ht="14.1" customHeight="1" x14ac:dyDescent="0.25">
      <c r="A10" s="473" t="s">
        <v>59</v>
      </c>
      <c r="B10" s="464">
        <v>0</v>
      </c>
      <c r="C10" s="464">
        <v>0</v>
      </c>
      <c r="D10" s="466">
        <v>7</v>
      </c>
      <c r="E10" s="467">
        <v>6.6666666666666666E-2</v>
      </c>
    </row>
    <row r="11" spans="1:5" ht="14.1" customHeight="1" x14ac:dyDescent="0.25">
      <c r="A11" s="473" t="s">
        <v>609</v>
      </c>
      <c r="B11" s="466">
        <v>7</v>
      </c>
      <c r="C11" s="467">
        <v>0.58333333333333337</v>
      </c>
      <c r="D11" s="466">
        <v>14</v>
      </c>
      <c r="E11" s="467">
        <v>0.1333333333333333</v>
      </c>
    </row>
    <row r="12" spans="1:5" ht="14.1" customHeight="1" x14ac:dyDescent="0.25">
      <c r="A12" s="473" t="s">
        <v>610</v>
      </c>
      <c r="B12" s="466">
        <v>1</v>
      </c>
      <c r="C12" s="467">
        <v>8.3333333333333329E-2</v>
      </c>
      <c r="D12" s="466">
        <v>5</v>
      </c>
      <c r="E12" s="467">
        <v>4.7619047619047623E-2</v>
      </c>
    </row>
    <row r="13" spans="1:5" ht="15" customHeight="1" x14ac:dyDescent="0.25">
      <c r="A13" s="474" t="s">
        <v>64</v>
      </c>
      <c r="B13" s="464">
        <v>0</v>
      </c>
      <c r="C13" s="464">
        <v>0</v>
      </c>
      <c r="D13" s="475">
        <v>5</v>
      </c>
      <c r="E13" s="476">
        <v>4.7619047619047623E-2</v>
      </c>
    </row>
    <row r="14" spans="1:5" ht="14.1" customHeight="1" x14ac:dyDescent="0.25">
      <c r="A14" s="468" t="s">
        <v>65</v>
      </c>
      <c r="B14" s="464">
        <v>0</v>
      </c>
      <c r="C14" s="464">
        <v>0</v>
      </c>
      <c r="D14" s="469">
        <v>1</v>
      </c>
      <c r="E14" s="470">
        <v>9.5238095238095247E-3</v>
      </c>
    </row>
    <row r="15" spans="1:5" ht="15" customHeight="1" x14ac:dyDescent="0.25">
      <c r="A15" s="474" t="s">
        <v>68</v>
      </c>
      <c r="B15" s="464">
        <v>0</v>
      </c>
      <c r="C15" s="464">
        <v>0</v>
      </c>
      <c r="D15" s="475">
        <v>1</v>
      </c>
      <c r="E15" s="476">
        <v>9.5238095238095247E-3</v>
      </c>
    </row>
    <row r="16" spans="1:5" ht="15" customHeight="1" x14ac:dyDescent="0.25">
      <c r="A16" s="474" t="s">
        <v>615</v>
      </c>
      <c r="B16" s="464">
        <v>0</v>
      </c>
      <c r="C16" s="464">
        <v>0</v>
      </c>
      <c r="D16" s="475">
        <v>5</v>
      </c>
      <c r="E16" s="476">
        <v>4.7619047619047623E-2</v>
      </c>
    </row>
    <row r="17" spans="1:7" ht="15" customHeight="1" x14ac:dyDescent="0.25">
      <c r="A17" s="474" t="s">
        <v>81</v>
      </c>
      <c r="B17" s="464">
        <v>0</v>
      </c>
      <c r="C17" s="464">
        <v>0</v>
      </c>
      <c r="D17" s="475">
        <v>1</v>
      </c>
      <c r="E17" s="476">
        <v>9.5238095238095247E-3</v>
      </c>
    </row>
    <row r="18" spans="1:7" ht="15" customHeight="1" x14ac:dyDescent="0.25">
      <c r="A18" s="474" t="s">
        <v>74</v>
      </c>
      <c r="B18" s="464">
        <v>0</v>
      </c>
      <c r="C18" s="464">
        <v>0</v>
      </c>
      <c r="D18" s="475">
        <v>3</v>
      </c>
      <c r="E18" s="476">
        <v>2.8571428571428571E-2</v>
      </c>
    </row>
    <row r="19" spans="1:7" ht="15" customHeight="1" x14ac:dyDescent="0.25">
      <c r="A19" s="474" t="s">
        <v>72</v>
      </c>
      <c r="B19" s="466">
        <v>3</v>
      </c>
      <c r="C19" s="467">
        <v>0.25</v>
      </c>
      <c r="D19" s="475">
        <v>5</v>
      </c>
      <c r="E19" s="476">
        <v>4.7619047619047623E-2</v>
      </c>
    </row>
    <row r="20" spans="1:7" ht="15" customHeight="1" x14ac:dyDescent="0.25">
      <c r="A20" s="474" t="s">
        <v>75</v>
      </c>
      <c r="B20" s="464">
        <v>0</v>
      </c>
      <c r="C20" s="464">
        <v>0</v>
      </c>
      <c r="D20" s="475">
        <v>1</v>
      </c>
      <c r="E20" s="476">
        <v>9.5238095238095247E-3</v>
      </c>
    </row>
    <row r="21" spans="1:7" ht="15" customHeight="1" x14ac:dyDescent="0.25">
      <c r="A21" s="474" t="s">
        <v>70</v>
      </c>
      <c r="B21" s="464">
        <v>0</v>
      </c>
      <c r="C21" s="464">
        <v>0</v>
      </c>
      <c r="D21" s="475">
        <v>1</v>
      </c>
      <c r="E21" s="476">
        <v>9.5238095238095247E-3</v>
      </c>
    </row>
    <row r="22" spans="1:7" ht="15" customHeight="1" x14ac:dyDescent="0.25">
      <c r="A22" s="474" t="s">
        <v>69</v>
      </c>
      <c r="B22" s="464">
        <v>0</v>
      </c>
      <c r="C22" s="464">
        <v>0</v>
      </c>
      <c r="D22" s="475">
        <v>7</v>
      </c>
      <c r="E22" s="476">
        <v>6.6666666666666666E-2</v>
      </c>
    </row>
    <row r="23" spans="1:7" ht="15" customHeight="1" x14ac:dyDescent="0.25">
      <c r="A23" s="474" t="s">
        <v>71</v>
      </c>
      <c r="B23" s="464">
        <v>0</v>
      </c>
      <c r="C23" s="464">
        <v>0</v>
      </c>
      <c r="D23" s="475">
        <v>3</v>
      </c>
      <c r="E23" s="476">
        <v>2.8571428571428571E-2</v>
      </c>
    </row>
    <row r="24" spans="1:7" ht="15" customHeight="1" x14ac:dyDescent="0.25">
      <c r="A24" s="474" t="s">
        <v>612</v>
      </c>
      <c r="B24" s="464">
        <v>0</v>
      </c>
      <c r="C24" s="464">
        <v>0</v>
      </c>
      <c r="D24" s="475">
        <v>4</v>
      </c>
      <c r="E24" s="476">
        <v>3.8095238095238099E-2</v>
      </c>
    </row>
    <row r="25" spans="1:7" ht="15" customHeight="1" x14ac:dyDescent="0.25">
      <c r="A25" s="474" t="s">
        <v>77</v>
      </c>
      <c r="B25" s="464">
        <v>0</v>
      </c>
      <c r="C25" s="464">
        <v>0</v>
      </c>
      <c r="D25" s="475">
        <v>1</v>
      </c>
      <c r="E25" s="476">
        <v>9.5238095238095247E-3</v>
      </c>
    </row>
    <row r="26" spans="1:7" ht="15" customHeight="1" x14ac:dyDescent="0.25">
      <c r="A26" s="474" t="s">
        <v>62</v>
      </c>
      <c r="B26" s="464">
        <v>0</v>
      </c>
      <c r="C26" s="464">
        <v>0</v>
      </c>
      <c r="D26" s="475">
        <v>1</v>
      </c>
      <c r="E26" s="476">
        <v>9.5238095238095247E-3</v>
      </c>
    </row>
    <row r="27" spans="1:7" ht="15" customHeight="1" x14ac:dyDescent="0.25">
      <c r="A27" s="474" t="s">
        <v>61</v>
      </c>
      <c r="B27" s="464">
        <v>0</v>
      </c>
      <c r="C27" s="464">
        <v>0</v>
      </c>
      <c r="D27" s="475">
        <v>5</v>
      </c>
      <c r="E27" s="476">
        <v>4.7619047619047623E-2</v>
      </c>
    </row>
    <row r="28" spans="1:7" ht="15" customHeight="1" x14ac:dyDescent="0.25">
      <c r="A28" s="474" t="s">
        <v>78</v>
      </c>
      <c r="B28" s="464">
        <v>0</v>
      </c>
      <c r="C28" s="464">
        <v>0</v>
      </c>
      <c r="D28" s="475">
        <v>1</v>
      </c>
      <c r="E28" s="476">
        <v>9.5238095238095247E-3</v>
      </c>
    </row>
    <row r="29" spans="1:7" ht="15" customHeight="1" x14ac:dyDescent="0.25">
      <c r="A29" s="474" t="s">
        <v>613</v>
      </c>
      <c r="B29" s="464">
        <v>0</v>
      </c>
      <c r="C29" s="464">
        <v>0</v>
      </c>
      <c r="D29" s="475">
        <v>9</v>
      </c>
      <c r="E29" s="476">
        <v>8.5714285714285715E-2</v>
      </c>
    </row>
    <row r="30" spans="1:7" ht="15" customHeight="1" x14ac:dyDescent="0.25">
      <c r="A30" s="474" t="s">
        <v>631</v>
      </c>
      <c r="B30" s="464">
        <v>0</v>
      </c>
      <c r="C30" s="464">
        <v>0</v>
      </c>
      <c r="D30" s="475">
        <v>1</v>
      </c>
      <c r="E30" s="476">
        <v>9.5238095238095247E-3</v>
      </c>
    </row>
    <row r="31" spans="1:7" ht="15" customHeight="1" x14ac:dyDescent="0.25">
      <c r="A31" s="474" t="s">
        <v>34</v>
      </c>
      <c r="B31" s="466">
        <v>12</v>
      </c>
      <c r="C31" s="467">
        <v>1</v>
      </c>
      <c r="D31" s="475">
        <v>105</v>
      </c>
      <c r="E31" s="476">
        <v>1</v>
      </c>
    </row>
    <row r="32" spans="1:7" ht="24.95" customHeight="1" x14ac:dyDescent="0.25">
      <c r="A32" s="773" t="s">
        <v>793</v>
      </c>
      <c r="B32" s="774"/>
      <c r="C32" s="774"/>
      <c r="D32" s="774"/>
      <c r="E32" s="774"/>
      <c r="F32" s="491"/>
      <c r="G32" s="491"/>
    </row>
    <row r="33" spans="1:7" ht="15" customHeight="1" x14ac:dyDescent="0.25">
      <c r="A33" s="491"/>
      <c r="B33" s="491"/>
      <c r="C33" s="491"/>
      <c r="D33" s="491"/>
      <c r="E33" s="491"/>
      <c r="F33" s="491"/>
      <c r="G33" s="491"/>
    </row>
  </sheetData>
  <mergeCells count="4">
    <mergeCell ref="A3:E3"/>
    <mergeCell ref="A4:E4"/>
    <mergeCell ref="A32:E32"/>
    <mergeCell ref="A5:E5"/>
  </mergeCells>
  <conditionalFormatting sqref="A4">
    <cfRule type="duplicateValues" dxfId="26" priority="2"/>
  </conditionalFormatting>
  <conditionalFormatting sqref="A5">
    <cfRule type="duplicateValues" dxfId="25" priority="1"/>
  </conditionalFormatting>
  <pageMargins left="0.7" right="0.7" top="0.75" bottom="0.75" header="0.3" footer="0.3"/>
  <pageSetup orientation="portrait"/>
  <headerFooter>
    <oddFooter>&amp;C&amp;"Helvetica,Regular"&amp;12&amp;K000000&amp;P</oddFooter>
  </headerFooter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3AE95-D2F3-443F-B651-48CA67F5B930}">
  <sheetPr codeName="Hoja75">
    <tabColor theme="4" tint="-0.249977111117893"/>
  </sheetPr>
  <dimension ref="A1:IV22"/>
  <sheetViews>
    <sheetView showGridLines="0" workbookViewId="0">
      <selection activeCell="A4" sqref="A4:E4"/>
    </sheetView>
  </sheetViews>
  <sheetFormatPr baseColWidth="10" defaultColWidth="11.42578125" defaultRowHeight="15" customHeight="1" x14ac:dyDescent="0.25"/>
  <cols>
    <col min="1" max="1" width="27.85546875" style="430" customWidth="1"/>
    <col min="2" max="2" width="16.7109375" style="430" customWidth="1"/>
    <col min="3" max="3" width="13.7109375" style="430" customWidth="1"/>
    <col min="4" max="4" width="16.42578125" style="430" customWidth="1"/>
    <col min="5" max="256" width="11.42578125" style="430" customWidth="1"/>
    <col min="257" max="16384" width="11.42578125" style="431"/>
  </cols>
  <sheetData>
    <row r="1" spans="1:5" ht="59.25" customHeight="1" x14ac:dyDescent="0.25">
      <c r="A1" s="428"/>
      <c r="B1" s="429"/>
      <c r="C1" s="429"/>
      <c r="D1" s="429"/>
    </row>
    <row r="2" spans="1:5" ht="3.75" customHeight="1" x14ac:dyDescent="0.25">
      <c r="A2" s="432"/>
      <c r="B2" s="433"/>
      <c r="C2" s="433"/>
      <c r="D2" s="433"/>
      <c r="E2" s="434"/>
    </row>
    <row r="3" spans="1:5" ht="28.5" customHeight="1" x14ac:dyDescent="0.25">
      <c r="A3" s="767" t="s">
        <v>2</v>
      </c>
      <c r="B3" s="767"/>
      <c r="C3" s="767"/>
      <c r="D3" s="767"/>
      <c r="E3" s="767"/>
    </row>
    <row r="4" spans="1:5" ht="41.25" customHeight="1" x14ac:dyDescent="0.25">
      <c r="A4" s="768" t="s">
        <v>782</v>
      </c>
      <c r="B4" s="768"/>
      <c r="C4" s="768"/>
      <c r="D4" s="768"/>
      <c r="E4" s="768"/>
    </row>
    <row r="5" spans="1:5" ht="14.1" customHeight="1" x14ac:dyDescent="0.25">
      <c r="A5" s="775" t="s">
        <v>625</v>
      </c>
      <c r="B5" s="775"/>
      <c r="C5" s="775"/>
      <c r="D5" s="775"/>
      <c r="E5" s="775"/>
    </row>
    <row r="6" spans="1:5" ht="15" customHeight="1" x14ac:dyDescent="0.25">
      <c r="A6" s="489"/>
      <c r="B6" s="490"/>
      <c r="C6" s="490"/>
      <c r="D6" s="435"/>
    </row>
    <row r="7" spans="1:5" ht="30" customHeight="1" x14ac:dyDescent="0.25">
      <c r="A7" s="480" t="s">
        <v>510</v>
      </c>
      <c r="B7" s="480" t="s">
        <v>626</v>
      </c>
      <c r="C7" s="480" t="s">
        <v>35</v>
      </c>
      <c r="D7" s="480" t="s">
        <v>627</v>
      </c>
      <c r="E7" s="480" t="s">
        <v>35</v>
      </c>
    </row>
    <row r="8" spans="1:5" ht="14.1" customHeight="1" x14ac:dyDescent="0.25">
      <c r="A8" s="477" t="s">
        <v>58</v>
      </c>
      <c r="B8" s="478">
        <v>9</v>
      </c>
      <c r="C8" s="479">
        <v>0.29032258064516131</v>
      </c>
      <c r="D8" s="478">
        <v>5</v>
      </c>
      <c r="E8" s="479">
        <v>0.16129032258064521</v>
      </c>
    </row>
    <row r="9" spans="1:5" ht="14.1" customHeight="1" x14ac:dyDescent="0.25">
      <c r="A9" s="446" t="s">
        <v>59</v>
      </c>
      <c r="B9" s="447">
        <v>2</v>
      </c>
      <c r="C9" s="448">
        <v>6.4516129032258063E-2</v>
      </c>
      <c r="D9" s="447">
        <v>2</v>
      </c>
      <c r="E9" s="448">
        <v>6.4516129032258063E-2</v>
      </c>
    </row>
    <row r="10" spans="1:5" ht="15" customHeight="1" x14ac:dyDescent="0.25">
      <c r="A10" s="446" t="s">
        <v>609</v>
      </c>
      <c r="B10" s="447">
        <v>10</v>
      </c>
      <c r="C10" s="448">
        <v>0.32258064516129031</v>
      </c>
      <c r="D10" s="447">
        <v>7</v>
      </c>
      <c r="E10" s="448">
        <v>0.22580645161290319</v>
      </c>
    </row>
    <row r="11" spans="1:5" ht="15" customHeight="1" x14ac:dyDescent="0.25">
      <c r="A11" s="446" t="s">
        <v>610</v>
      </c>
      <c r="B11" s="449">
        <v>0</v>
      </c>
      <c r="C11" s="450">
        <v>0</v>
      </c>
      <c r="D11" s="447">
        <v>1</v>
      </c>
      <c r="E11" s="448">
        <v>3.2258064516129031E-2</v>
      </c>
    </row>
    <row r="12" spans="1:5" ht="15" customHeight="1" x14ac:dyDescent="0.25">
      <c r="A12" s="446" t="s">
        <v>65</v>
      </c>
      <c r="B12" s="449">
        <v>0</v>
      </c>
      <c r="C12" s="450">
        <v>0</v>
      </c>
      <c r="D12" s="447">
        <v>2</v>
      </c>
      <c r="E12" s="448">
        <v>6.4516129032258063E-2</v>
      </c>
    </row>
    <row r="13" spans="1:5" ht="15" customHeight="1" x14ac:dyDescent="0.25">
      <c r="A13" s="446" t="s">
        <v>68</v>
      </c>
      <c r="B13" s="447">
        <v>2</v>
      </c>
      <c r="C13" s="448">
        <v>6.4516129032258063E-2</v>
      </c>
      <c r="D13" s="447">
        <v>1</v>
      </c>
      <c r="E13" s="448">
        <v>3.2258064516129031E-2</v>
      </c>
    </row>
    <row r="14" spans="1:5" ht="15" customHeight="1" x14ac:dyDescent="0.25">
      <c r="A14" s="446" t="s">
        <v>72</v>
      </c>
      <c r="B14" s="447">
        <v>2</v>
      </c>
      <c r="C14" s="448">
        <v>6.4516129032258063E-2</v>
      </c>
      <c r="D14" s="447">
        <v>5</v>
      </c>
      <c r="E14" s="448">
        <v>0.16129032258064521</v>
      </c>
    </row>
    <row r="15" spans="1:5" ht="15" customHeight="1" x14ac:dyDescent="0.25">
      <c r="A15" s="446" t="s">
        <v>70</v>
      </c>
      <c r="B15" s="447">
        <v>1</v>
      </c>
      <c r="C15" s="448">
        <v>3.2258064516129031E-2</v>
      </c>
      <c r="D15" s="447">
        <v>1</v>
      </c>
      <c r="E15" s="448">
        <v>3.2258064516129031E-2</v>
      </c>
    </row>
    <row r="16" spans="1:5" ht="15" customHeight="1" x14ac:dyDescent="0.25">
      <c r="A16" s="446" t="s">
        <v>69</v>
      </c>
      <c r="B16" s="449">
        <v>0</v>
      </c>
      <c r="C16" s="450">
        <v>0</v>
      </c>
      <c r="D16" s="447">
        <v>1</v>
      </c>
      <c r="E16" s="448">
        <v>3.2258064516129031E-2</v>
      </c>
    </row>
    <row r="17" spans="1:6" ht="15" customHeight="1" x14ac:dyDescent="0.25">
      <c r="A17" s="446" t="s">
        <v>71</v>
      </c>
      <c r="B17" s="449">
        <v>0</v>
      </c>
      <c r="C17" s="450">
        <v>0</v>
      </c>
      <c r="D17" s="447">
        <v>2</v>
      </c>
      <c r="E17" s="448">
        <v>6.4516129032258063E-2</v>
      </c>
    </row>
    <row r="18" spans="1:6" ht="15" customHeight="1" x14ac:dyDescent="0.25">
      <c r="A18" s="446" t="s">
        <v>612</v>
      </c>
      <c r="B18" s="447">
        <v>1</v>
      </c>
      <c r="C18" s="448">
        <v>3.2258064516129031E-2</v>
      </c>
      <c r="D18" s="447">
        <v>1</v>
      </c>
      <c r="E18" s="448">
        <v>3.2258064516129031E-2</v>
      </c>
    </row>
    <row r="19" spans="1:6" ht="15" customHeight="1" x14ac:dyDescent="0.25">
      <c r="A19" s="446" t="s">
        <v>62</v>
      </c>
      <c r="B19" s="447">
        <v>3</v>
      </c>
      <c r="C19" s="448">
        <v>9.6774193548387094E-2</v>
      </c>
      <c r="D19" s="447">
        <v>1</v>
      </c>
      <c r="E19" s="448">
        <v>3.2258064516129031E-2</v>
      </c>
    </row>
    <row r="20" spans="1:6" ht="15" customHeight="1" x14ac:dyDescent="0.25">
      <c r="A20" s="446" t="s">
        <v>613</v>
      </c>
      <c r="B20" s="447">
        <v>1</v>
      </c>
      <c r="C20" s="448">
        <v>3.2258064516129031E-2</v>
      </c>
      <c r="D20" s="447">
        <v>2</v>
      </c>
      <c r="E20" s="448">
        <v>6.4516129032258063E-2</v>
      </c>
    </row>
    <row r="21" spans="1:6" ht="15" customHeight="1" x14ac:dyDescent="0.25">
      <c r="A21" s="492" t="s">
        <v>34</v>
      </c>
      <c r="B21" s="493">
        <f>SUM(B12:B20)</f>
        <v>10</v>
      </c>
      <c r="C21" s="494">
        <v>1</v>
      </c>
      <c r="D21" s="495">
        <f>SUM(D8:D20)</f>
        <v>31</v>
      </c>
      <c r="E21" s="494">
        <v>1</v>
      </c>
    </row>
    <row r="22" spans="1:6" ht="24.95" customHeight="1" x14ac:dyDescent="0.25">
      <c r="A22" s="773" t="s">
        <v>793</v>
      </c>
      <c r="B22" s="774"/>
      <c r="C22" s="774"/>
      <c r="D22" s="774"/>
      <c r="E22" s="774"/>
      <c r="F22" s="491"/>
    </row>
  </sheetData>
  <mergeCells count="4">
    <mergeCell ref="A3:E3"/>
    <mergeCell ref="A4:E4"/>
    <mergeCell ref="A22:E22"/>
    <mergeCell ref="A5:E5"/>
  </mergeCells>
  <conditionalFormatting sqref="A4">
    <cfRule type="duplicateValues" dxfId="24" priority="2"/>
  </conditionalFormatting>
  <conditionalFormatting sqref="A5">
    <cfRule type="duplicateValues" dxfId="23" priority="1"/>
  </conditionalFormatting>
  <pageMargins left="0.7" right="0.7" top="0.75" bottom="0.75" header="0.3" footer="0.3"/>
  <pageSetup orientation="portrait"/>
  <headerFooter>
    <oddFooter>&amp;C&amp;"Helvetica,Regular"&amp;12&amp;K000000&amp;P</oddFooter>
  </headerFooter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45D43-09CA-4411-BE8D-BDEBC0412F3B}">
  <sheetPr codeName="Hoja76">
    <tabColor theme="4" tint="-0.249977111117893"/>
  </sheetPr>
  <dimension ref="A1:IV31"/>
  <sheetViews>
    <sheetView showGridLines="0" zoomScale="80" zoomScaleNormal="80" workbookViewId="0">
      <selection activeCell="H30" sqref="H30"/>
    </sheetView>
  </sheetViews>
  <sheetFormatPr baseColWidth="10" defaultColWidth="11.42578125" defaultRowHeight="15" customHeight="1" x14ac:dyDescent="0.25"/>
  <cols>
    <col min="1" max="1" width="23.28515625" style="430" customWidth="1"/>
    <col min="2" max="2" width="14.5703125" style="430" customWidth="1"/>
    <col min="3" max="3" width="13.7109375" style="430" customWidth="1"/>
    <col min="4" max="4" width="14.5703125" style="430" customWidth="1"/>
    <col min="5" max="256" width="11.42578125" style="430" customWidth="1"/>
    <col min="257" max="16384" width="11.42578125" style="431"/>
  </cols>
  <sheetData>
    <row r="1" spans="1:6" ht="59.25" customHeight="1" x14ac:dyDescent="0.25">
      <c r="A1" s="428"/>
      <c r="B1" s="429"/>
      <c r="C1" s="429"/>
      <c r="D1" s="429"/>
    </row>
    <row r="2" spans="1:6" ht="3.75" customHeight="1" x14ac:dyDescent="0.25">
      <c r="A2" s="432"/>
      <c r="B2" s="433"/>
      <c r="C2" s="433"/>
      <c r="D2" s="433"/>
      <c r="E2" s="434"/>
    </row>
    <row r="3" spans="1:6" ht="28.5" customHeight="1" x14ac:dyDescent="0.25">
      <c r="A3" s="767" t="s">
        <v>2</v>
      </c>
      <c r="B3" s="767"/>
      <c r="C3" s="767"/>
      <c r="D3" s="767"/>
      <c r="E3" s="767"/>
    </row>
    <row r="4" spans="1:6" ht="35.25" customHeight="1" x14ac:dyDescent="0.25">
      <c r="A4" s="768" t="s">
        <v>783</v>
      </c>
      <c r="B4" s="768"/>
      <c r="C4" s="768"/>
      <c r="D4" s="768"/>
      <c r="E4" s="768"/>
    </row>
    <row r="5" spans="1:6" ht="12.75" customHeight="1" x14ac:dyDescent="0.25">
      <c r="A5" s="775" t="s">
        <v>625</v>
      </c>
      <c r="B5" s="775"/>
      <c r="C5" s="775"/>
      <c r="D5" s="775"/>
      <c r="E5" s="775"/>
    </row>
    <row r="6" spans="1:6" ht="15" customHeight="1" x14ac:dyDescent="0.25">
      <c r="A6" s="487"/>
      <c r="B6" s="488"/>
      <c r="C6" s="488"/>
      <c r="D6" s="436"/>
    </row>
    <row r="7" spans="1:6" ht="30" customHeight="1" x14ac:dyDescent="0.25">
      <c r="A7" s="451" t="s">
        <v>510</v>
      </c>
      <c r="B7" s="451" t="s">
        <v>626</v>
      </c>
      <c r="C7" s="451" t="s">
        <v>35</v>
      </c>
      <c r="D7" s="451" t="s">
        <v>627</v>
      </c>
      <c r="E7" s="451" t="s">
        <v>35</v>
      </c>
    </row>
    <row r="8" spans="1:6" ht="14.1" customHeight="1" x14ac:dyDescent="0.25">
      <c r="A8" s="445" t="s">
        <v>58</v>
      </c>
      <c r="B8" s="443">
        <v>11</v>
      </c>
      <c r="C8" s="444">
        <v>0.13750000000000001</v>
      </c>
      <c r="D8" s="437" t="s">
        <v>633</v>
      </c>
      <c r="E8" s="437" t="s">
        <v>633</v>
      </c>
      <c r="F8" s="817"/>
    </row>
    <row r="9" spans="1:6" ht="14.1" customHeight="1" x14ac:dyDescent="0.25">
      <c r="A9" s="445" t="s">
        <v>59</v>
      </c>
      <c r="B9" s="443">
        <v>10</v>
      </c>
      <c r="C9" s="444">
        <v>0.125</v>
      </c>
      <c r="D9" s="443">
        <v>9</v>
      </c>
      <c r="E9" s="444">
        <f>(D9/$D$30)</f>
        <v>0.10344827586206896</v>
      </c>
      <c r="F9" s="817"/>
    </row>
    <row r="10" spans="1:6" ht="14.1" customHeight="1" x14ac:dyDescent="0.25">
      <c r="A10" s="445" t="s">
        <v>609</v>
      </c>
      <c r="B10" s="443">
        <v>13</v>
      </c>
      <c r="C10" s="444">
        <v>0.16250000000000001</v>
      </c>
      <c r="D10" s="443">
        <v>16</v>
      </c>
      <c r="E10" s="444">
        <f t="shared" ref="E10:E30" si="0">(D10/$D$30)</f>
        <v>0.18390804597701149</v>
      </c>
      <c r="F10" s="817"/>
    </row>
    <row r="11" spans="1:6" ht="14.1" customHeight="1" x14ac:dyDescent="0.25">
      <c r="A11" s="445" t="s">
        <v>610</v>
      </c>
      <c r="B11" s="443">
        <v>2</v>
      </c>
      <c r="C11" s="444">
        <v>2.5000000000000001E-2</v>
      </c>
      <c r="D11" s="443">
        <v>1</v>
      </c>
      <c r="E11" s="444">
        <f t="shared" si="0"/>
        <v>1.1494252873563218E-2</v>
      </c>
      <c r="F11" s="817"/>
    </row>
    <row r="12" spans="1:6" ht="14.1" customHeight="1" x14ac:dyDescent="0.25">
      <c r="A12" s="445" t="s">
        <v>65</v>
      </c>
      <c r="B12" s="438">
        <v>0</v>
      </c>
      <c r="C12" s="444">
        <v>0</v>
      </c>
      <c r="D12" s="443">
        <v>2</v>
      </c>
      <c r="E12" s="444">
        <f t="shared" si="0"/>
        <v>2.2988505747126436E-2</v>
      </c>
      <c r="F12" s="817"/>
    </row>
    <row r="13" spans="1:6" ht="14.1" customHeight="1" x14ac:dyDescent="0.25">
      <c r="A13" s="445" t="s">
        <v>79</v>
      </c>
      <c r="B13" s="443">
        <v>2</v>
      </c>
      <c r="C13" s="444">
        <v>2.5000000000000001E-2</v>
      </c>
      <c r="D13" s="438">
        <v>0</v>
      </c>
      <c r="E13" s="444">
        <f t="shared" si="0"/>
        <v>0</v>
      </c>
      <c r="F13" s="817"/>
    </row>
    <row r="14" spans="1:6" ht="14.1" customHeight="1" x14ac:dyDescent="0.25">
      <c r="A14" s="445" t="s">
        <v>68</v>
      </c>
      <c r="B14" s="443">
        <v>1</v>
      </c>
      <c r="C14" s="444">
        <v>1.2500000000000001E-2</v>
      </c>
      <c r="D14" s="443">
        <v>2</v>
      </c>
      <c r="E14" s="444">
        <f t="shared" si="0"/>
        <v>2.2988505747126436E-2</v>
      </c>
      <c r="F14" s="817"/>
    </row>
    <row r="15" spans="1:6" ht="14.1" customHeight="1" x14ac:dyDescent="0.25">
      <c r="A15" s="445" t="s">
        <v>76</v>
      </c>
      <c r="B15" s="443">
        <v>3</v>
      </c>
      <c r="C15" s="444">
        <v>3.7499999999999999E-2</v>
      </c>
      <c r="D15" s="443">
        <v>3</v>
      </c>
      <c r="E15" s="444">
        <f t="shared" si="0"/>
        <v>3.4482758620689655E-2</v>
      </c>
      <c r="F15" s="817"/>
    </row>
    <row r="16" spans="1:6" ht="14.1" customHeight="1" x14ac:dyDescent="0.25">
      <c r="A16" s="445" t="s">
        <v>628</v>
      </c>
      <c r="B16" s="443">
        <v>1</v>
      </c>
      <c r="C16" s="444">
        <v>1.2500000000000001E-2</v>
      </c>
      <c r="D16" s="443">
        <v>1</v>
      </c>
      <c r="E16" s="444">
        <f t="shared" si="0"/>
        <v>1.1494252873563218E-2</v>
      </c>
      <c r="F16" s="817"/>
    </row>
    <row r="17" spans="1:6" ht="14.1" customHeight="1" x14ac:dyDescent="0.25">
      <c r="A17" s="445" t="s">
        <v>74</v>
      </c>
      <c r="B17" s="443">
        <v>1</v>
      </c>
      <c r="C17" s="444">
        <v>1.2500000000000001E-2</v>
      </c>
      <c r="D17" s="443">
        <v>3</v>
      </c>
      <c r="E17" s="444">
        <f t="shared" si="0"/>
        <v>3.4482758620689655E-2</v>
      </c>
      <c r="F17" s="817"/>
    </row>
    <row r="18" spans="1:6" ht="14.1" customHeight="1" x14ac:dyDescent="0.25">
      <c r="A18" s="445" t="s">
        <v>72</v>
      </c>
      <c r="B18" s="443">
        <v>6</v>
      </c>
      <c r="C18" s="444">
        <v>7.4999999999999997E-2</v>
      </c>
      <c r="D18" s="443">
        <v>9</v>
      </c>
      <c r="E18" s="444">
        <f t="shared" si="0"/>
        <v>0.10344827586206896</v>
      </c>
      <c r="F18" s="817"/>
    </row>
    <row r="19" spans="1:6" ht="14.1" customHeight="1" x14ac:dyDescent="0.25">
      <c r="A19" s="445" t="s">
        <v>75</v>
      </c>
      <c r="B19" s="443">
        <v>1</v>
      </c>
      <c r="C19" s="444">
        <v>1.2500000000000001E-2</v>
      </c>
      <c r="D19" s="443">
        <v>1</v>
      </c>
      <c r="E19" s="444">
        <f t="shared" si="0"/>
        <v>1.1494252873563218E-2</v>
      </c>
      <c r="F19" s="817"/>
    </row>
    <row r="20" spans="1:6" ht="14.1" customHeight="1" x14ac:dyDescent="0.25">
      <c r="A20" s="445" t="s">
        <v>73</v>
      </c>
      <c r="B20" s="443">
        <v>1</v>
      </c>
      <c r="C20" s="444">
        <v>1.2500000000000001E-2</v>
      </c>
      <c r="D20" s="443">
        <v>1</v>
      </c>
      <c r="E20" s="444">
        <f t="shared" si="0"/>
        <v>1.1494252873563218E-2</v>
      </c>
      <c r="F20" s="817"/>
    </row>
    <row r="21" spans="1:6" ht="14.1" customHeight="1" x14ac:dyDescent="0.25">
      <c r="A21" s="445" t="s">
        <v>70</v>
      </c>
      <c r="B21" s="443">
        <v>2</v>
      </c>
      <c r="C21" s="444">
        <v>2.5000000000000001E-2</v>
      </c>
      <c r="D21" s="443">
        <v>5</v>
      </c>
      <c r="E21" s="444">
        <f t="shared" si="0"/>
        <v>5.7471264367816091E-2</v>
      </c>
      <c r="F21" s="817"/>
    </row>
    <row r="22" spans="1:6" ht="15" customHeight="1" x14ac:dyDescent="0.25">
      <c r="A22" s="445" t="s">
        <v>69</v>
      </c>
      <c r="B22" s="441">
        <v>0</v>
      </c>
      <c r="C22" s="444">
        <v>0</v>
      </c>
      <c r="D22" s="443">
        <v>2</v>
      </c>
      <c r="E22" s="444">
        <f t="shared" si="0"/>
        <v>2.2988505747126436E-2</v>
      </c>
      <c r="F22" s="817"/>
    </row>
    <row r="23" spans="1:6" ht="14.1" customHeight="1" x14ac:dyDescent="0.25">
      <c r="A23" s="445" t="s">
        <v>71</v>
      </c>
      <c r="B23" s="443">
        <v>5</v>
      </c>
      <c r="C23" s="444">
        <v>6.25E-2</v>
      </c>
      <c r="D23" s="443">
        <v>6</v>
      </c>
      <c r="E23" s="444">
        <f t="shared" si="0"/>
        <v>6.8965517241379309E-2</v>
      </c>
      <c r="F23" s="817"/>
    </row>
    <row r="24" spans="1:6" ht="14.1" customHeight="1" x14ac:dyDescent="0.25">
      <c r="A24" s="445" t="s">
        <v>612</v>
      </c>
      <c r="B24" s="443">
        <v>2</v>
      </c>
      <c r="C24" s="444">
        <v>2.5000000000000001E-2</v>
      </c>
      <c r="D24" s="443">
        <v>3</v>
      </c>
      <c r="E24" s="444">
        <f t="shared" si="0"/>
        <v>3.4482758620689655E-2</v>
      </c>
      <c r="F24" s="817"/>
    </row>
    <row r="25" spans="1:6" ht="14.1" customHeight="1" x14ac:dyDescent="0.25">
      <c r="A25" s="445" t="s">
        <v>629</v>
      </c>
      <c r="B25" s="443">
        <v>3</v>
      </c>
      <c r="C25" s="444">
        <v>3.7499999999999999E-2</v>
      </c>
      <c r="D25" s="443">
        <v>2</v>
      </c>
      <c r="E25" s="444">
        <f t="shared" si="0"/>
        <v>2.2988505747126436E-2</v>
      </c>
      <c r="F25" s="817"/>
    </row>
    <row r="26" spans="1:6" ht="14.1" customHeight="1" x14ac:dyDescent="0.25">
      <c r="A26" s="445" t="s">
        <v>61</v>
      </c>
      <c r="B26" s="443">
        <v>3</v>
      </c>
      <c r="C26" s="444">
        <v>3.7499999999999999E-2</v>
      </c>
      <c r="D26" s="443">
        <v>3</v>
      </c>
      <c r="E26" s="444">
        <f t="shared" si="0"/>
        <v>3.4482758620689655E-2</v>
      </c>
      <c r="F26" s="817"/>
    </row>
    <row r="27" spans="1:6" ht="15" customHeight="1" x14ac:dyDescent="0.25">
      <c r="A27" s="445" t="s">
        <v>78</v>
      </c>
      <c r="B27" s="441">
        <v>0</v>
      </c>
      <c r="C27" s="444">
        <v>0</v>
      </c>
      <c r="D27" s="443">
        <v>2</v>
      </c>
      <c r="E27" s="444">
        <f t="shared" si="0"/>
        <v>2.2988505747126436E-2</v>
      </c>
      <c r="F27" s="817"/>
    </row>
    <row r="28" spans="1:6" ht="14.1" customHeight="1" x14ac:dyDescent="0.25">
      <c r="A28" s="445" t="s">
        <v>63</v>
      </c>
      <c r="B28" s="443">
        <v>2</v>
      </c>
      <c r="C28" s="444">
        <v>2.5000000000000001E-2</v>
      </c>
      <c r="D28" s="438">
        <v>1</v>
      </c>
      <c r="E28" s="444">
        <f t="shared" si="0"/>
        <v>1.1494252873563218E-2</v>
      </c>
      <c r="F28" s="817"/>
    </row>
    <row r="29" spans="1:6" ht="15" customHeight="1" x14ac:dyDescent="0.25">
      <c r="A29" s="445" t="s">
        <v>613</v>
      </c>
      <c r="B29" s="443">
        <v>11</v>
      </c>
      <c r="C29" s="444">
        <v>0.13750000000000001</v>
      </c>
      <c r="D29" s="441">
        <v>15</v>
      </c>
      <c r="E29" s="444">
        <f t="shared" si="0"/>
        <v>0.17241379310344829</v>
      </c>
      <c r="F29" s="817"/>
    </row>
    <row r="30" spans="1:6" ht="15" customHeight="1" x14ac:dyDescent="0.25">
      <c r="A30" s="445" t="s">
        <v>34</v>
      </c>
      <c r="B30" s="443">
        <f>SUM(B8:B29)</f>
        <v>80</v>
      </c>
      <c r="C30" s="444">
        <v>1</v>
      </c>
      <c r="D30" s="441">
        <f>SUM(D9:D29)</f>
        <v>87</v>
      </c>
      <c r="E30" s="444">
        <f t="shared" si="0"/>
        <v>1</v>
      </c>
      <c r="F30" s="817"/>
    </row>
    <row r="31" spans="1:6" ht="24.95" customHeight="1" x14ac:dyDescent="0.25">
      <c r="A31" s="777" t="s">
        <v>793</v>
      </c>
      <c r="B31" s="778"/>
      <c r="C31" s="778"/>
      <c r="D31" s="778"/>
      <c r="E31" s="779"/>
      <c r="F31" s="817"/>
    </row>
  </sheetData>
  <mergeCells count="4">
    <mergeCell ref="A3:E3"/>
    <mergeCell ref="A4:E4"/>
    <mergeCell ref="A31:E31"/>
    <mergeCell ref="A5:E5"/>
  </mergeCells>
  <conditionalFormatting sqref="A4">
    <cfRule type="duplicateValues" dxfId="22" priority="2"/>
  </conditionalFormatting>
  <conditionalFormatting sqref="A5">
    <cfRule type="duplicateValues" dxfId="21" priority="1"/>
  </conditionalFormatting>
  <pageMargins left="0.7" right="0.7" top="0.75" bottom="0.75" header="0.3" footer="0.3"/>
  <pageSetup orientation="portrait"/>
  <headerFooter>
    <oddFooter>&amp;C&amp;"Helvetica,Regular"&amp;12&amp;K000000&amp;P</oddFooter>
  </headerFooter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24FBE4-5083-487F-91C7-F47DB7493EF6}">
  <sheetPr codeName="Hoja77">
    <tabColor theme="4" tint="-0.249977111117893"/>
  </sheetPr>
  <dimension ref="A1:IV29"/>
  <sheetViews>
    <sheetView showGridLines="0" zoomScaleNormal="100" workbookViewId="0">
      <selection activeCell="A2" sqref="A2"/>
    </sheetView>
  </sheetViews>
  <sheetFormatPr baseColWidth="10" defaultColWidth="10.85546875" defaultRowHeight="15.95" customHeight="1" x14ac:dyDescent="0.25"/>
  <cols>
    <col min="1" max="1" width="18.42578125" style="452" customWidth="1"/>
    <col min="2" max="2" width="19.140625" style="452" customWidth="1"/>
    <col min="3" max="3" width="10.85546875" style="452" customWidth="1"/>
    <col min="4" max="4" width="18.28515625" style="452" customWidth="1"/>
    <col min="5" max="256" width="10.85546875" style="452" customWidth="1"/>
    <col min="257" max="16384" width="10.85546875" style="431"/>
  </cols>
  <sheetData>
    <row r="1" spans="1:5" ht="59.25" customHeight="1" x14ac:dyDescent="0.25"/>
    <row r="2" spans="1:5" ht="3.75" customHeight="1" x14ac:dyDescent="0.25"/>
    <row r="3" spans="1:5" ht="28.5" customHeight="1" x14ac:dyDescent="0.25">
      <c r="A3" s="767" t="s">
        <v>2</v>
      </c>
      <c r="B3" s="767"/>
      <c r="C3" s="767"/>
      <c r="D3" s="767"/>
      <c r="E3" s="767"/>
    </row>
    <row r="4" spans="1:5" ht="40.5" customHeight="1" x14ac:dyDescent="0.25">
      <c r="A4" s="768" t="s">
        <v>784</v>
      </c>
      <c r="B4" s="768"/>
      <c r="C4" s="768"/>
      <c r="D4" s="768"/>
      <c r="E4" s="768"/>
    </row>
    <row r="5" spans="1:5" ht="9.75" customHeight="1" x14ac:dyDescent="0.25">
      <c r="A5" s="768" t="s">
        <v>625</v>
      </c>
      <c r="B5" s="768"/>
      <c r="C5" s="768"/>
      <c r="D5" s="768"/>
      <c r="E5" s="768"/>
    </row>
    <row r="6" spans="1:5" ht="17.100000000000001" customHeight="1" x14ac:dyDescent="0.25"/>
    <row r="7" spans="1:5" ht="47.1" customHeight="1" x14ac:dyDescent="0.25">
      <c r="A7" s="451" t="s">
        <v>510</v>
      </c>
      <c r="B7" s="451" t="s">
        <v>626</v>
      </c>
      <c r="C7" s="451" t="s">
        <v>35</v>
      </c>
      <c r="D7" s="451" t="s">
        <v>627</v>
      </c>
      <c r="E7" s="451" t="s">
        <v>35</v>
      </c>
    </row>
    <row r="8" spans="1:5" ht="15" customHeight="1" x14ac:dyDescent="0.25">
      <c r="A8" s="446" t="s">
        <v>58</v>
      </c>
      <c r="B8" s="447">
        <v>31</v>
      </c>
      <c r="C8" s="448">
        <v>0.24031007751937991</v>
      </c>
      <c r="D8" s="447">
        <v>3</v>
      </c>
      <c r="E8" s="448">
        <v>0.1153846153846154</v>
      </c>
    </row>
    <row r="9" spans="1:5" ht="15" customHeight="1" x14ac:dyDescent="0.25">
      <c r="A9" s="446" t="s">
        <v>83</v>
      </c>
      <c r="B9" s="447">
        <v>1</v>
      </c>
      <c r="C9" s="448">
        <v>7.7519379844961239E-3</v>
      </c>
      <c r="D9" s="454">
        <v>0</v>
      </c>
      <c r="E9" s="455">
        <v>0</v>
      </c>
    </row>
    <row r="10" spans="1:5" ht="15" customHeight="1" x14ac:dyDescent="0.25">
      <c r="A10" s="446" t="s">
        <v>59</v>
      </c>
      <c r="B10" s="447">
        <v>8</v>
      </c>
      <c r="C10" s="448">
        <v>6.2015503875968991E-2</v>
      </c>
      <c r="D10" s="447">
        <v>1</v>
      </c>
      <c r="E10" s="448">
        <v>3.8461538461538457E-2</v>
      </c>
    </row>
    <row r="11" spans="1:5" ht="15" customHeight="1" x14ac:dyDescent="0.25">
      <c r="A11" s="446" t="s">
        <v>609</v>
      </c>
      <c r="B11" s="447">
        <v>19</v>
      </c>
      <c r="C11" s="448">
        <v>0.1472868217054264</v>
      </c>
      <c r="D11" s="447">
        <v>8</v>
      </c>
      <c r="E11" s="448">
        <v>0.30769230769230771</v>
      </c>
    </row>
    <row r="12" spans="1:5" ht="15" customHeight="1" x14ac:dyDescent="0.25">
      <c r="A12" s="446" t="s">
        <v>610</v>
      </c>
      <c r="B12" s="447">
        <v>1</v>
      </c>
      <c r="C12" s="448">
        <v>7.7519379844961239E-3</v>
      </c>
      <c r="D12" s="454">
        <v>0</v>
      </c>
      <c r="E12" s="455">
        <v>0</v>
      </c>
    </row>
    <row r="13" spans="1:5" ht="15" customHeight="1" x14ac:dyDescent="0.25">
      <c r="A13" s="446" t="s">
        <v>64</v>
      </c>
      <c r="B13" s="447">
        <v>1</v>
      </c>
      <c r="C13" s="448">
        <v>7.7519379844961239E-3</v>
      </c>
      <c r="D13" s="454">
        <v>0</v>
      </c>
      <c r="E13" s="455">
        <v>0</v>
      </c>
    </row>
    <row r="14" spans="1:5" ht="15" customHeight="1" x14ac:dyDescent="0.25">
      <c r="A14" s="446" t="s">
        <v>630</v>
      </c>
      <c r="B14" s="447">
        <v>1</v>
      </c>
      <c r="C14" s="448">
        <v>7.7519379844961239E-3</v>
      </c>
      <c r="D14" s="447">
        <v>1</v>
      </c>
      <c r="E14" s="448">
        <v>3.8461538461538457E-2</v>
      </c>
    </row>
    <row r="15" spans="1:5" ht="15" customHeight="1" x14ac:dyDescent="0.25">
      <c r="A15" s="446" t="s">
        <v>76</v>
      </c>
      <c r="B15" s="447">
        <v>1</v>
      </c>
      <c r="C15" s="448">
        <v>7.7519379844961239E-3</v>
      </c>
      <c r="D15" s="454">
        <v>0</v>
      </c>
      <c r="E15" s="455">
        <v>0</v>
      </c>
    </row>
    <row r="16" spans="1:5" ht="15" customHeight="1" x14ac:dyDescent="0.25">
      <c r="A16" s="446" t="s">
        <v>74</v>
      </c>
      <c r="B16" s="447">
        <v>5</v>
      </c>
      <c r="C16" s="448">
        <v>3.875968992248062E-2</v>
      </c>
      <c r="D16" s="454">
        <v>0</v>
      </c>
      <c r="E16" s="455">
        <v>0</v>
      </c>
    </row>
    <row r="17" spans="1:5" ht="15" customHeight="1" x14ac:dyDescent="0.25">
      <c r="A17" s="446" t="s">
        <v>72</v>
      </c>
      <c r="B17" s="447">
        <v>12</v>
      </c>
      <c r="C17" s="448">
        <v>9.3023255813953487E-2</v>
      </c>
      <c r="D17" s="447">
        <v>7</v>
      </c>
      <c r="E17" s="448">
        <v>0.26923076923076922</v>
      </c>
    </row>
    <row r="18" spans="1:5" ht="15" customHeight="1" x14ac:dyDescent="0.25">
      <c r="A18" s="446" t="s">
        <v>75</v>
      </c>
      <c r="B18" s="447">
        <v>1</v>
      </c>
      <c r="C18" s="448">
        <v>7.7519379844961239E-3</v>
      </c>
      <c r="D18" s="454">
        <v>0</v>
      </c>
      <c r="E18" s="455">
        <v>0</v>
      </c>
    </row>
    <row r="19" spans="1:5" ht="15" customHeight="1" x14ac:dyDescent="0.25">
      <c r="A19" s="446" t="s">
        <v>70</v>
      </c>
      <c r="B19" s="447">
        <v>3</v>
      </c>
      <c r="C19" s="448">
        <v>2.3255813953488368E-2</v>
      </c>
      <c r="D19" s="447">
        <v>1</v>
      </c>
      <c r="E19" s="448">
        <v>3.8461538461538457E-2</v>
      </c>
    </row>
    <row r="20" spans="1:5" ht="15" customHeight="1" x14ac:dyDescent="0.25">
      <c r="A20" s="446" t="s">
        <v>71</v>
      </c>
      <c r="B20" s="447">
        <v>11</v>
      </c>
      <c r="C20" s="448">
        <v>8.5271317829457363E-2</v>
      </c>
      <c r="D20" s="447">
        <v>1</v>
      </c>
      <c r="E20" s="448">
        <v>3.8461538461538457E-2</v>
      </c>
    </row>
    <row r="21" spans="1:5" ht="15" customHeight="1" x14ac:dyDescent="0.25">
      <c r="A21" s="446" t="s">
        <v>612</v>
      </c>
      <c r="B21" s="447">
        <v>3</v>
      </c>
      <c r="C21" s="448">
        <v>2.3255813953488368E-2</v>
      </c>
      <c r="D21" s="447">
        <v>1</v>
      </c>
      <c r="E21" s="448">
        <v>3.8461538461538457E-2</v>
      </c>
    </row>
    <row r="22" spans="1:5" ht="15" customHeight="1" x14ac:dyDescent="0.25">
      <c r="A22" s="446" t="s">
        <v>85</v>
      </c>
      <c r="B22" s="447">
        <v>4</v>
      </c>
      <c r="C22" s="448">
        <v>3.1007751937984499E-2</v>
      </c>
      <c r="D22" s="454">
        <v>0</v>
      </c>
      <c r="E22" s="455">
        <v>0</v>
      </c>
    </row>
    <row r="23" spans="1:5" ht="15" customHeight="1" x14ac:dyDescent="0.25">
      <c r="A23" s="446" t="s">
        <v>629</v>
      </c>
      <c r="B23" s="447">
        <v>2</v>
      </c>
      <c r="C23" s="448">
        <v>1.550387596899225E-2</v>
      </c>
      <c r="D23" s="447">
        <v>2</v>
      </c>
      <c r="E23" s="448">
        <v>7.6923076923076927E-2</v>
      </c>
    </row>
    <row r="24" spans="1:5" ht="15" customHeight="1" x14ac:dyDescent="0.25">
      <c r="A24" s="446" t="s">
        <v>61</v>
      </c>
      <c r="B24" s="447">
        <v>8</v>
      </c>
      <c r="C24" s="448">
        <v>6.2015503875968991E-2</v>
      </c>
      <c r="D24" s="454">
        <v>0</v>
      </c>
      <c r="E24" s="455">
        <v>0</v>
      </c>
    </row>
    <row r="25" spans="1:5" ht="15" customHeight="1" x14ac:dyDescent="0.25">
      <c r="A25" s="446" t="s">
        <v>78</v>
      </c>
      <c r="B25" s="447">
        <v>1</v>
      </c>
      <c r="C25" s="448">
        <v>7.7519379844961239E-3</v>
      </c>
      <c r="D25" s="454">
        <v>0</v>
      </c>
      <c r="E25" s="455">
        <v>0</v>
      </c>
    </row>
    <row r="26" spans="1:5" ht="15" customHeight="1" x14ac:dyDescent="0.25">
      <c r="A26" s="446" t="s">
        <v>63</v>
      </c>
      <c r="B26" s="447">
        <v>5</v>
      </c>
      <c r="C26" s="448">
        <v>3.875968992248062E-2</v>
      </c>
      <c r="D26" s="447">
        <v>0</v>
      </c>
      <c r="E26" s="456">
        <v>0</v>
      </c>
    </row>
    <row r="27" spans="1:5" ht="15" customHeight="1" x14ac:dyDescent="0.25">
      <c r="A27" s="446" t="s">
        <v>613</v>
      </c>
      <c r="B27" s="447">
        <v>11</v>
      </c>
      <c r="C27" s="448">
        <v>8.5271317829457363E-2</v>
      </c>
      <c r="D27" s="447">
        <v>1</v>
      </c>
      <c r="E27" s="448">
        <v>3.8461538461538457E-2</v>
      </c>
    </row>
    <row r="28" spans="1:5" ht="15" customHeight="1" x14ac:dyDescent="0.25">
      <c r="A28" s="446" t="s">
        <v>34</v>
      </c>
      <c r="B28" s="447">
        <v>129</v>
      </c>
      <c r="C28" s="448">
        <v>1</v>
      </c>
      <c r="D28" s="447">
        <v>26</v>
      </c>
      <c r="E28" s="448">
        <v>1</v>
      </c>
    </row>
    <row r="29" spans="1:5" ht="24.95" customHeight="1" x14ac:dyDescent="0.25">
      <c r="A29" s="780" t="s">
        <v>793</v>
      </c>
      <c r="B29" s="781"/>
      <c r="C29" s="781"/>
      <c r="D29" s="781"/>
      <c r="E29" s="781"/>
    </row>
  </sheetData>
  <mergeCells count="4">
    <mergeCell ref="A3:E3"/>
    <mergeCell ref="A4:E4"/>
    <mergeCell ref="A29:E29"/>
    <mergeCell ref="A5:E5"/>
  </mergeCells>
  <conditionalFormatting sqref="A4">
    <cfRule type="duplicateValues" dxfId="20" priority="2"/>
  </conditionalFormatting>
  <conditionalFormatting sqref="A5">
    <cfRule type="duplicateValues" dxfId="19" priority="1"/>
  </conditionalFormatting>
  <pageMargins left="0.7" right="0.7" top="0.75" bottom="0.75" header="0.3" footer="0.3"/>
  <pageSetup orientation="portrait" r:id="rId1"/>
  <headerFooter>
    <oddFooter>&amp;C&amp;"Helvetica,Regular"&amp;12&amp;K000000&amp;P</oddFoot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F482AC-04AA-44D4-9653-87DCE1772D71}">
  <sheetPr codeName="Hoja78">
    <tabColor theme="4" tint="-0.249977111117893"/>
  </sheetPr>
  <dimension ref="A1:IV35"/>
  <sheetViews>
    <sheetView showGridLines="0" workbookViewId="0">
      <selection activeCell="A36" sqref="A36"/>
    </sheetView>
  </sheetViews>
  <sheetFormatPr baseColWidth="10" defaultColWidth="10.85546875" defaultRowHeight="15.95" customHeight="1" x14ac:dyDescent="0.25"/>
  <cols>
    <col min="1" max="1" width="20.140625" style="452" customWidth="1"/>
    <col min="2" max="2" width="13.85546875" style="452" customWidth="1"/>
    <col min="3" max="256" width="10.85546875" style="452" customWidth="1"/>
    <col min="257" max="16384" width="10.85546875" style="431"/>
  </cols>
  <sheetData>
    <row r="1" spans="1:6" ht="59.25" customHeight="1" x14ac:dyDescent="0.25"/>
    <row r="2" spans="1:6" ht="3.75" customHeight="1" x14ac:dyDescent="0.25"/>
    <row r="3" spans="1:6" ht="28.5" customHeight="1" x14ac:dyDescent="0.25">
      <c r="A3" s="767" t="s">
        <v>2</v>
      </c>
      <c r="B3" s="767"/>
      <c r="C3" s="767"/>
      <c r="D3" s="767"/>
      <c r="E3" s="767"/>
    </row>
    <row r="4" spans="1:6" ht="43.5" customHeight="1" x14ac:dyDescent="0.25">
      <c r="A4" s="768" t="s">
        <v>785</v>
      </c>
      <c r="B4" s="768"/>
      <c r="C4" s="768"/>
      <c r="D4" s="768"/>
      <c r="E4" s="768"/>
    </row>
    <row r="5" spans="1:6" ht="10.5" customHeight="1" x14ac:dyDescent="0.25">
      <c r="A5" s="768" t="s">
        <v>625</v>
      </c>
      <c r="B5" s="768"/>
      <c r="C5" s="768"/>
      <c r="D5" s="768"/>
      <c r="E5" s="768"/>
    </row>
    <row r="6" spans="1:6" ht="17.100000000000001" customHeight="1" x14ac:dyDescent="0.25">
      <c r="A6" s="485"/>
      <c r="B6" s="485"/>
      <c r="C6" s="485"/>
      <c r="D6" s="453"/>
      <c r="E6" s="453"/>
      <c r="F6" s="486"/>
    </row>
    <row r="7" spans="1:6" ht="47.1" customHeight="1" x14ac:dyDescent="0.25">
      <c r="A7" s="462" t="s">
        <v>510</v>
      </c>
      <c r="B7" s="462" t="s">
        <v>626</v>
      </c>
      <c r="C7" s="462" t="s">
        <v>35</v>
      </c>
      <c r="D7" s="462" t="s">
        <v>627</v>
      </c>
      <c r="E7" s="462" t="s">
        <v>35</v>
      </c>
    </row>
    <row r="8" spans="1:6" ht="15" customHeight="1" x14ac:dyDescent="0.25">
      <c r="A8" s="477" t="s">
        <v>58</v>
      </c>
      <c r="B8" s="478">
        <v>41</v>
      </c>
      <c r="C8" s="479">
        <v>0.12615384615384609</v>
      </c>
      <c r="D8" s="478">
        <v>57</v>
      </c>
      <c r="E8" s="479">
        <v>0.1583333333333333</v>
      </c>
    </row>
    <row r="9" spans="1:6" ht="15" customHeight="1" x14ac:dyDescent="0.25">
      <c r="A9" s="446" t="s">
        <v>83</v>
      </c>
      <c r="B9" s="447">
        <v>2</v>
      </c>
      <c r="C9" s="448">
        <v>6.1538461538461538E-3</v>
      </c>
      <c r="D9" s="447">
        <v>2</v>
      </c>
      <c r="E9" s="448">
        <v>5.5555555555555558E-3</v>
      </c>
    </row>
    <row r="10" spans="1:6" ht="15" customHeight="1" x14ac:dyDescent="0.25">
      <c r="A10" s="446" t="s">
        <v>59</v>
      </c>
      <c r="B10" s="447">
        <v>18</v>
      </c>
      <c r="C10" s="448">
        <v>5.5384615384615393E-2</v>
      </c>
      <c r="D10" s="447">
        <v>25</v>
      </c>
      <c r="E10" s="448">
        <v>6.9444444444444448E-2</v>
      </c>
    </row>
    <row r="11" spans="1:6" ht="15" customHeight="1" x14ac:dyDescent="0.25">
      <c r="A11" s="446" t="s">
        <v>609</v>
      </c>
      <c r="B11" s="447">
        <v>46</v>
      </c>
      <c r="C11" s="448">
        <v>0.1415384615384615</v>
      </c>
      <c r="D11" s="447">
        <v>22</v>
      </c>
      <c r="E11" s="448">
        <v>6.1111111111111109E-2</v>
      </c>
    </row>
    <row r="12" spans="1:6" ht="15" customHeight="1" x14ac:dyDescent="0.25">
      <c r="A12" s="446" t="s">
        <v>610</v>
      </c>
      <c r="B12" s="447">
        <v>13</v>
      </c>
      <c r="C12" s="448">
        <v>0.04</v>
      </c>
      <c r="D12" s="447">
        <v>10</v>
      </c>
      <c r="E12" s="448">
        <v>2.777777777777778E-2</v>
      </c>
    </row>
    <row r="13" spans="1:6" ht="15" customHeight="1" x14ac:dyDescent="0.25">
      <c r="A13" s="446" t="s">
        <v>64</v>
      </c>
      <c r="B13" s="447">
        <v>7</v>
      </c>
      <c r="C13" s="448">
        <v>2.1538461538461541E-2</v>
      </c>
      <c r="D13" s="447">
        <v>6</v>
      </c>
      <c r="E13" s="448">
        <v>1.666666666666667E-2</v>
      </c>
    </row>
    <row r="14" spans="1:6" ht="15" customHeight="1" x14ac:dyDescent="0.25">
      <c r="A14" s="446" t="s">
        <v>65</v>
      </c>
      <c r="B14" s="447">
        <v>2</v>
      </c>
      <c r="C14" s="448">
        <v>6.1538461538461538E-3</v>
      </c>
      <c r="D14" s="447">
        <v>7</v>
      </c>
      <c r="E14" s="448">
        <v>1.9444444444444441E-2</v>
      </c>
    </row>
    <row r="15" spans="1:6" ht="15" customHeight="1" x14ac:dyDescent="0.25">
      <c r="A15" s="446" t="s">
        <v>80</v>
      </c>
      <c r="B15" s="457">
        <v>0</v>
      </c>
      <c r="C15" s="458">
        <v>0</v>
      </c>
      <c r="D15" s="447">
        <v>2</v>
      </c>
      <c r="E15" s="448">
        <v>5.5555555555555558E-3</v>
      </c>
    </row>
    <row r="16" spans="1:6" ht="15" customHeight="1" x14ac:dyDescent="0.25">
      <c r="A16" s="446" t="s">
        <v>68</v>
      </c>
      <c r="B16" s="447">
        <v>8</v>
      </c>
      <c r="C16" s="448">
        <v>2.4615384615384619E-2</v>
      </c>
      <c r="D16" s="447">
        <v>7</v>
      </c>
      <c r="E16" s="448">
        <v>1.9444444444444441E-2</v>
      </c>
    </row>
    <row r="17" spans="1:5" ht="15" customHeight="1" x14ac:dyDescent="0.25">
      <c r="A17" s="446" t="s">
        <v>615</v>
      </c>
      <c r="B17" s="447">
        <v>7</v>
      </c>
      <c r="C17" s="448">
        <v>2.1538461538461541E-2</v>
      </c>
      <c r="D17" s="447">
        <v>10</v>
      </c>
      <c r="E17" s="448">
        <v>2.777777777777778E-2</v>
      </c>
    </row>
    <row r="18" spans="1:5" ht="15" customHeight="1" x14ac:dyDescent="0.25">
      <c r="A18" s="446" t="s">
        <v>81</v>
      </c>
      <c r="B18" s="447">
        <v>3</v>
      </c>
      <c r="C18" s="448">
        <v>9.2307692307692316E-3</v>
      </c>
      <c r="D18" s="447">
        <v>2</v>
      </c>
      <c r="E18" s="448">
        <v>5.5555555555555558E-3</v>
      </c>
    </row>
    <row r="19" spans="1:5" ht="15" customHeight="1" x14ac:dyDescent="0.25">
      <c r="A19" s="446" t="s">
        <v>74</v>
      </c>
      <c r="B19" s="447">
        <v>10</v>
      </c>
      <c r="C19" s="448">
        <v>3.0769230769230771E-2</v>
      </c>
      <c r="D19" s="447">
        <v>16</v>
      </c>
      <c r="E19" s="448">
        <v>4.4444444444444453E-2</v>
      </c>
    </row>
    <row r="20" spans="1:5" ht="15" customHeight="1" x14ac:dyDescent="0.25">
      <c r="A20" s="446" t="s">
        <v>72</v>
      </c>
      <c r="B20" s="447">
        <v>21</v>
      </c>
      <c r="C20" s="448">
        <v>6.4615384615384616E-2</v>
      </c>
      <c r="D20" s="447">
        <v>23</v>
      </c>
      <c r="E20" s="448">
        <v>6.3888888888888884E-2</v>
      </c>
    </row>
    <row r="21" spans="1:5" ht="15" customHeight="1" x14ac:dyDescent="0.25">
      <c r="A21" s="446" t="s">
        <v>75</v>
      </c>
      <c r="B21" s="447">
        <v>2</v>
      </c>
      <c r="C21" s="448">
        <v>6.1538461538461538E-3</v>
      </c>
      <c r="D21" s="447">
        <v>2</v>
      </c>
      <c r="E21" s="448">
        <v>5.5555555555555558E-3</v>
      </c>
    </row>
    <row r="22" spans="1:5" ht="15" customHeight="1" x14ac:dyDescent="0.25">
      <c r="A22" s="446" t="s">
        <v>73</v>
      </c>
      <c r="B22" s="447">
        <v>3</v>
      </c>
      <c r="C22" s="448">
        <v>9.2307692307692316E-3</v>
      </c>
      <c r="D22" s="447">
        <v>3</v>
      </c>
      <c r="E22" s="448">
        <v>8.3333333333333332E-3</v>
      </c>
    </row>
    <row r="23" spans="1:5" ht="15" customHeight="1" x14ac:dyDescent="0.25">
      <c r="A23" s="446" t="s">
        <v>70</v>
      </c>
      <c r="B23" s="447">
        <v>12</v>
      </c>
      <c r="C23" s="448">
        <v>3.6923076923076933E-2</v>
      </c>
      <c r="D23" s="447">
        <v>16</v>
      </c>
      <c r="E23" s="448">
        <v>4.4444444444444453E-2</v>
      </c>
    </row>
    <row r="24" spans="1:5" ht="15" customHeight="1" x14ac:dyDescent="0.25">
      <c r="A24" s="446" t="s">
        <v>69</v>
      </c>
      <c r="B24" s="447">
        <v>11</v>
      </c>
      <c r="C24" s="448">
        <v>3.3846153846153852E-2</v>
      </c>
      <c r="D24" s="447">
        <v>13</v>
      </c>
      <c r="E24" s="448">
        <v>3.6111111111111108E-2</v>
      </c>
    </row>
    <row r="25" spans="1:5" ht="15" customHeight="1" x14ac:dyDescent="0.25">
      <c r="A25" s="446" t="s">
        <v>71</v>
      </c>
      <c r="B25" s="447">
        <v>14</v>
      </c>
      <c r="C25" s="448">
        <v>4.3076923076923082E-2</v>
      </c>
      <c r="D25" s="447">
        <v>16</v>
      </c>
      <c r="E25" s="448">
        <v>4.4444444444444453E-2</v>
      </c>
    </row>
    <row r="26" spans="1:5" ht="15" customHeight="1" x14ac:dyDescent="0.25">
      <c r="A26" s="446" t="s">
        <v>612</v>
      </c>
      <c r="B26" s="447">
        <v>13</v>
      </c>
      <c r="C26" s="448">
        <v>0.04</v>
      </c>
      <c r="D26" s="447">
        <v>1</v>
      </c>
      <c r="E26" s="448">
        <v>2.7777777777777779E-3</v>
      </c>
    </row>
    <row r="27" spans="1:5" ht="15" customHeight="1" x14ac:dyDescent="0.25">
      <c r="A27" s="446" t="s">
        <v>85</v>
      </c>
      <c r="B27" s="457">
        <v>0</v>
      </c>
      <c r="C27" s="458">
        <v>0</v>
      </c>
      <c r="D27" s="447">
        <v>17</v>
      </c>
      <c r="E27" s="448">
        <v>4.7222222222222221E-2</v>
      </c>
    </row>
    <row r="28" spans="1:5" ht="15" customHeight="1" x14ac:dyDescent="0.25">
      <c r="A28" s="446" t="s">
        <v>77</v>
      </c>
      <c r="B28" s="447">
        <v>2</v>
      </c>
      <c r="C28" s="448">
        <v>6.1538461538461538E-3</v>
      </c>
      <c r="D28" s="447">
        <v>3</v>
      </c>
      <c r="E28" s="448">
        <v>8.3333333333333332E-3</v>
      </c>
    </row>
    <row r="29" spans="1:5" ht="15" customHeight="1" x14ac:dyDescent="0.25">
      <c r="A29" s="446" t="s">
        <v>62</v>
      </c>
      <c r="B29" s="447">
        <v>18</v>
      </c>
      <c r="C29" s="448">
        <v>5.5384615384615393E-2</v>
      </c>
      <c r="D29" s="447">
        <v>22</v>
      </c>
      <c r="E29" s="448">
        <v>6.1111111111111109E-2</v>
      </c>
    </row>
    <row r="30" spans="1:5" ht="15" customHeight="1" x14ac:dyDescent="0.25">
      <c r="A30" s="446" t="s">
        <v>61</v>
      </c>
      <c r="B30" s="447">
        <v>11</v>
      </c>
      <c r="C30" s="448">
        <v>3.3846153846153852E-2</v>
      </c>
      <c r="D30" s="447">
        <v>12</v>
      </c>
      <c r="E30" s="448">
        <v>3.3333333333333333E-2</v>
      </c>
    </row>
    <row r="31" spans="1:5" ht="15" customHeight="1" x14ac:dyDescent="0.25">
      <c r="A31" s="446" t="s">
        <v>78</v>
      </c>
      <c r="B31" s="447">
        <v>3</v>
      </c>
      <c r="C31" s="448">
        <v>9.2307692307692316E-3</v>
      </c>
      <c r="D31" s="447">
        <v>2</v>
      </c>
      <c r="E31" s="448">
        <v>5.5555555555555558E-3</v>
      </c>
    </row>
    <row r="32" spans="1:5" ht="15" customHeight="1" x14ac:dyDescent="0.25">
      <c r="A32" s="446" t="s">
        <v>63</v>
      </c>
      <c r="B32" s="447">
        <v>6</v>
      </c>
      <c r="C32" s="448">
        <v>1.846153846153846E-2</v>
      </c>
      <c r="D32" s="447">
        <v>7</v>
      </c>
      <c r="E32" s="448">
        <v>1.9444444444444441E-2</v>
      </c>
    </row>
    <row r="33" spans="1:5" ht="15.95" customHeight="1" x14ac:dyDescent="0.25">
      <c r="A33" s="446" t="s">
        <v>613</v>
      </c>
      <c r="B33" s="447">
        <v>53</v>
      </c>
      <c r="C33" s="448">
        <v>0.16307692307692309</v>
      </c>
      <c r="D33" s="447">
        <v>57</v>
      </c>
      <c r="E33" s="448">
        <v>0.1583333333333333</v>
      </c>
    </row>
    <row r="34" spans="1:5" ht="15" customHeight="1" x14ac:dyDescent="0.25">
      <c r="A34" s="446" t="s">
        <v>34</v>
      </c>
      <c r="B34" s="447">
        <v>325</v>
      </c>
      <c r="C34" s="448">
        <v>1</v>
      </c>
      <c r="D34" s="447">
        <v>360</v>
      </c>
      <c r="E34" s="448">
        <v>1</v>
      </c>
    </row>
    <row r="35" spans="1:5" ht="24.95" customHeight="1" x14ac:dyDescent="0.25">
      <c r="A35" s="780" t="s">
        <v>793</v>
      </c>
      <c r="B35" s="781"/>
      <c r="C35" s="781"/>
      <c r="D35" s="781"/>
      <c r="E35" s="781"/>
    </row>
  </sheetData>
  <mergeCells count="4">
    <mergeCell ref="A3:E3"/>
    <mergeCell ref="A4:E4"/>
    <mergeCell ref="A35:E35"/>
    <mergeCell ref="A5:E5"/>
  </mergeCells>
  <conditionalFormatting sqref="A4">
    <cfRule type="duplicateValues" dxfId="18" priority="2"/>
  </conditionalFormatting>
  <conditionalFormatting sqref="A5">
    <cfRule type="duplicateValues" dxfId="17" priority="1"/>
  </conditionalFormatting>
  <pageMargins left="0.7" right="0.7" top="0.75" bottom="0.75" header="0.3" footer="0.3"/>
  <pageSetup orientation="portrait"/>
  <headerFooter>
    <oddFooter>&amp;C&amp;"Helvetica,Regular"&amp;12&amp;K000000&amp;P</oddFooter>
  </headerFooter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3112D-51FB-43EF-AF55-032265F0937D}">
  <sheetPr codeName="Hoja79">
    <tabColor theme="4" tint="-0.249977111117893"/>
  </sheetPr>
  <dimension ref="A1:IV23"/>
  <sheetViews>
    <sheetView showGridLines="0" workbookViewId="0">
      <selection activeCell="A4" sqref="A4:E4"/>
    </sheetView>
  </sheetViews>
  <sheetFormatPr baseColWidth="10" defaultColWidth="10.85546875" defaultRowHeight="15.95" customHeight="1" x14ac:dyDescent="0.25"/>
  <cols>
    <col min="1" max="1" width="15.85546875" style="452" customWidth="1"/>
    <col min="2" max="2" width="23" style="452" customWidth="1"/>
    <col min="3" max="3" width="10.85546875" style="452" customWidth="1"/>
    <col min="4" max="4" width="26" style="452" customWidth="1"/>
    <col min="5" max="256" width="10.85546875" style="452" customWidth="1"/>
    <col min="257" max="16384" width="10.85546875" style="431"/>
  </cols>
  <sheetData>
    <row r="1" spans="1:5" ht="59.25" customHeight="1" x14ac:dyDescent="0.25"/>
    <row r="2" spans="1:5" ht="3.75" customHeight="1" x14ac:dyDescent="0.25"/>
    <row r="3" spans="1:5" ht="21" customHeight="1" x14ac:dyDescent="0.25">
      <c r="A3" s="767" t="s">
        <v>2</v>
      </c>
      <c r="B3" s="767"/>
      <c r="C3" s="767"/>
      <c r="D3" s="767"/>
      <c r="E3" s="767"/>
    </row>
    <row r="4" spans="1:5" ht="27.75" customHeight="1" x14ac:dyDescent="0.25">
      <c r="A4" s="768" t="s">
        <v>786</v>
      </c>
      <c r="B4" s="768"/>
      <c r="C4" s="768"/>
      <c r="D4" s="768"/>
      <c r="E4" s="768"/>
    </row>
    <row r="5" spans="1:5" ht="14.1" customHeight="1" x14ac:dyDescent="0.25">
      <c r="A5" s="768" t="s">
        <v>625</v>
      </c>
      <c r="B5" s="768"/>
      <c r="C5" s="768"/>
      <c r="D5" s="768"/>
      <c r="E5" s="768"/>
    </row>
    <row r="6" spans="1:5" ht="17.100000000000001" customHeight="1" x14ac:dyDescent="0.25">
      <c r="A6" s="481"/>
      <c r="B6" s="481"/>
      <c r="C6" s="481"/>
      <c r="D6" s="482"/>
      <c r="E6" s="483"/>
    </row>
    <row r="7" spans="1:5" ht="24.95" customHeight="1" x14ac:dyDescent="0.25">
      <c r="A7" s="462" t="s">
        <v>510</v>
      </c>
      <c r="B7" s="462" t="s">
        <v>626</v>
      </c>
      <c r="C7" s="462" t="s">
        <v>35</v>
      </c>
      <c r="D7" s="462" t="s">
        <v>627</v>
      </c>
      <c r="E7" s="462" t="s">
        <v>35</v>
      </c>
    </row>
    <row r="8" spans="1:5" ht="15" customHeight="1" x14ac:dyDescent="0.25">
      <c r="A8" s="484" t="s">
        <v>58</v>
      </c>
      <c r="B8" s="478">
        <v>2</v>
      </c>
      <c r="C8" s="479">
        <v>5.7142857142857141E-2</v>
      </c>
      <c r="D8" s="478">
        <v>3</v>
      </c>
      <c r="E8" s="479">
        <v>9.6774193548387094E-2</v>
      </c>
    </row>
    <row r="9" spans="1:5" ht="15" customHeight="1" x14ac:dyDescent="0.25">
      <c r="A9" s="445" t="s">
        <v>83</v>
      </c>
      <c r="B9" s="447">
        <v>2</v>
      </c>
      <c r="C9" s="448">
        <v>5.7142857142857141E-2</v>
      </c>
      <c r="D9" s="447">
        <v>2</v>
      </c>
      <c r="E9" s="448">
        <v>6.4516129032258063E-2</v>
      </c>
    </row>
    <row r="10" spans="1:5" ht="15" customHeight="1" x14ac:dyDescent="0.25">
      <c r="A10" s="445" t="s">
        <v>609</v>
      </c>
      <c r="B10" s="447">
        <v>8</v>
      </c>
      <c r="C10" s="448">
        <v>0.22857142857142859</v>
      </c>
      <c r="D10" s="447">
        <v>4</v>
      </c>
      <c r="E10" s="448">
        <v>0.1290322580645161</v>
      </c>
    </row>
    <row r="11" spans="1:5" ht="15" customHeight="1" x14ac:dyDescent="0.25">
      <c r="A11" s="445" t="s">
        <v>610</v>
      </c>
      <c r="B11" s="447">
        <v>1</v>
      </c>
      <c r="C11" s="448">
        <v>2.8571428571428571E-2</v>
      </c>
      <c r="D11" s="454">
        <v>0</v>
      </c>
      <c r="E11" s="454">
        <v>0</v>
      </c>
    </row>
    <row r="12" spans="1:5" ht="15" customHeight="1" x14ac:dyDescent="0.25">
      <c r="A12" s="445" t="s">
        <v>64</v>
      </c>
      <c r="B12" s="447">
        <v>1</v>
      </c>
      <c r="C12" s="448">
        <v>2.8571428571428571E-2</v>
      </c>
      <c r="D12" s="454">
        <v>0</v>
      </c>
      <c r="E12" s="454">
        <v>0</v>
      </c>
    </row>
    <row r="13" spans="1:5" ht="15" customHeight="1" x14ac:dyDescent="0.25">
      <c r="A13" s="445" t="s">
        <v>68</v>
      </c>
      <c r="B13" s="447">
        <v>2</v>
      </c>
      <c r="C13" s="448">
        <v>5.7142857142857141E-2</v>
      </c>
      <c r="D13" s="447">
        <v>3</v>
      </c>
      <c r="E13" s="448">
        <v>9.6774193548387094E-2</v>
      </c>
    </row>
    <row r="14" spans="1:5" ht="15" customHeight="1" x14ac:dyDescent="0.25">
      <c r="A14" s="445" t="s">
        <v>72</v>
      </c>
      <c r="B14" s="447">
        <v>6</v>
      </c>
      <c r="C14" s="448">
        <v>0.1714285714285714</v>
      </c>
      <c r="D14" s="447">
        <v>2</v>
      </c>
      <c r="E14" s="448">
        <v>6.4516129032258063E-2</v>
      </c>
    </row>
    <row r="15" spans="1:5" ht="15" customHeight="1" x14ac:dyDescent="0.25">
      <c r="A15" s="445" t="s">
        <v>69</v>
      </c>
      <c r="B15" s="447">
        <v>1</v>
      </c>
      <c r="C15" s="448">
        <v>2.8571428571428571E-2</v>
      </c>
      <c r="D15" s="447">
        <v>1</v>
      </c>
      <c r="E15" s="448">
        <v>3.2258064516129031E-2</v>
      </c>
    </row>
    <row r="16" spans="1:5" ht="15" customHeight="1" x14ac:dyDescent="0.25">
      <c r="A16" s="445" t="s">
        <v>71</v>
      </c>
      <c r="B16" s="454">
        <v>0</v>
      </c>
      <c r="C16" s="454">
        <v>0</v>
      </c>
      <c r="D16" s="447">
        <v>1</v>
      </c>
      <c r="E16" s="448">
        <v>3.2258064516129031E-2</v>
      </c>
    </row>
    <row r="17" spans="1:5" ht="15" customHeight="1" x14ac:dyDescent="0.25">
      <c r="A17" s="445" t="s">
        <v>612</v>
      </c>
      <c r="B17" s="454">
        <v>0</v>
      </c>
      <c r="C17" s="454">
        <v>0</v>
      </c>
      <c r="D17" s="447">
        <v>3</v>
      </c>
      <c r="E17" s="448">
        <v>9.6774193548387094E-2</v>
      </c>
    </row>
    <row r="18" spans="1:5" ht="15" customHeight="1" x14ac:dyDescent="0.25">
      <c r="A18" s="445" t="s">
        <v>62</v>
      </c>
      <c r="B18" s="454">
        <v>0</v>
      </c>
      <c r="C18" s="454">
        <v>0</v>
      </c>
      <c r="D18" s="447">
        <v>1</v>
      </c>
      <c r="E18" s="448">
        <v>3.2258064516129031E-2</v>
      </c>
    </row>
    <row r="19" spans="1:5" ht="15" customHeight="1" x14ac:dyDescent="0.25">
      <c r="A19" s="445" t="s">
        <v>61</v>
      </c>
      <c r="B19" s="447">
        <v>3</v>
      </c>
      <c r="C19" s="448">
        <v>8.5714285714285715E-2</v>
      </c>
      <c r="D19" s="447">
        <v>2</v>
      </c>
      <c r="E19" s="448">
        <v>6.4516129032258063E-2</v>
      </c>
    </row>
    <row r="20" spans="1:5" ht="15" customHeight="1" x14ac:dyDescent="0.25">
      <c r="A20" s="445" t="s">
        <v>63</v>
      </c>
      <c r="B20" s="447">
        <v>1</v>
      </c>
      <c r="C20" s="448">
        <v>2.8571428571428571E-2</v>
      </c>
      <c r="D20" s="454">
        <v>0</v>
      </c>
      <c r="E20" s="454">
        <v>0</v>
      </c>
    </row>
    <row r="21" spans="1:5" ht="15" customHeight="1" x14ac:dyDescent="0.25">
      <c r="A21" s="445" t="s">
        <v>613</v>
      </c>
      <c r="B21" s="447">
        <v>8</v>
      </c>
      <c r="C21" s="448">
        <v>0.22857142857142859</v>
      </c>
      <c r="D21" s="447">
        <v>9</v>
      </c>
      <c r="E21" s="448">
        <v>0.29032258064516131</v>
      </c>
    </row>
    <row r="22" spans="1:5" ht="15" customHeight="1" x14ac:dyDescent="0.25">
      <c r="A22" s="445" t="s">
        <v>34</v>
      </c>
      <c r="B22" s="447">
        <v>35</v>
      </c>
      <c r="C22" s="448">
        <v>1</v>
      </c>
      <c r="D22" s="447">
        <v>31</v>
      </c>
      <c r="E22" s="448">
        <v>1</v>
      </c>
    </row>
    <row r="23" spans="1:5" ht="24.95" customHeight="1" x14ac:dyDescent="0.25">
      <c r="A23" s="780" t="s">
        <v>793</v>
      </c>
      <c r="B23" s="781"/>
      <c r="C23" s="781"/>
      <c r="D23" s="781"/>
      <c r="E23" s="781"/>
    </row>
  </sheetData>
  <mergeCells count="4">
    <mergeCell ref="A3:E3"/>
    <mergeCell ref="A4:E4"/>
    <mergeCell ref="A23:E23"/>
    <mergeCell ref="A5:E5"/>
  </mergeCells>
  <conditionalFormatting sqref="A4">
    <cfRule type="duplicateValues" dxfId="16" priority="2"/>
  </conditionalFormatting>
  <conditionalFormatting sqref="A5">
    <cfRule type="duplicateValues" dxfId="15" priority="1"/>
  </conditionalFormatting>
  <pageMargins left="0.7" right="0.7" top="0.75" bottom="0.75" header="0.3" footer="0.3"/>
  <pageSetup orientation="portrait"/>
  <headerFooter>
    <oddFooter>&amp;C&amp;"Helvetica,Regular"&amp;12&amp;K000000&amp;P</oddFooter>
  </headerFooter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013079-8421-48FA-BC46-BEB2C5120D86}">
  <sheetPr codeName="Hoja80">
    <tabColor theme="9" tint="-0.499984740745262"/>
  </sheetPr>
  <dimension ref="A1:F36"/>
  <sheetViews>
    <sheetView showGridLines="0" zoomScale="87" zoomScaleNormal="87" workbookViewId="0">
      <selection activeCell="J17" sqref="J17"/>
    </sheetView>
  </sheetViews>
  <sheetFormatPr baseColWidth="10" defaultColWidth="11.42578125" defaultRowHeight="15" x14ac:dyDescent="0.25"/>
  <cols>
    <col min="1" max="2" width="29.7109375" style="1" customWidth="1"/>
    <col min="3" max="16384" width="11.42578125" style="1"/>
  </cols>
  <sheetData>
    <row r="1" spans="1:6" s="344" customFormat="1" ht="59.25" customHeight="1" x14ac:dyDescent="0.3">
      <c r="A1" s="655"/>
      <c r="B1" s="655"/>
    </row>
    <row r="2" spans="1:6" s="241" customFormat="1" ht="3.75" customHeight="1" x14ac:dyDescent="0.25"/>
    <row r="3" spans="1:6" ht="28.5" customHeight="1" x14ac:dyDescent="0.25">
      <c r="A3" s="767" t="s">
        <v>2</v>
      </c>
      <c r="B3" s="767"/>
    </row>
    <row r="4" spans="1:6" x14ac:dyDescent="0.25">
      <c r="A4" s="345" t="s">
        <v>586</v>
      </c>
      <c r="B4" s="345"/>
    </row>
    <row r="5" spans="1:6" x14ac:dyDescent="0.25">
      <c r="A5" s="2" t="s">
        <v>595</v>
      </c>
      <c r="B5" s="2"/>
    </row>
    <row r="7" spans="1:6" s="347" customFormat="1" ht="18" customHeight="1" x14ac:dyDescent="0.25">
      <c r="A7" s="346" t="s">
        <v>448</v>
      </c>
      <c r="B7" s="346" t="s">
        <v>465</v>
      </c>
    </row>
    <row r="8" spans="1:6" s="349" customFormat="1" ht="18" customHeight="1" x14ac:dyDescent="0.25">
      <c r="A8" s="348">
        <v>2014</v>
      </c>
      <c r="B8" s="348">
        <v>73089</v>
      </c>
    </row>
    <row r="9" spans="1:6" s="349" customFormat="1" ht="18" customHeight="1" x14ac:dyDescent="0.25">
      <c r="A9" s="348">
        <v>2015</v>
      </c>
      <c r="B9" s="348">
        <v>86352</v>
      </c>
    </row>
    <row r="10" spans="1:6" s="349" customFormat="1" ht="18" customHeight="1" x14ac:dyDescent="0.25">
      <c r="A10" s="348">
        <v>2016</v>
      </c>
      <c r="B10" s="348">
        <v>90395</v>
      </c>
    </row>
    <row r="11" spans="1:6" s="349" customFormat="1" ht="18" customHeight="1" x14ac:dyDescent="0.25">
      <c r="A11" s="348">
        <v>2017</v>
      </c>
      <c r="B11" s="348">
        <v>101823</v>
      </c>
    </row>
    <row r="12" spans="1:6" s="349" customFormat="1" ht="18" customHeight="1" x14ac:dyDescent="0.25">
      <c r="A12" s="348">
        <v>2018</v>
      </c>
      <c r="B12" s="348">
        <v>107256</v>
      </c>
    </row>
    <row r="13" spans="1:6" s="349" customFormat="1" ht="18" customHeight="1" x14ac:dyDescent="0.25">
      <c r="A13" s="348">
        <v>2019</v>
      </c>
      <c r="B13" s="348">
        <v>112505</v>
      </c>
    </row>
    <row r="14" spans="1:6" s="349" customFormat="1" ht="18" customHeight="1" x14ac:dyDescent="0.25">
      <c r="A14" s="350" t="s">
        <v>34</v>
      </c>
      <c r="B14" s="350">
        <f>SUM(B8:B13)</f>
        <v>571420</v>
      </c>
    </row>
    <row r="15" spans="1:6" s="3" customFormat="1" ht="12" x14ac:dyDescent="0.2">
      <c r="F15" s="3" t="s">
        <v>235</v>
      </c>
    </row>
    <row r="16" spans="1:6" s="3" customFormat="1" ht="12" x14ac:dyDescent="0.2"/>
    <row r="17" spans="1:1" s="3" customFormat="1" ht="12" x14ac:dyDescent="0.2">
      <c r="A17" s="5" t="s">
        <v>596</v>
      </c>
    </row>
    <row r="18" spans="1:1" s="3" customFormat="1" ht="12" x14ac:dyDescent="0.2"/>
    <row r="19" spans="1:1" s="3" customFormat="1" ht="12" x14ac:dyDescent="0.2"/>
    <row r="20" spans="1:1" s="3" customFormat="1" ht="12" x14ac:dyDescent="0.2"/>
    <row r="21" spans="1:1" s="3" customFormat="1" ht="12" x14ac:dyDescent="0.2"/>
    <row r="22" spans="1:1" s="3" customFormat="1" ht="12" x14ac:dyDescent="0.2"/>
    <row r="23" spans="1:1" s="3" customFormat="1" ht="12" x14ac:dyDescent="0.2"/>
    <row r="24" spans="1:1" s="3" customFormat="1" ht="12" x14ac:dyDescent="0.2"/>
    <row r="25" spans="1:1" s="3" customFormat="1" ht="12" x14ac:dyDescent="0.2"/>
    <row r="26" spans="1:1" s="3" customFormat="1" ht="12" x14ac:dyDescent="0.2"/>
    <row r="27" spans="1:1" s="3" customFormat="1" ht="12" x14ac:dyDescent="0.2"/>
    <row r="28" spans="1:1" s="3" customFormat="1" ht="12" x14ac:dyDescent="0.2"/>
    <row r="29" spans="1:1" s="3" customFormat="1" ht="12" x14ac:dyDescent="0.2"/>
    <row r="30" spans="1:1" s="3" customFormat="1" ht="12" x14ac:dyDescent="0.2"/>
    <row r="31" spans="1:1" s="3" customFormat="1" ht="12" x14ac:dyDescent="0.2"/>
    <row r="32" spans="1:1" s="3" customFormat="1" ht="12" x14ac:dyDescent="0.2"/>
    <row r="33" s="3" customFormat="1" ht="12" x14ac:dyDescent="0.2"/>
    <row r="34" s="3" customFormat="1" ht="12" x14ac:dyDescent="0.2"/>
    <row r="35" s="3" customFormat="1" ht="12" x14ac:dyDescent="0.2"/>
    <row r="36" s="3" customFormat="1" ht="12" x14ac:dyDescent="0.2"/>
  </sheetData>
  <sheetProtection selectLockedCells="1" selectUnlockedCells="1"/>
  <mergeCells count="2">
    <mergeCell ref="A1:B1"/>
    <mergeCell ref="A3:B3"/>
  </mergeCells>
  <conditionalFormatting sqref="A4:B5">
    <cfRule type="duplicateValues" dxfId="14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18385-65E1-41A1-8BBC-87D041355D9E}">
  <sheetPr codeName="Hoja81">
    <tabColor theme="9" tint="-0.499984740745262"/>
  </sheetPr>
  <dimension ref="A1:G40"/>
  <sheetViews>
    <sheetView showGridLines="0" zoomScale="87" zoomScaleNormal="87" workbookViewId="0">
      <selection activeCell="J17" sqref="J17"/>
    </sheetView>
  </sheetViews>
  <sheetFormatPr baseColWidth="10" defaultColWidth="11.42578125" defaultRowHeight="15" x14ac:dyDescent="0.25"/>
  <cols>
    <col min="1" max="2" width="25.7109375" style="1" customWidth="1"/>
    <col min="3" max="6" width="11.42578125" style="1"/>
    <col min="7" max="7" width="51.42578125" style="1" customWidth="1"/>
    <col min="8" max="16384" width="11.42578125" style="1"/>
  </cols>
  <sheetData>
    <row r="1" spans="1:7" s="344" customFormat="1" ht="59.25" customHeight="1" x14ac:dyDescent="0.3"/>
    <row r="2" spans="1:7" s="241" customFormat="1" ht="3.75" customHeight="1" x14ac:dyDescent="0.25"/>
    <row r="3" spans="1:7" ht="28.5" customHeight="1" x14ac:dyDescent="0.25">
      <c r="A3" s="767" t="s">
        <v>2</v>
      </c>
      <c r="B3" s="767"/>
    </row>
    <row r="4" spans="1:7" x14ac:dyDescent="0.25">
      <c r="A4" s="345" t="s">
        <v>597</v>
      </c>
      <c r="B4" s="345"/>
    </row>
    <row r="5" spans="1:7" x14ac:dyDescent="0.25">
      <c r="A5" s="2" t="s">
        <v>595</v>
      </c>
      <c r="B5" s="2"/>
    </row>
    <row r="7" spans="1:7" s="3" customFormat="1" ht="19.5" customHeight="1" x14ac:dyDescent="0.25">
      <c r="A7" s="346" t="s">
        <v>448</v>
      </c>
      <c r="B7" s="346" t="s">
        <v>466</v>
      </c>
      <c r="G7"/>
    </row>
    <row r="8" spans="1:7" s="3" customFormat="1" ht="18" customHeight="1" x14ac:dyDescent="0.25">
      <c r="A8" s="348">
        <v>2014</v>
      </c>
      <c r="B8" s="348">
        <v>65138</v>
      </c>
      <c r="G8" t="s">
        <v>235</v>
      </c>
    </row>
    <row r="9" spans="1:7" s="3" customFormat="1" ht="18" customHeight="1" x14ac:dyDescent="0.25">
      <c r="A9" s="348">
        <v>2015</v>
      </c>
      <c r="B9" s="348">
        <v>69596</v>
      </c>
      <c r="G9"/>
    </row>
    <row r="10" spans="1:7" s="3" customFormat="1" ht="18" customHeight="1" x14ac:dyDescent="0.2">
      <c r="A10" s="348">
        <v>2016</v>
      </c>
      <c r="B10" s="348">
        <v>71874</v>
      </c>
    </row>
    <row r="11" spans="1:7" s="3" customFormat="1" ht="18" customHeight="1" x14ac:dyDescent="0.2">
      <c r="A11" s="348">
        <v>2017</v>
      </c>
      <c r="B11" s="348">
        <v>74176</v>
      </c>
    </row>
    <row r="12" spans="1:7" s="3" customFormat="1" ht="18" customHeight="1" x14ac:dyDescent="0.2">
      <c r="A12" s="348">
        <v>2018</v>
      </c>
      <c r="B12" s="348">
        <v>78347</v>
      </c>
    </row>
    <row r="13" spans="1:7" s="3" customFormat="1" ht="18" customHeight="1" x14ac:dyDescent="0.2">
      <c r="A13" s="348">
        <v>2019</v>
      </c>
      <c r="B13" s="348">
        <v>86250</v>
      </c>
    </row>
    <row r="14" spans="1:7" s="3" customFormat="1" ht="18" customHeight="1" x14ac:dyDescent="0.2">
      <c r="A14" s="351" t="s">
        <v>34</v>
      </c>
      <c r="B14" s="351">
        <f>SUM(B8:B13)</f>
        <v>445381</v>
      </c>
    </row>
    <row r="15" spans="1:7" s="3" customFormat="1" ht="12" x14ac:dyDescent="0.2"/>
    <row r="16" spans="1:7" s="3" customFormat="1" ht="12" x14ac:dyDescent="0.2"/>
    <row r="17" spans="1:1" s="3" customFormat="1" ht="12" x14ac:dyDescent="0.2">
      <c r="A17" s="5" t="s">
        <v>596</v>
      </c>
    </row>
    <row r="18" spans="1:1" s="3" customFormat="1" ht="12" x14ac:dyDescent="0.2"/>
    <row r="19" spans="1:1" s="3" customFormat="1" ht="12" x14ac:dyDescent="0.2"/>
    <row r="20" spans="1:1" s="3" customFormat="1" ht="12" x14ac:dyDescent="0.2"/>
    <row r="21" spans="1:1" s="3" customFormat="1" ht="12" x14ac:dyDescent="0.2"/>
    <row r="22" spans="1:1" s="3" customFormat="1" ht="12" x14ac:dyDescent="0.2"/>
    <row r="23" spans="1:1" s="3" customFormat="1" ht="12" x14ac:dyDescent="0.2"/>
    <row r="24" spans="1:1" s="3" customFormat="1" ht="12" x14ac:dyDescent="0.2"/>
    <row r="25" spans="1:1" s="3" customFormat="1" ht="12" x14ac:dyDescent="0.2"/>
    <row r="26" spans="1:1" s="3" customFormat="1" ht="12" x14ac:dyDescent="0.2"/>
    <row r="27" spans="1:1" s="3" customFormat="1" ht="12" x14ac:dyDescent="0.2"/>
    <row r="28" spans="1:1" s="3" customFormat="1" ht="12" x14ac:dyDescent="0.2"/>
    <row r="29" spans="1:1" s="3" customFormat="1" ht="12" x14ac:dyDescent="0.2"/>
    <row r="30" spans="1:1" s="3" customFormat="1" ht="12" x14ac:dyDescent="0.2"/>
    <row r="31" spans="1:1" s="3" customFormat="1" ht="12" x14ac:dyDescent="0.2"/>
    <row r="32" spans="1:1" s="3" customFormat="1" ht="12" x14ac:dyDescent="0.2"/>
    <row r="33" s="3" customFormat="1" ht="12" x14ac:dyDescent="0.2"/>
    <row r="34" s="3" customFormat="1" ht="12" x14ac:dyDescent="0.2"/>
    <row r="35" s="3" customFormat="1" ht="12" x14ac:dyDescent="0.2"/>
    <row r="36" s="3" customFormat="1" ht="12" x14ac:dyDescent="0.2"/>
    <row r="37" s="3" customFormat="1" ht="12" x14ac:dyDescent="0.2"/>
    <row r="38" s="3" customFormat="1" ht="12" x14ac:dyDescent="0.2"/>
    <row r="39" s="3" customFormat="1" ht="12" x14ac:dyDescent="0.2"/>
    <row r="40" s="3" customFormat="1" ht="12" x14ac:dyDescent="0.2"/>
  </sheetData>
  <sheetProtection selectLockedCells="1" selectUnlockedCells="1"/>
  <mergeCells count="1">
    <mergeCell ref="A3:B3"/>
  </mergeCells>
  <conditionalFormatting sqref="A5">
    <cfRule type="duplicateValues" dxfId="13" priority="1"/>
  </conditionalFormatting>
  <conditionalFormatting sqref="A4:B4 B5">
    <cfRule type="duplicateValues" dxfId="12" priority="2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D6EB9A-F3CC-4B66-A034-49855D105E48}">
  <sheetPr codeName="Hoja82">
    <tabColor theme="9" tint="-0.499984740745262"/>
  </sheetPr>
  <dimension ref="A1:D40"/>
  <sheetViews>
    <sheetView showGridLines="0" zoomScale="87" zoomScaleNormal="87" workbookViewId="0">
      <selection activeCell="B7" sqref="B7"/>
    </sheetView>
  </sheetViews>
  <sheetFormatPr baseColWidth="10" defaultColWidth="11.42578125" defaultRowHeight="15" x14ac:dyDescent="0.25"/>
  <cols>
    <col min="1" max="1" width="20.140625" style="1" customWidth="1"/>
    <col min="2" max="4" width="19.7109375" style="1" customWidth="1"/>
    <col min="5" max="16384" width="11.42578125" style="1"/>
  </cols>
  <sheetData>
    <row r="1" spans="1:4" s="344" customFormat="1" ht="59.25" customHeight="1" x14ac:dyDescent="0.3"/>
    <row r="2" spans="1:4" s="241" customFormat="1" ht="3.75" customHeight="1" x14ac:dyDescent="0.25"/>
    <row r="3" spans="1:4" ht="28.5" customHeight="1" x14ac:dyDescent="0.25">
      <c r="A3" s="767" t="s">
        <v>2</v>
      </c>
      <c r="B3" s="767"/>
      <c r="C3" s="767"/>
      <c r="D3" s="767"/>
    </row>
    <row r="4" spans="1:4" x14ac:dyDescent="0.25">
      <c r="A4" s="782" t="s">
        <v>598</v>
      </c>
      <c r="B4" s="782"/>
      <c r="C4" s="782"/>
      <c r="D4" s="782"/>
    </row>
    <row r="5" spans="1:4" x14ac:dyDescent="0.25">
      <c r="A5" s="782" t="s">
        <v>595</v>
      </c>
      <c r="B5" s="782"/>
      <c r="C5" s="782"/>
      <c r="D5" s="782"/>
    </row>
    <row r="7" spans="1:4" s="3" customFormat="1" ht="30" customHeight="1" x14ac:dyDescent="0.2">
      <c r="A7" s="346" t="s">
        <v>448</v>
      </c>
      <c r="B7" s="346" t="s">
        <v>796</v>
      </c>
      <c r="C7" s="346" t="s">
        <v>467</v>
      </c>
      <c r="D7" s="346" t="s">
        <v>468</v>
      </c>
    </row>
    <row r="8" spans="1:4" s="3" customFormat="1" ht="18" customHeight="1" x14ac:dyDescent="0.2">
      <c r="A8" s="348">
        <v>2014</v>
      </c>
      <c r="B8" s="348">
        <v>13061</v>
      </c>
      <c r="C8" s="348">
        <v>52077</v>
      </c>
      <c r="D8" s="348">
        <v>0</v>
      </c>
    </row>
    <row r="9" spans="1:4" s="3" customFormat="1" ht="18" customHeight="1" x14ac:dyDescent="0.2">
      <c r="A9" s="348">
        <v>2015</v>
      </c>
      <c r="B9" s="348">
        <v>10187</v>
      </c>
      <c r="C9" s="348">
        <v>59409</v>
      </c>
      <c r="D9" s="348">
        <v>0</v>
      </c>
    </row>
    <row r="10" spans="1:4" s="3" customFormat="1" ht="18" customHeight="1" x14ac:dyDescent="0.2">
      <c r="A10" s="348">
        <v>2016</v>
      </c>
      <c r="B10" s="348">
        <v>10888</v>
      </c>
      <c r="C10" s="348">
        <v>60829</v>
      </c>
      <c r="D10" s="348">
        <v>157</v>
      </c>
    </row>
    <row r="11" spans="1:4" s="3" customFormat="1" ht="18" customHeight="1" x14ac:dyDescent="0.2">
      <c r="A11" s="348">
        <v>2017</v>
      </c>
      <c r="B11" s="348">
        <v>7012</v>
      </c>
      <c r="C11" s="348">
        <v>67112</v>
      </c>
      <c r="D11" s="348">
        <v>52</v>
      </c>
    </row>
    <row r="12" spans="1:4" s="3" customFormat="1" ht="18" customHeight="1" x14ac:dyDescent="0.2">
      <c r="A12" s="348">
        <v>2018</v>
      </c>
      <c r="B12" s="348">
        <v>5510</v>
      </c>
      <c r="C12" s="348">
        <v>72709</v>
      </c>
      <c r="D12" s="348">
        <v>128</v>
      </c>
    </row>
    <row r="13" spans="1:4" s="3" customFormat="1" ht="18" customHeight="1" x14ac:dyDescent="0.2">
      <c r="A13" s="348">
        <v>2019</v>
      </c>
      <c r="B13" s="348">
        <v>4539</v>
      </c>
      <c r="C13" s="348">
        <v>81579</v>
      </c>
      <c r="D13" s="348">
        <v>132</v>
      </c>
    </row>
    <row r="14" spans="1:4" s="3" customFormat="1" ht="18" customHeight="1" x14ac:dyDescent="0.2">
      <c r="A14" s="351" t="s">
        <v>34</v>
      </c>
      <c r="B14" s="351">
        <f>SUM(B8:B13)</f>
        <v>51197</v>
      </c>
      <c r="C14" s="351">
        <f>SUM(C8:C13)</f>
        <v>393715</v>
      </c>
      <c r="D14" s="351">
        <f>SUM(D8:D13)</f>
        <v>469</v>
      </c>
    </row>
    <row r="15" spans="1:4" s="3" customFormat="1" ht="12" x14ac:dyDescent="0.2"/>
    <row r="16" spans="1:4" s="3" customFormat="1" ht="12" x14ac:dyDescent="0.2"/>
    <row r="17" spans="1:1" s="3" customFormat="1" ht="12" x14ac:dyDescent="0.2">
      <c r="A17" s="5" t="s">
        <v>596</v>
      </c>
    </row>
    <row r="18" spans="1:1" s="3" customFormat="1" ht="12" x14ac:dyDescent="0.2"/>
    <row r="19" spans="1:1" s="3" customFormat="1" ht="12" x14ac:dyDescent="0.2"/>
    <row r="20" spans="1:1" s="3" customFormat="1" ht="12" x14ac:dyDescent="0.2"/>
    <row r="21" spans="1:1" s="3" customFormat="1" ht="12" x14ac:dyDescent="0.2"/>
    <row r="22" spans="1:1" s="3" customFormat="1" ht="12" x14ac:dyDescent="0.2"/>
    <row r="23" spans="1:1" s="3" customFormat="1" ht="12" x14ac:dyDescent="0.2"/>
    <row r="24" spans="1:1" s="3" customFormat="1" ht="12" x14ac:dyDescent="0.2"/>
    <row r="25" spans="1:1" s="3" customFormat="1" ht="12" x14ac:dyDescent="0.2"/>
    <row r="26" spans="1:1" s="3" customFormat="1" ht="12" x14ac:dyDescent="0.2"/>
    <row r="27" spans="1:1" s="3" customFormat="1" ht="12" x14ac:dyDescent="0.2"/>
    <row r="28" spans="1:1" s="3" customFormat="1" ht="12" x14ac:dyDescent="0.2"/>
    <row r="29" spans="1:1" s="3" customFormat="1" ht="12" x14ac:dyDescent="0.2"/>
    <row r="30" spans="1:1" s="3" customFormat="1" ht="12" x14ac:dyDescent="0.2"/>
    <row r="31" spans="1:1" s="3" customFormat="1" ht="12" x14ac:dyDescent="0.2"/>
    <row r="32" spans="1:1" s="3" customFormat="1" ht="12" x14ac:dyDescent="0.2"/>
    <row r="33" s="3" customFormat="1" ht="12" x14ac:dyDescent="0.2"/>
    <row r="34" s="3" customFormat="1" ht="12" x14ac:dyDescent="0.2"/>
    <row r="35" s="3" customFormat="1" ht="12" x14ac:dyDescent="0.2"/>
    <row r="36" s="3" customFormat="1" ht="12" x14ac:dyDescent="0.2"/>
    <row r="37" s="3" customFormat="1" ht="12" x14ac:dyDescent="0.2"/>
    <row r="38" s="3" customFormat="1" ht="12" x14ac:dyDescent="0.2"/>
    <row r="39" s="3" customFormat="1" ht="12" x14ac:dyDescent="0.2"/>
    <row r="40" s="3" customFormat="1" ht="12" x14ac:dyDescent="0.2"/>
  </sheetData>
  <sheetProtection selectLockedCells="1" selectUnlockedCells="1"/>
  <mergeCells count="3">
    <mergeCell ref="A3:D3"/>
    <mergeCell ref="A4:D4"/>
    <mergeCell ref="A5:D5"/>
  </mergeCells>
  <conditionalFormatting sqref="A4">
    <cfRule type="duplicateValues" dxfId="11" priority="2"/>
  </conditionalFormatting>
  <conditionalFormatting sqref="A5">
    <cfRule type="duplicateValues" dxfId="10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5B9DF-9D9F-4A9C-BA5D-562B0A435873}">
  <sheetPr codeName="Hoja83">
    <tabColor theme="9" tint="-0.499984740745262"/>
  </sheetPr>
  <dimension ref="A1:N40"/>
  <sheetViews>
    <sheetView showGridLines="0" zoomScale="87" zoomScaleNormal="87" workbookViewId="0">
      <selection activeCell="A11" sqref="A11"/>
    </sheetView>
  </sheetViews>
  <sheetFormatPr baseColWidth="10" defaultColWidth="11.42578125" defaultRowHeight="15" x14ac:dyDescent="0.25"/>
  <cols>
    <col min="1" max="1" width="36.5703125" style="1" customWidth="1"/>
    <col min="2" max="7" width="13.7109375" style="1" customWidth="1"/>
    <col min="8" max="16384" width="11.42578125" style="1"/>
  </cols>
  <sheetData>
    <row r="1" spans="1:14" s="344" customFormat="1" ht="59.25" customHeight="1" x14ac:dyDescent="0.3"/>
    <row r="2" spans="1:14" s="241" customFormat="1" ht="3.75" customHeight="1" x14ac:dyDescent="0.25"/>
    <row r="3" spans="1:14" ht="28.5" customHeight="1" x14ac:dyDescent="0.25">
      <c r="A3" s="783" t="s">
        <v>2</v>
      </c>
      <c r="B3" s="783"/>
      <c r="C3" s="783"/>
      <c r="D3" s="783"/>
      <c r="E3" s="783"/>
      <c r="F3" s="783"/>
      <c r="G3" s="783"/>
      <c r="H3" s="783"/>
      <c r="I3" s="783"/>
      <c r="J3" s="783"/>
      <c r="K3" s="783"/>
      <c r="L3" s="783"/>
      <c r="M3" s="783"/>
    </row>
    <row r="4" spans="1:14" x14ac:dyDescent="0.25">
      <c r="A4" s="782" t="s">
        <v>599</v>
      </c>
      <c r="B4" s="782"/>
      <c r="C4" s="782"/>
      <c r="D4" s="782"/>
      <c r="E4" s="782"/>
      <c r="F4" s="782"/>
      <c r="G4" s="782"/>
      <c r="H4" s="782"/>
      <c r="I4" s="782"/>
      <c r="J4" s="782"/>
      <c r="K4" s="782"/>
      <c r="L4" s="782"/>
      <c r="M4" s="782"/>
    </row>
    <row r="5" spans="1:14" x14ac:dyDescent="0.25">
      <c r="A5" s="782" t="s">
        <v>595</v>
      </c>
      <c r="B5" s="782"/>
      <c r="C5" s="782"/>
      <c r="D5" s="782"/>
      <c r="E5" s="782"/>
      <c r="F5" s="782"/>
      <c r="G5" s="782"/>
      <c r="H5" s="782"/>
      <c r="I5" s="782"/>
      <c r="J5" s="782"/>
      <c r="K5" s="782"/>
      <c r="L5" s="782"/>
      <c r="M5" s="782"/>
    </row>
    <row r="7" spans="1:14" s="3" customFormat="1" ht="30" customHeight="1" x14ac:dyDescent="0.25">
      <c r="A7" s="822"/>
      <c r="B7" s="829"/>
      <c r="C7" s="830"/>
      <c r="D7" s="830"/>
      <c r="E7" s="830"/>
      <c r="F7" s="831" t="s">
        <v>235</v>
      </c>
      <c r="G7" s="837" t="s">
        <v>469</v>
      </c>
      <c r="H7" s="831"/>
      <c r="I7" s="831"/>
      <c r="J7" s="831"/>
      <c r="K7" s="831"/>
      <c r="L7" s="831"/>
      <c r="M7" s="838"/>
      <c r="N7" s="818"/>
    </row>
    <row r="8" spans="1:14" s="3" customFormat="1" ht="18" customHeight="1" x14ac:dyDescent="0.25">
      <c r="A8" s="836" t="s">
        <v>470</v>
      </c>
      <c r="B8" s="823">
        <v>2014</v>
      </c>
      <c r="C8" s="823" t="s">
        <v>35</v>
      </c>
      <c r="D8" s="823">
        <v>2015</v>
      </c>
      <c r="E8" s="823" t="s">
        <v>35</v>
      </c>
      <c r="F8" s="823">
        <v>2016</v>
      </c>
      <c r="G8" s="823" t="s">
        <v>35</v>
      </c>
      <c r="H8" s="823">
        <v>2017</v>
      </c>
      <c r="I8" s="823" t="s">
        <v>35</v>
      </c>
      <c r="J8" s="823">
        <v>2018</v>
      </c>
      <c r="K8" s="823" t="s">
        <v>35</v>
      </c>
      <c r="L8" s="823">
        <v>2019</v>
      </c>
      <c r="M8" s="839" t="s">
        <v>35</v>
      </c>
      <c r="N8" s="818"/>
    </row>
    <row r="9" spans="1:14" s="3" customFormat="1" ht="18" customHeight="1" x14ac:dyDescent="0.25">
      <c r="A9" s="824" t="s">
        <v>471</v>
      </c>
      <c r="B9" s="832">
        <v>1406</v>
      </c>
      <c r="C9" s="840">
        <v>2.1584942736958459E-2</v>
      </c>
      <c r="D9" s="832">
        <v>1812</v>
      </c>
      <c r="E9" s="840">
        <v>2.6035979079257428E-2</v>
      </c>
      <c r="F9" s="833">
        <v>1752</v>
      </c>
      <c r="G9" s="841">
        <v>2.437599131814008E-2</v>
      </c>
      <c r="H9" s="833">
        <v>1442</v>
      </c>
      <c r="I9" s="842">
        <v>1.9440250215703194E-2</v>
      </c>
      <c r="J9" s="834">
        <v>2903</v>
      </c>
      <c r="K9" s="842">
        <v>3.7053109882956591E-2</v>
      </c>
      <c r="L9" s="833">
        <v>2679</v>
      </c>
      <c r="M9" s="843">
        <v>3.1060869565217392E-2</v>
      </c>
      <c r="N9" s="818"/>
    </row>
    <row r="10" spans="1:14" s="3" customFormat="1" ht="18" customHeight="1" x14ac:dyDescent="0.25">
      <c r="A10" s="825" t="s">
        <v>472</v>
      </c>
      <c r="B10" s="832">
        <v>5220</v>
      </c>
      <c r="C10" s="840">
        <v>8.0137554115877058E-2</v>
      </c>
      <c r="D10" s="832">
        <v>6137</v>
      </c>
      <c r="E10" s="840">
        <v>8.8180355192827173E-2</v>
      </c>
      <c r="F10" s="832">
        <v>6799</v>
      </c>
      <c r="G10" s="840">
        <v>9.4596098728330136E-2</v>
      </c>
      <c r="H10" s="832">
        <v>8505</v>
      </c>
      <c r="I10" s="844">
        <v>0.11465972821397756</v>
      </c>
      <c r="J10" s="835">
        <v>9826</v>
      </c>
      <c r="K10" s="844">
        <v>0.12541641671027609</v>
      </c>
      <c r="L10" s="832">
        <v>11212</v>
      </c>
      <c r="M10" s="843">
        <v>0.12999420289855074</v>
      </c>
      <c r="N10" s="818"/>
    </row>
    <row r="11" spans="1:14" s="3" customFormat="1" ht="18" customHeight="1" x14ac:dyDescent="0.25">
      <c r="A11" s="825" t="s">
        <v>797</v>
      </c>
      <c r="B11" s="832">
        <v>10914</v>
      </c>
      <c r="C11" s="840">
        <v>0.16755196659400043</v>
      </c>
      <c r="D11" s="832">
        <v>9086</v>
      </c>
      <c r="E11" s="840">
        <v>0.13055348008506237</v>
      </c>
      <c r="F11" s="833">
        <v>8301</v>
      </c>
      <c r="G11" s="840">
        <v>0.11549378078303699</v>
      </c>
      <c r="H11" s="833">
        <v>5203</v>
      </c>
      <c r="I11" s="842">
        <v>7.0143981880931836E-2</v>
      </c>
      <c r="J11" s="834">
        <v>5708</v>
      </c>
      <c r="K11" s="842">
        <v>7.2855374168762047E-2</v>
      </c>
      <c r="L11" s="833">
        <v>6958</v>
      </c>
      <c r="M11" s="843">
        <v>8.0672463768115946E-2</v>
      </c>
      <c r="N11" s="818"/>
    </row>
    <row r="12" spans="1:14" s="3" customFormat="1" ht="18" customHeight="1" x14ac:dyDescent="0.25">
      <c r="A12" s="826" t="s">
        <v>473</v>
      </c>
      <c r="B12" s="832">
        <v>380</v>
      </c>
      <c r="C12" s="840">
        <v>5.8337683072860694E-3</v>
      </c>
      <c r="D12" s="832">
        <v>511</v>
      </c>
      <c r="E12" s="840">
        <v>7.3423759986206106E-3</v>
      </c>
      <c r="F12" s="833">
        <v>642</v>
      </c>
      <c r="G12" s="841">
        <v>8.9322981884965361E-3</v>
      </c>
      <c r="H12" s="833">
        <v>1184</v>
      </c>
      <c r="I12" s="842">
        <v>1.5962036238136326E-2</v>
      </c>
      <c r="J12" s="834">
        <v>1002</v>
      </c>
      <c r="K12" s="842">
        <v>1.27892580443412E-2</v>
      </c>
      <c r="L12" s="833">
        <v>825</v>
      </c>
      <c r="M12" s="843">
        <v>9.5652173913043474E-3</v>
      </c>
      <c r="N12" s="818"/>
    </row>
    <row r="13" spans="1:14" s="3" customFormat="1" ht="18" customHeight="1" x14ac:dyDescent="0.25">
      <c r="A13" s="825" t="s">
        <v>474</v>
      </c>
      <c r="B13" s="832">
        <v>868</v>
      </c>
      <c r="C13" s="840">
        <v>1.3325554975590286E-2</v>
      </c>
      <c r="D13" s="832">
        <v>854</v>
      </c>
      <c r="E13" s="840">
        <v>1.227082016207828E-2</v>
      </c>
      <c r="F13" s="833">
        <v>898</v>
      </c>
      <c r="G13" s="841">
        <v>1.2494086874252163E-2</v>
      </c>
      <c r="H13" s="833">
        <v>1062</v>
      </c>
      <c r="I13" s="842">
        <v>1.4317299396031061E-2</v>
      </c>
      <c r="J13" s="834">
        <v>643</v>
      </c>
      <c r="K13" s="842">
        <v>8.2070787649814285E-3</v>
      </c>
      <c r="L13" s="833">
        <v>1026</v>
      </c>
      <c r="M13" s="843">
        <v>1.1895652173913043E-2</v>
      </c>
      <c r="N13" s="818"/>
    </row>
    <row r="14" spans="1:14" s="3" customFormat="1" ht="18" customHeight="1" x14ac:dyDescent="0.25">
      <c r="A14" s="825" t="s">
        <v>475</v>
      </c>
      <c r="B14" s="832">
        <v>30507</v>
      </c>
      <c r="C14" s="840">
        <v>0.46834413092204241</v>
      </c>
      <c r="D14" s="832">
        <v>33693</v>
      </c>
      <c r="E14" s="840">
        <v>0.48412265072705329</v>
      </c>
      <c r="F14" s="832">
        <v>33161</v>
      </c>
      <c r="G14" s="840">
        <v>0.46137685393883743</v>
      </c>
      <c r="H14" s="832">
        <v>34886</v>
      </c>
      <c r="I14" s="844">
        <v>0.47031384814495253</v>
      </c>
      <c r="J14" s="835">
        <v>36595</v>
      </c>
      <c r="K14" s="844">
        <v>0.46708872069128365</v>
      </c>
      <c r="L14" s="832">
        <v>39114</v>
      </c>
      <c r="M14" s="843">
        <v>0.45349565217391302</v>
      </c>
      <c r="N14" s="818"/>
    </row>
    <row r="15" spans="1:14" s="3" customFormat="1" ht="18" customHeight="1" x14ac:dyDescent="0.25">
      <c r="A15" s="825" t="s">
        <v>476</v>
      </c>
      <c r="B15" s="832">
        <v>13503</v>
      </c>
      <c r="C15" s="840">
        <v>0.20729835119285209</v>
      </c>
      <c r="D15" s="832">
        <v>14532</v>
      </c>
      <c r="E15" s="840">
        <v>0.20880510374159433</v>
      </c>
      <c r="F15" s="833">
        <v>16901</v>
      </c>
      <c r="G15" s="841">
        <v>0.23514761944514009</v>
      </c>
      <c r="H15" s="833">
        <v>18265</v>
      </c>
      <c r="I15" s="842">
        <v>0.24623867558239862</v>
      </c>
      <c r="J15" s="834">
        <v>18621</v>
      </c>
      <c r="K15" s="842">
        <v>0.23767342718929887</v>
      </c>
      <c r="L15" s="833">
        <v>21342</v>
      </c>
      <c r="M15" s="843">
        <v>0.24744347826086957</v>
      </c>
      <c r="N15" s="818"/>
    </row>
    <row r="16" spans="1:14" s="3" customFormat="1" ht="18" customHeight="1" x14ac:dyDescent="0.25">
      <c r="A16" s="827" t="s">
        <v>477</v>
      </c>
      <c r="B16" s="832">
        <v>2340</v>
      </c>
      <c r="C16" s="840">
        <v>3.5923731155393164E-2</v>
      </c>
      <c r="D16" s="832">
        <v>2971</v>
      </c>
      <c r="E16" s="840">
        <v>4.2689235013506521E-2</v>
      </c>
      <c r="F16" s="832">
        <v>3420</v>
      </c>
      <c r="G16" s="840">
        <v>4.7583270723766592E-2</v>
      </c>
      <c r="H16" s="832">
        <v>3629</v>
      </c>
      <c r="I16" s="844">
        <v>4.8924180327868855E-2</v>
      </c>
      <c r="J16" s="835">
        <v>3049</v>
      </c>
      <c r="K16" s="844">
        <v>3.8916614548100116E-2</v>
      </c>
      <c r="L16" s="832">
        <v>3094</v>
      </c>
      <c r="M16" s="843">
        <v>3.5872463768115939E-2</v>
      </c>
      <c r="N16" s="818"/>
    </row>
    <row r="17" spans="1:14" s="3" customFormat="1" ht="18" customHeight="1" x14ac:dyDescent="0.25">
      <c r="A17" s="828" t="s">
        <v>478</v>
      </c>
      <c r="B17" s="845">
        <v>65138</v>
      </c>
      <c r="C17" s="846">
        <v>0.99999999999999989</v>
      </c>
      <c r="D17" s="845">
        <v>69596</v>
      </c>
      <c r="E17" s="846">
        <v>1</v>
      </c>
      <c r="F17" s="845">
        <v>71874</v>
      </c>
      <c r="G17" s="846">
        <v>0.99999999999999989</v>
      </c>
      <c r="H17" s="823">
        <v>74176</v>
      </c>
      <c r="I17" s="846">
        <v>1</v>
      </c>
      <c r="J17" s="845">
        <v>78347</v>
      </c>
      <c r="K17" s="846">
        <v>1</v>
      </c>
      <c r="L17" s="845">
        <v>86250</v>
      </c>
      <c r="M17" s="847">
        <v>1</v>
      </c>
      <c r="N17" s="818"/>
    </row>
    <row r="18" spans="1:14" s="3" customFormat="1" ht="18" customHeight="1" x14ac:dyDescent="0.25">
      <c r="A18" s="818"/>
      <c r="B18" s="818"/>
      <c r="C18" s="818"/>
      <c r="D18" s="818"/>
      <c r="E18" s="818"/>
      <c r="F18" s="818"/>
      <c r="G18" s="818"/>
      <c r="H18" s="818"/>
      <c r="I18" s="818"/>
      <c r="J18" s="818"/>
      <c r="K18" s="818"/>
      <c r="L18" s="818"/>
      <c r="M18" s="818"/>
      <c r="N18" s="818"/>
    </row>
    <row r="19" spans="1:14" s="3" customFormat="1" ht="18" customHeight="1" x14ac:dyDescent="0.2">
      <c r="A19" s="820"/>
      <c r="B19" s="820"/>
      <c r="C19" s="820"/>
      <c r="D19" s="820"/>
      <c r="E19" s="820"/>
      <c r="F19" s="820"/>
      <c r="G19" s="820"/>
      <c r="H19" s="820"/>
      <c r="I19" s="820"/>
      <c r="J19" s="820"/>
      <c r="K19" s="820"/>
      <c r="L19" s="820"/>
      <c r="M19" s="820"/>
      <c r="N19" s="820"/>
    </row>
    <row r="20" spans="1:14" s="3" customFormat="1" ht="12" x14ac:dyDescent="0.2">
      <c r="A20" s="821" t="s">
        <v>596</v>
      </c>
      <c r="B20" s="820"/>
      <c r="C20" s="820"/>
      <c r="D20" s="820"/>
      <c r="E20" s="820"/>
      <c r="F20" s="820"/>
      <c r="G20" s="820"/>
      <c r="H20" s="820"/>
      <c r="I20" s="820"/>
      <c r="J20" s="820"/>
      <c r="K20" s="820"/>
      <c r="L20" s="820"/>
      <c r="M20" s="820"/>
      <c r="N20" s="820"/>
    </row>
    <row r="21" spans="1:14" s="3" customFormat="1" ht="12" x14ac:dyDescent="0.2">
      <c r="A21" s="820"/>
      <c r="B21" s="820"/>
      <c r="C21" s="820"/>
      <c r="D21" s="820"/>
      <c r="E21" s="820"/>
      <c r="F21" s="820"/>
      <c r="G21" s="820"/>
      <c r="H21" s="820"/>
      <c r="I21" s="820"/>
      <c r="J21" s="820"/>
      <c r="K21" s="820"/>
      <c r="L21" s="820"/>
      <c r="M21" s="820"/>
      <c r="N21" s="820"/>
    </row>
    <row r="22" spans="1:14" s="3" customFormat="1" ht="12" x14ac:dyDescent="0.2">
      <c r="A22" s="5" t="s">
        <v>596</v>
      </c>
    </row>
    <row r="23" spans="1:14" s="3" customFormat="1" ht="12" x14ac:dyDescent="0.2"/>
    <row r="24" spans="1:14" s="3" customFormat="1" ht="12" x14ac:dyDescent="0.2"/>
    <row r="25" spans="1:14" s="3" customFormat="1" ht="12" x14ac:dyDescent="0.2"/>
    <row r="26" spans="1:14" s="3" customFormat="1" ht="12" x14ac:dyDescent="0.2"/>
    <row r="27" spans="1:14" s="3" customFormat="1" ht="12" x14ac:dyDescent="0.2"/>
    <row r="28" spans="1:14" s="3" customFormat="1" ht="12" x14ac:dyDescent="0.2"/>
    <row r="29" spans="1:14" s="3" customFormat="1" ht="12" x14ac:dyDescent="0.2"/>
    <row r="30" spans="1:14" s="3" customFormat="1" ht="12" x14ac:dyDescent="0.2"/>
    <row r="31" spans="1:14" s="3" customFormat="1" ht="12" x14ac:dyDescent="0.2"/>
    <row r="32" spans="1:14" s="3" customFormat="1" ht="12" x14ac:dyDescent="0.2"/>
    <row r="33" s="3" customFormat="1" ht="12" x14ac:dyDescent="0.2"/>
    <row r="34" s="3" customFormat="1" ht="12" x14ac:dyDescent="0.2"/>
    <row r="35" s="3" customFormat="1" ht="12" x14ac:dyDescent="0.2"/>
    <row r="36" s="3" customFormat="1" ht="12" x14ac:dyDescent="0.2"/>
    <row r="37" s="3" customFormat="1" ht="12" x14ac:dyDescent="0.2"/>
    <row r="38" s="3" customFormat="1" ht="12" x14ac:dyDescent="0.2"/>
    <row r="39" s="3" customFormat="1" ht="12" x14ac:dyDescent="0.2"/>
    <row r="40" s="3" customFormat="1" ht="12" x14ac:dyDescent="0.2"/>
  </sheetData>
  <sheetProtection selectLockedCells="1" selectUnlockedCells="1"/>
  <mergeCells count="3">
    <mergeCell ref="A3:M3"/>
    <mergeCell ref="A4:M4"/>
    <mergeCell ref="A5:M5"/>
  </mergeCells>
  <conditionalFormatting sqref="A4">
    <cfRule type="duplicateValues" dxfId="9" priority="2"/>
  </conditionalFormatting>
  <conditionalFormatting sqref="A5">
    <cfRule type="duplicateValues" dxfId="8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4EAAA-ACC7-431F-BA12-38622E5117BB}">
  <sheetPr codeName="Hoja12">
    <tabColor rgb="FF7030A0"/>
  </sheetPr>
  <dimension ref="A1:L1009"/>
  <sheetViews>
    <sheetView showGridLines="0" showRowColHeaders="0" workbookViewId="0">
      <selection activeCell="A33" sqref="A33:F33"/>
    </sheetView>
  </sheetViews>
  <sheetFormatPr baseColWidth="10" defaultColWidth="14.42578125" defaultRowHeight="15" customHeight="1" x14ac:dyDescent="0.25"/>
  <cols>
    <col min="1" max="1" width="14.42578125" style="35"/>
    <col min="2" max="2" width="5.7109375" style="35" customWidth="1"/>
    <col min="3" max="3" width="22.7109375" style="35" customWidth="1"/>
    <col min="4" max="5" width="12.7109375" style="35" customWidth="1"/>
    <col min="6" max="6" width="5.5703125" style="35" customWidth="1"/>
    <col min="7" max="7" width="10.7109375" style="35" customWidth="1"/>
    <col min="8" max="8" width="36.140625" style="35" customWidth="1"/>
    <col min="9" max="9" width="4" style="35" customWidth="1"/>
    <col min="10" max="10" width="58.5703125" style="35" customWidth="1"/>
    <col min="11" max="11" width="3" style="35" customWidth="1"/>
    <col min="12" max="12" width="44.140625" style="35" customWidth="1"/>
    <col min="13" max="27" width="10.7109375" style="35" customWidth="1"/>
    <col min="28" max="16384" width="14.42578125" style="35"/>
  </cols>
  <sheetData>
    <row r="1" spans="1:10" s="9" customFormat="1" ht="15" customHeight="1" x14ac:dyDescent="0.25"/>
    <row r="2" spans="1:10" s="9" customFormat="1" ht="15" customHeight="1" x14ac:dyDescent="0.25"/>
    <row r="3" spans="1:10" s="9" customFormat="1" ht="15" customHeight="1" x14ac:dyDescent="0.25"/>
    <row r="4" spans="1:10" s="9" customFormat="1" ht="3.75" customHeight="1" x14ac:dyDescent="0.25"/>
    <row r="5" spans="1:10" s="9" customFormat="1" ht="15" customHeight="1" x14ac:dyDescent="0.25">
      <c r="A5" s="672" t="s">
        <v>2</v>
      </c>
      <c r="B5" s="672"/>
      <c r="C5" s="672"/>
      <c r="D5" s="672"/>
      <c r="E5" s="672"/>
      <c r="F5" s="672"/>
    </row>
    <row r="6" spans="1:10" s="9" customFormat="1" ht="15" customHeight="1" x14ac:dyDescent="0.25">
      <c r="A6" s="672"/>
      <c r="B6" s="672"/>
      <c r="C6" s="672"/>
      <c r="D6" s="672"/>
      <c r="E6" s="672"/>
      <c r="F6" s="672"/>
    </row>
    <row r="7" spans="1:10" ht="28.5" customHeight="1" x14ac:dyDescent="0.25">
      <c r="A7" s="685" t="s">
        <v>13</v>
      </c>
      <c r="B7" s="685"/>
      <c r="C7" s="685"/>
      <c r="D7" s="685"/>
      <c r="E7" s="685"/>
      <c r="F7" s="685"/>
    </row>
    <row r="8" spans="1:10" x14ac:dyDescent="0.25">
      <c r="B8" s="54"/>
      <c r="C8" s="54"/>
    </row>
    <row r="9" spans="1:10" ht="15" customHeight="1" x14ac:dyDescent="0.25">
      <c r="B9" s="36"/>
      <c r="C9" s="106" t="s">
        <v>56</v>
      </c>
      <c r="D9" s="107" t="s">
        <v>33</v>
      </c>
      <c r="E9" s="107" t="s">
        <v>35</v>
      </c>
    </row>
    <row r="10" spans="1:10" x14ac:dyDescent="0.25">
      <c r="B10" s="36"/>
      <c r="C10" s="108" t="s">
        <v>57</v>
      </c>
      <c r="D10" s="41">
        <v>510</v>
      </c>
      <c r="E10" s="69">
        <f t="shared" ref="E10:E32" si="0">+D10/$D$33</f>
        <v>0.2814569536423841</v>
      </c>
      <c r="H10" s="9"/>
      <c r="I10" s="9"/>
      <c r="J10" s="9"/>
    </row>
    <row r="11" spans="1:10" x14ac:dyDescent="0.25">
      <c r="B11" s="36"/>
      <c r="C11" s="108" t="s">
        <v>59</v>
      </c>
      <c r="D11" s="41">
        <v>353</v>
      </c>
      <c r="E11" s="69">
        <f t="shared" si="0"/>
        <v>0.19481236203090507</v>
      </c>
      <c r="H11" s="9"/>
      <c r="I11" s="9"/>
      <c r="J11" s="9"/>
    </row>
    <row r="12" spans="1:10" x14ac:dyDescent="0.25">
      <c r="B12" s="36"/>
      <c r="C12" s="108" t="s">
        <v>58</v>
      </c>
      <c r="D12" s="41">
        <v>295</v>
      </c>
      <c r="E12" s="69">
        <f t="shared" si="0"/>
        <v>0.16280353200883002</v>
      </c>
      <c r="H12" s="9"/>
      <c r="I12" s="9"/>
      <c r="J12" s="9"/>
    </row>
    <row r="13" spans="1:10" x14ac:dyDescent="0.25">
      <c r="B13" s="36"/>
      <c r="C13" s="108" t="s">
        <v>61</v>
      </c>
      <c r="D13" s="41">
        <v>116</v>
      </c>
      <c r="E13" s="69">
        <f t="shared" si="0"/>
        <v>6.4017660044150104E-2</v>
      </c>
      <c r="H13" s="9"/>
      <c r="I13" s="9"/>
      <c r="J13" s="9"/>
    </row>
    <row r="14" spans="1:10" x14ac:dyDescent="0.25">
      <c r="B14" s="36"/>
      <c r="C14" s="108" t="s">
        <v>65</v>
      </c>
      <c r="D14" s="41">
        <v>92</v>
      </c>
      <c r="E14" s="69">
        <f t="shared" si="0"/>
        <v>5.0772626931567331E-2</v>
      </c>
      <c r="H14" s="9"/>
      <c r="I14" s="9"/>
      <c r="J14" s="9"/>
    </row>
    <row r="15" spans="1:10" x14ac:dyDescent="0.25">
      <c r="B15" s="36"/>
      <c r="C15" s="108" t="s">
        <v>64</v>
      </c>
      <c r="D15" s="41">
        <v>71</v>
      </c>
      <c r="E15" s="69">
        <f t="shared" si="0"/>
        <v>3.9183222958057394E-2</v>
      </c>
      <c r="H15" s="9"/>
      <c r="I15" s="9"/>
      <c r="J15" s="9"/>
    </row>
    <row r="16" spans="1:10" x14ac:dyDescent="0.25">
      <c r="B16" s="36"/>
      <c r="C16" s="108" t="s">
        <v>70</v>
      </c>
      <c r="D16" s="41">
        <v>68</v>
      </c>
      <c r="E16" s="69">
        <f t="shared" si="0"/>
        <v>3.7527593818984545E-2</v>
      </c>
      <c r="H16" s="9"/>
      <c r="I16" s="9"/>
      <c r="J16" s="9"/>
    </row>
    <row r="17" spans="2:12" x14ac:dyDescent="0.25">
      <c r="B17" s="36"/>
      <c r="C17" s="108" t="s">
        <v>66</v>
      </c>
      <c r="D17" s="41">
        <v>57</v>
      </c>
      <c r="E17" s="69">
        <f t="shared" si="0"/>
        <v>3.1456953642384107E-2</v>
      </c>
      <c r="H17" s="9"/>
      <c r="I17" s="9"/>
      <c r="J17" s="9"/>
    </row>
    <row r="18" spans="2:12" x14ac:dyDescent="0.25">
      <c r="B18" s="36"/>
      <c r="C18" s="108" t="s">
        <v>62</v>
      </c>
      <c r="D18" s="41">
        <v>39</v>
      </c>
      <c r="E18" s="69">
        <f t="shared" si="0"/>
        <v>2.1523178807947019E-2</v>
      </c>
      <c r="H18" s="9"/>
      <c r="I18" s="9"/>
      <c r="J18" s="9"/>
      <c r="L18" s="70"/>
    </row>
    <row r="19" spans="2:12" x14ac:dyDescent="0.25">
      <c r="B19" s="36"/>
      <c r="C19" s="108" t="s">
        <v>72</v>
      </c>
      <c r="D19" s="41">
        <v>35</v>
      </c>
      <c r="E19" s="69">
        <f t="shared" si="0"/>
        <v>1.9315673289183224E-2</v>
      </c>
      <c r="H19" s="9"/>
      <c r="I19" s="9"/>
      <c r="J19" s="9"/>
      <c r="L19" s="70"/>
    </row>
    <row r="20" spans="2:12" x14ac:dyDescent="0.25">
      <c r="B20" s="36"/>
      <c r="C20" s="108" t="s">
        <v>60</v>
      </c>
      <c r="D20" s="41">
        <v>27</v>
      </c>
      <c r="E20" s="69">
        <f t="shared" si="0"/>
        <v>1.4900662251655629E-2</v>
      </c>
      <c r="H20" s="9"/>
      <c r="I20" s="9"/>
      <c r="J20" s="9"/>
      <c r="L20" s="70"/>
    </row>
    <row r="21" spans="2:12" x14ac:dyDescent="0.25">
      <c r="B21" s="36"/>
      <c r="C21" s="108" t="s">
        <v>69</v>
      </c>
      <c r="D21" s="41">
        <v>23</v>
      </c>
      <c r="E21" s="69">
        <f t="shared" si="0"/>
        <v>1.2693156732891833E-2</v>
      </c>
      <c r="H21" s="9"/>
      <c r="I21" s="9"/>
      <c r="J21" s="9"/>
      <c r="L21" s="70"/>
    </row>
    <row r="22" spans="2:12" x14ac:dyDescent="0.25">
      <c r="B22" s="36"/>
      <c r="C22" s="108" t="s">
        <v>68</v>
      </c>
      <c r="D22" s="41">
        <v>16</v>
      </c>
      <c r="E22" s="69">
        <f t="shared" si="0"/>
        <v>8.8300220750551876E-3</v>
      </c>
      <c r="H22" s="9"/>
      <c r="I22" s="9"/>
      <c r="J22" s="9"/>
      <c r="L22" s="70"/>
    </row>
    <row r="23" spans="2:12" x14ac:dyDescent="0.25">
      <c r="B23" s="36"/>
      <c r="C23" s="108" t="s">
        <v>63</v>
      </c>
      <c r="D23" s="41">
        <v>15</v>
      </c>
      <c r="E23" s="69">
        <f t="shared" si="0"/>
        <v>8.2781456953642391E-3</v>
      </c>
      <c r="H23" s="9"/>
      <c r="I23" s="9"/>
      <c r="J23" s="9"/>
      <c r="L23" s="70"/>
    </row>
    <row r="24" spans="2:12" x14ac:dyDescent="0.25">
      <c r="B24" s="36"/>
      <c r="C24" s="108" t="s">
        <v>67</v>
      </c>
      <c r="D24" s="41">
        <v>11</v>
      </c>
      <c r="E24" s="69">
        <f t="shared" si="0"/>
        <v>6.0706401766004413E-3</v>
      </c>
      <c r="H24" s="9"/>
      <c r="I24" s="9"/>
      <c r="J24" s="9"/>
    </row>
    <row r="25" spans="2:12" x14ac:dyDescent="0.25">
      <c r="B25" s="36"/>
      <c r="C25" s="108" t="s">
        <v>76</v>
      </c>
      <c r="D25" s="41">
        <v>6</v>
      </c>
      <c r="E25" s="69">
        <f t="shared" si="0"/>
        <v>3.3112582781456954E-3</v>
      </c>
      <c r="H25" s="9"/>
      <c r="I25" s="9"/>
      <c r="J25" s="9"/>
    </row>
    <row r="26" spans="2:12" x14ac:dyDescent="0.25">
      <c r="B26" s="36"/>
      <c r="C26" s="108" t="s">
        <v>77</v>
      </c>
      <c r="D26" s="41">
        <v>5</v>
      </c>
      <c r="E26" s="69">
        <f t="shared" si="0"/>
        <v>2.7593818984547464E-3</v>
      </c>
      <c r="H26" s="9"/>
      <c r="I26" s="9"/>
      <c r="J26" s="9"/>
    </row>
    <row r="27" spans="2:12" ht="15.75" customHeight="1" x14ac:dyDescent="0.25">
      <c r="B27" s="36"/>
      <c r="C27" s="108" t="s">
        <v>80</v>
      </c>
      <c r="D27" s="41">
        <v>2</v>
      </c>
      <c r="E27" s="69">
        <f t="shared" si="0"/>
        <v>1.1037527593818985E-3</v>
      </c>
      <c r="H27" s="9"/>
      <c r="I27" s="9"/>
      <c r="J27" s="9"/>
    </row>
    <row r="28" spans="2:12" ht="15.75" customHeight="1" x14ac:dyDescent="0.25">
      <c r="B28" s="36"/>
      <c r="C28" s="108" t="s">
        <v>74</v>
      </c>
      <c r="D28" s="41">
        <v>2</v>
      </c>
      <c r="E28" s="69">
        <f t="shared" si="0"/>
        <v>1.1037527593818985E-3</v>
      </c>
      <c r="H28" s="9"/>
      <c r="I28" s="9"/>
      <c r="J28" s="9"/>
    </row>
    <row r="29" spans="2:12" ht="15.75" customHeight="1" x14ac:dyDescent="0.25">
      <c r="B29" s="36"/>
      <c r="C29" s="108" t="s">
        <v>75</v>
      </c>
      <c r="D29" s="41">
        <v>2</v>
      </c>
      <c r="E29" s="69">
        <f t="shared" si="0"/>
        <v>1.1037527593818985E-3</v>
      </c>
      <c r="H29" s="9"/>
      <c r="I29" s="9"/>
      <c r="J29" s="9"/>
    </row>
    <row r="30" spans="2:12" ht="15.75" customHeight="1" x14ac:dyDescent="0.25">
      <c r="B30" s="36"/>
      <c r="C30" s="108" t="s">
        <v>79</v>
      </c>
      <c r="D30" s="41">
        <v>1</v>
      </c>
      <c r="E30" s="69">
        <f t="shared" si="0"/>
        <v>5.5187637969094923E-4</v>
      </c>
      <c r="H30" s="9"/>
      <c r="I30" s="9"/>
      <c r="J30" s="9"/>
    </row>
    <row r="31" spans="2:12" ht="15.75" customHeight="1" x14ac:dyDescent="0.25">
      <c r="B31" s="36"/>
      <c r="C31" s="108" t="s">
        <v>71</v>
      </c>
      <c r="D31" s="41">
        <v>1</v>
      </c>
      <c r="E31" s="69">
        <f t="shared" si="0"/>
        <v>5.5187637969094923E-4</v>
      </c>
      <c r="H31" s="9"/>
      <c r="I31" s="9"/>
      <c r="J31" s="9"/>
    </row>
    <row r="32" spans="2:12" ht="15.75" customHeight="1" x14ac:dyDescent="0.25">
      <c r="B32" s="36"/>
      <c r="C32" s="109" t="s">
        <v>86</v>
      </c>
      <c r="D32" s="110">
        <v>65</v>
      </c>
      <c r="E32" s="69">
        <f t="shared" si="0"/>
        <v>3.5871964679911703E-2</v>
      </c>
      <c r="H32" s="9"/>
      <c r="I32" s="9"/>
      <c r="J32" s="9"/>
    </row>
    <row r="33" spans="1:10" ht="15.75" customHeight="1" x14ac:dyDescent="0.25">
      <c r="C33" s="111" t="s">
        <v>87</v>
      </c>
      <c r="D33" s="112">
        <f>SUM(D10:D32)</f>
        <v>1812</v>
      </c>
      <c r="E33" s="73">
        <f>SUM(E10:E32)</f>
        <v>1</v>
      </c>
      <c r="H33" s="9"/>
      <c r="I33" s="9"/>
      <c r="J33" s="9"/>
    </row>
    <row r="34" spans="1:10" ht="15.75" customHeight="1" x14ac:dyDescent="0.25">
      <c r="J34" s="9"/>
    </row>
    <row r="35" spans="1:10" ht="15.75" customHeight="1" x14ac:dyDescent="0.25"/>
    <row r="36" spans="1:10" ht="30" customHeight="1" x14ac:dyDescent="0.25">
      <c r="A36" s="680" t="s">
        <v>4</v>
      </c>
      <c r="B36" s="681"/>
      <c r="C36" s="687" t="s">
        <v>51</v>
      </c>
      <c r="D36" s="683"/>
      <c r="E36" s="684"/>
    </row>
    <row r="37" spans="1:10" ht="15.75" customHeight="1" x14ac:dyDescent="0.25">
      <c r="A37" s="680" t="s">
        <v>52</v>
      </c>
      <c r="B37" s="681"/>
      <c r="C37" s="690" t="s">
        <v>112</v>
      </c>
      <c r="D37" s="683"/>
      <c r="E37" s="684"/>
    </row>
    <row r="38" spans="1:10" ht="135.75" customHeight="1" x14ac:dyDescent="0.25">
      <c r="A38" s="680" t="s">
        <v>54</v>
      </c>
      <c r="B38" s="681"/>
      <c r="C38" s="682" t="s">
        <v>55</v>
      </c>
      <c r="D38" s="683"/>
      <c r="E38" s="684"/>
    </row>
    <row r="39" spans="1:10" ht="15.75" customHeight="1" x14ac:dyDescent="0.25"/>
    <row r="40" spans="1:10" ht="15.75" customHeight="1" x14ac:dyDescent="0.25"/>
    <row r="41" spans="1:10" ht="15.75" customHeight="1" x14ac:dyDescent="0.25"/>
    <row r="42" spans="1:10" ht="15.75" customHeight="1" x14ac:dyDescent="0.25"/>
    <row r="43" spans="1:10" ht="15.75" customHeight="1" x14ac:dyDescent="0.25"/>
    <row r="44" spans="1:10" ht="15.75" customHeight="1" x14ac:dyDescent="0.25"/>
    <row r="45" spans="1:10" ht="15.75" customHeight="1" x14ac:dyDescent="0.25"/>
    <row r="46" spans="1:10" ht="15.75" customHeight="1" x14ac:dyDescent="0.25"/>
    <row r="47" spans="1:10" ht="15.75" customHeight="1" x14ac:dyDescent="0.25"/>
    <row r="48" spans="1:10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  <row r="1004" ht="15.75" customHeight="1" x14ac:dyDescent="0.25"/>
    <row r="1005" ht="15.75" customHeight="1" x14ac:dyDescent="0.25"/>
    <row r="1006" ht="15.75" customHeight="1" x14ac:dyDescent="0.25"/>
    <row r="1007" ht="15.75" customHeight="1" x14ac:dyDescent="0.25"/>
    <row r="1008" ht="15.75" customHeight="1" x14ac:dyDescent="0.25"/>
    <row r="1009" ht="15.75" customHeight="1" x14ac:dyDescent="0.25"/>
  </sheetData>
  <mergeCells count="8">
    <mergeCell ref="A38:B38"/>
    <mergeCell ref="C38:E38"/>
    <mergeCell ref="A5:F6"/>
    <mergeCell ref="A7:F7"/>
    <mergeCell ref="A36:B36"/>
    <mergeCell ref="C36:E36"/>
    <mergeCell ref="A37:B37"/>
    <mergeCell ref="C37:E37"/>
  </mergeCells>
  <pageMargins left="0.7" right="0.7" top="0.75" bottom="0.75" header="0" footer="0"/>
  <pageSetup orientation="portrait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868BA-8C49-4344-8CC4-715AA1BFF772}">
  <sheetPr codeName="Hoja84">
    <tabColor theme="9" tint="-0.499984740745262"/>
  </sheetPr>
  <dimension ref="A1:K40"/>
  <sheetViews>
    <sheetView showGridLines="0" zoomScale="87" zoomScaleNormal="87" workbookViewId="0">
      <selection activeCell="K20" sqref="K20"/>
    </sheetView>
  </sheetViews>
  <sheetFormatPr baseColWidth="10" defaultColWidth="11.42578125" defaultRowHeight="15" x14ac:dyDescent="0.25"/>
  <cols>
    <col min="1" max="1" width="22.140625" style="1" customWidth="1"/>
    <col min="2" max="7" width="15.85546875" style="1" customWidth="1"/>
    <col min="8" max="10" width="11.42578125" style="1"/>
    <col min="11" max="11" width="64.140625" style="1" customWidth="1"/>
    <col min="12" max="16384" width="11.42578125" style="1"/>
  </cols>
  <sheetData>
    <row r="1" spans="1:11" s="344" customFormat="1" ht="59.25" customHeight="1" x14ac:dyDescent="0.3"/>
    <row r="2" spans="1:11" s="241" customFormat="1" ht="3.75" customHeight="1" x14ac:dyDescent="0.25"/>
    <row r="3" spans="1:11" ht="28.5" customHeight="1" x14ac:dyDescent="0.25">
      <c r="A3" s="783" t="s">
        <v>2</v>
      </c>
      <c r="B3" s="783"/>
      <c r="C3" s="783"/>
      <c r="D3" s="783"/>
      <c r="E3" s="783"/>
      <c r="F3" s="783"/>
      <c r="G3" s="783"/>
    </row>
    <row r="4" spans="1:11" x14ac:dyDescent="0.25">
      <c r="A4" s="782" t="s">
        <v>591</v>
      </c>
      <c r="B4" s="782"/>
      <c r="C4" s="782"/>
      <c r="D4" s="782"/>
      <c r="E4" s="782"/>
      <c r="F4" s="782"/>
      <c r="G4" s="782"/>
    </row>
    <row r="5" spans="1:11" x14ac:dyDescent="0.25">
      <c r="A5" s="782" t="s">
        <v>595</v>
      </c>
      <c r="B5" s="782"/>
      <c r="C5" s="782"/>
      <c r="D5" s="782"/>
      <c r="E5" s="782"/>
      <c r="F5" s="782"/>
      <c r="G5" s="782"/>
    </row>
    <row r="7" spans="1:11" s="3" customFormat="1" ht="18" customHeight="1" x14ac:dyDescent="0.2">
      <c r="A7" s="352" t="s">
        <v>235</v>
      </c>
      <c r="B7" s="353"/>
      <c r="C7" s="354"/>
      <c r="D7" s="355" t="s">
        <v>469</v>
      </c>
      <c r="E7" s="354"/>
      <c r="F7" s="354"/>
      <c r="G7" s="356"/>
    </row>
    <row r="8" spans="1:11" s="3" customFormat="1" ht="18" customHeight="1" x14ac:dyDescent="0.2">
      <c r="A8" s="367" t="s">
        <v>479</v>
      </c>
      <c r="B8" s="367">
        <v>2014</v>
      </c>
      <c r="C8" s="367">
        <v>2015</v>
      </c>
      <c r="D8" s="357">
        <v>2016</v>
      </c>
      <c r="E8" s="367">
        <v>2017</v>
      </c>
      <c r="F8" s="367">
        <v>2018</v>
      </c>
      <c r="G8" s="367">
        <v>2019</v>
      </c>
    </row>
    <row r="9" spans="1:11" s="3" customFormat="1" ht="18" customHeight="1" x14ac:dyDescent="0.25">
      <c r="A9" s="358" t="s">
        <v>480</v>
      </c>
      <c r="B9" s="359">
        <v>4379</v>
      </c>
      <c r="C9" s="359">
        <v>3225</v>
      </c>
      <c r="D9" s="359">
        <v>5485</v>
      </c>
      <c r="E9" s="359">
        <v>3141</v>
      </c>
      <c r="F9" s="359">
        <v>5494</v>
      </c>
      <c r="G9" s="359">
        <v>6341</v>
      </c>
      <c r="K9"/>
    </row>
    <row r="10" spans="1:11" s="3" customFormat="1" ht="18" customHeight="1" x14ac:dyDescent="0.2">
      <c r="A10" s="358" t="s">
        <v>481</v>
      </c>
      <c r="B10" s="360">
        <v>5751</v>
      </c>
      <c r="C10" s="360">
        <v>6456</v>
      </c>
      <c r="D10" s="360">
        <v>6206</v>
      </c>
      <c r="E10" s="360">
        <v>6516</v>
      </c>
      <c r="F10" s="360">
        <v>7003</v>
      </c>
      <c r="G10" s="360">
        <v>6223</v>
      </c>
    </row>
    <row r="11" spans="1:11" s="3" customFormat="1" ht="18" customHeight="1" x14ac:dyDescent="0.2">
      <c r="A11" s="358" t="s">
        <v>482</v>
      </c>
      <c r="B11" s="359">
        <v>5747</v>
      </c>
      <c r="C11" s="359">
        <v>6813</v>
      </c>
      <c r="D11" s="359">
        <v>6028</v>
      </c>
      <c r="E11" s="359">
        <v>6923</v>
      </c>
      <c r="F11" s="359">
        <v>5614</v>
      </c>
      <c r="G11" s="359">
        <v>7420</v>
      </c>
    </row>
    <row r="12" spans="1:11" s="3" customFormat="1" ht="18" customHeight="1" x14ac:dyDescent="0.2">
      <c r="A12" s="358" t="s">
        <v>483</v>
      </c>
      <c r="B12" s="360">
        <v>4978</v>
      </c>
      <c r="C12" s="360">
        <v>6094</v>
      </c>
      <c r="D12" s="360">
        <v>5849</v>
      </c>
      <c r="E12" s="360">
        <v>6148</v>
      </c>
      <c r="F12" s="360">
        <v>6947</v>
      </c>
      <c r="G12" s="360">
        <v>8155</v>
      </c>
    </row>
    <row r="13" spans="1:11" s="3" customFormat="1" ht="18" customHeight="1" x14ac:dyDescent="0.2">
      <c r="A13" s="358" t="s">
        <v>484</v>
      </c>
      <c r="B13" s="359">
        <v>5837</v>
      </c>
      <c r="C13" s="359">
        <v>7004</v>
      </c>
      <c r="D13" s="359">
        <v>7157</v>
      </c>
      <c r="E13" s="359">
        <v>7015</v>
      </c>
      <c r="F13" s="359">
        <v>7157</v>
      </c>
      <c r="G13" s="359">
        <v>8985</v>
      </c>
    </row>
    <row r="14" spans="1:11" s="3" customFormat="1" ht="18" customHeight="1" x14ac:dyDescent="0.2">
      <c r="A14" s="358" t="s">
        <v>485</v>
      </c>
      <c r="B14" s="360">
        <v>4293</v>
      </c>
      <c r="C14" s="360">
        <v>6187</v>
      </c>
      <c r="D14" s="360">
        <v>6781</v>
      </c>
      <c r="E14" s="360">
        <v>7514</v>
      </c>
      <c r="F14" s="360">
        <v>7424</v>
      </c>
      <c r="G14" s="360">
        <v>7764</v>
      </c>
    </row>
    <row r="15" spans="1:11" s="3" customFormat="1" ht="18" customHeight="1" x14ac:dyDescent="0.2">
      <c r="A15" s="358" t="s">
        <v>486</v>
      </c>
      <c r="B15" s="359">
        <v>5380</v>
      </c>
      <c r="C15" s="359">
        <v>6135</v>
      </c>
      <c r="D15" s="359">
        <v>6113</v>
      </c>
      <c r="E15" s="359">
        <v>5909</v>
      </c>
      <c r="F15" s="359">
        <v>6364</v>
      </c>
      <c r="G15" s="359">
        <v>7592</v>
      </c>
    </row>
    <row r="16" spans="1:11" s="3" customFormat="1" ht="18" customHeight="1" x14ac:dyDescent="0.2">
      <c r="A16" s="358" t="s">
        <v>487</v>
      </c>
      <c r="B16" s="360">
        <v>5038</v>
      </c>
      <c r="C16" s="360">
        <v>5747</v>
      </c>
      <c r="D16" s="360">
        <v>6016</v>
      </c>
      <c r="E16" s="360">
        <v>6435</v>
      </c>
      <c r="F16" s="360">
        <v>6768</v>
      </c>
      <c r="G16" s="360">
        <v>6401</v>
      </c>
    </row>
    <row r="17" spans="1:8" s="3" customFormat="1" ht="18" customHeight="1" x14ac:dyDescent="0.2">
      <c r="A17" s="358" t="s">
        <v>488</v>
      </c>
      <c r="B17" s="359">
        <v>6001</v>
      </c>
      <c r="C17" s="359">
        <v>6057</v>
      </c>
      <c r="D17" s="359">
        <v>5861</v>
      </c>
      <c r="E17" s="359">
        <v>5861</v>
      </c>
      <c r="F17" s="359">
        <v>6493</v>
      </c>
      <c r="G17" s="359">
        <v>7233</v>
      </c>
    </row>
    <row r="18" spans="1:8" s="3" customFormat="1" ht="18" customHeight="1" x14ac:dyDescent="0.2">
      <c r="A18" s="358" t="s">
        <v>489</v>
      </c>
      <c r="B18" s="360">
        <v>6164</v>
      </c>
      <c r="C18" s="360">
        <v>5928</v>
      </c>
      <c r="D18" s="360">
        <v>4621</v>
      </c>
      <c r="E18" s="360">
        <v>7568</v>
      </c>
      <c r="F18" s="360">
        <v>6751</v>
      </c>
      <c r="G18" s="360">
        <v>7542</v>
      </c>
    </row>
    <row r="19" spans="1:8" s="3" customFormat="1" ht="18" customHeight="1" x14ac:dyDescent="0.2">
      <c r="A19" s="358" t="s">
        <v>490</v>
      </c>
      <c r="B19" s="359">
        <v>5162</v>
      </c>
      <c r="C19" s="359">
        <v>5541</v>
      </c>
      <c r="D19" s="359">
        <v>7401</v>
      </c>
      <c r="E19" s="359">
        <v>6113</v>
      </c>
      <c r="F19" s="359">
        <v>6156</v>
      </c>
      <c r="G19" s="359">
        <v>7173</v>
      </c>
    </row>
    <row r="20" spans="1:8" s="3" customFormat="1" ht="18" customHeight="1" thickBot="1" x14ac:dyDescent="0.25">
      <c r="A20" s="361" t="s">
        <v>491</v>
      </c>
      <c r="B20" s="362">
        <v>6408</v>
      </c>
      <c r="C20" s="362">
        <v>4409</v>
      </c>
      <c r="D20" s="362">
        <v>4356</v>
      </c>
      <c r="E20" s="362">
        <v>5033</v>
      </c>
      <c r="F20" s="362">
        <v>6176</v>
      </c>
      <c r="G20" s="363">
        <v>5421</v>
      </c>
    </row>
    <row r="21" spans="1:8" s="3" customFormat="1" ht="18" customHeight="1" thickBot="1" x14ac:dyDescent="0.25">
      <c r="A21" s="364" t="s">
        <v>478</v>
      </c>
      <c r="B21" s="365">
        <f t="shared" ref="B21:G21" si="0">SUM(B9:B20)</f>
        <v>65138</v>
      </c>
      <c r="C21" s="366">
        <f t="shared" si="0"/>
        <v>69596</v>
      </c>
      <c r="D21" s="366">
        <f t="shared" si="0"/>
        <v>71874</v>
      </c>
      <c r="E21" s="366">
        <f t="shared" si="0"/>
        <v>74176</v>
      </c>
      <c r="F21" s="366">
        <f t="shared" si="0"/>
        <v>78347</v>
      </c>
      <c r="G21" s="366">
        <f t="shared" si="0"/>
        <v>86250</v>
      </c>
      <c r="H21" s="3" t="s">
        <v>235</v>
      </c>
    </row>
    <row r="22" spans="1:8" s="3" customFormat="1" ht="12" x14ac:dyDescent="0.2"/>
    <row r="23" spans="1:8" s="3" customFormat="1" ht="12" x14ac:dyDescent="0.2"/>
    <row r="24" spans="1:8" s="3" customFormat="1" ht="12" x14ac:dyDescent="0.2">
      <c r="A24" s="5" t="s">
        <v>596</v>
      </c>
    </row>
    <row r="25" spans="1:8" s="3" customFormat="1" ht="12" x14ac:dyDescent="0.2"/>
    <row r="26" spans="1:8" s="3" customFormat="1" ht="12" x14ac:dyDescent="0.2"/>
    <row r="27" spans="1:8" s="3" customFormat="1" ht="12" x14ac:dyDescent="0.2"/>
    <row r="28" spans="1:8" s="3" customFormat="1" ht="12" x14ac:dyDescent="0.2"/>
    <row r="29" spans="1:8" s="3" customFormat="1" ht="12" x14ac:dyDescent="0.2"/>
    <row r="30" spans="1:8" s="3" customFormat="1" ht="12" x14ac:dyDescent="0.2"/>
    <row r="31" spans="1:8" s="3" customFormat="1" ht="12" x14ac:dyDescent="0.2"/>
    <row r="32" spans="1:8" s="3" customFormat="1" ht="12" x14ac:dyDescent="0.2"/>
    <row r="33" s="3" customFormat="1" ht="12" x14ac:dyDescent="0.2"/>
    <row r="34" s="3" customFormat="1" ht="12" x14ac:dyDescent="0.2"/>
    <row r="35" s="3" customFormat="1" ht="12" x14ac:dyDescent="0.2"/>
    <row r="36" s="3" customFormat="1" ht="12" x14ac:dyDescent="0.2"/>
    <row r="37" s="3" customFormat="1" ht="12" x14ac:dyDescent="0.2"/>
    <row r="38" s="3" customFormat="1" ht="12" x14ac:dyDescent="0.2"/>
    <row r="39" s="3" customFormat="1" ht="12" x14ac:dyDescent="0.2"/>
    <row r="40" s="3" customFormat="1" ht="12" x14ac:dyDescent="0.2"/>
  </sheetData>
  <sheetProtection selectLockedCells="1" selectUnlockedCells="1"/>
  <mergeCells count="3">
    <mergeCell ref="A3:G3"/>
    <mergeCell ref="A4:G4"/>
    <mergeCell ref="A5:G5"/>
  </mergeCells>
  <conditionalFormatting sqref="A4">
    <cfRule type="duplicateValues" dxfId="7" priority="2"/>
  </conditionalFormatting>
  <conditionalFormatting sqref="A5">
    <cfRule type="duplicateValues" dxfId="6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A3203C-AF6A-480E-9087-99A5FEAD631E}">
  <sheetPr codeName="Hoja85">
    <tabColor theme="9" tint="-0.499984740745262"/>
  </sheetPr>
  <dimension ref="A1:K43"/>
  <sheetViews>
    <sheetView showGridLines="0" zoomScale="87" zoomScaleNormal="87" workbookViewId="0">
      <selection activeCell="J10" sqref="J10"/>
    </sheetView>
  </sheetViews>
  <sheetFormatPr baseColWidth="10" defaultColWidth="11.42578125" defaultRowHeight="15" x14ac:dyDescent="0.25"/>
  <cols>
    <col min="1" max="1" width="24.7109375" style="1" customWidth="1"/>
    <col min="2" max="7" width="15.5703125" style="1" customWidth="1"/>
    <col min="8" max="16384" width="11.42578125" style="1"/>
  </cols>
  <sheetData>
    <row r="1" spans="1:11" s="344" customFormat="1" ht="59.25" customHeight="1" x14ac:dyDescent="0.3">
      <c r="K1" s="819"/>
    </row>
    <row r="2" spans="1:11" s="241" customFormat="1" ht="3.75" customHeight="1" x14ac:dyDescent="0.25">
      <c r="K2" s="819"/>
    </row>
    <row r="3" spans="1:11" ht="28.5" customHeight="1" x14ac:dyDescent="0.25">
      <c r="A3" s="767" t="s">
        <v>2</v>
      </c>
      <c r="B3" s="767"/>
      <c r="C3" s="767"/>
      <c r="D3" s="767"/>
      <c r="E3" s="767"/>
      <c r="F3" s="767"/>
      <c r="G3" s="767"/>
      <c r="K3" s="819"/>
    </row>
    <row r="4" spans="1:11" x14ac:dyDescent="0.25">
      <c r="A4" s="782" t="s">
        <v>600</v>
      </c>
      <c r="B4" s="782"/>
      <c r="C4" s="782"/>
      <c r="D4" s="782"/>
      <c r="E4" s="782"/>
      <c r="F4" s="782"/>
      <c r="G4" s="782"/>
      <c r="K4" s="819"/>
    </row>
    <row r="5" spans="1:11" x14ac:dyDescent="0.25">
      <c r="A5" s="782" t="s">
        <v>798</v>
      </c>
      <c r="B5" s="782"/>
      <c r="C5" s="782"/>
      <c r="D5" s="782"/>
      <c r="E5" s="782"/>
      <c r="F5" s="782"/>
      <c r="G5" s="782"/>
    </row>
    <row r="7" spans="1:11" s="3" customFormat="1" ht="18" customHeight="1" x14ac:dyDescent="0.2">
      <c r="A7" s="352"/>
      <c r="B7" s="784" t="s">
        <v>469</v>
      </c>
      <c r="C7" s="784"/>
      <c r="D7" s="784"/>
      <c r="E7" s="784"/>
      <c r="F7" s="784"/>
      <c r="G7" s="784"/>
    </row>
    <row r="8" spans="1:11" s="3" customFormat="1" ht="18" customHeight="1" x14ac:dyDescent="0.2">
      <c r="A8" s="367" t="s">
        <v>492</v>
      </c>
      <c r="B8" s="367">
        <v>2014</v>
      </c>
      <c r="C8" s="367">
        <v>2015</v>
      </c>
      <c r="D8" s="367">
        <v>2016</v>
      </c>
      <c r="E8" s="367">
        <v>2017</v>
      </c>
      <c r="F8" s="367">
        <v>2018</v>
      </c>
      <c r="G8" s="367">
        <v>2019</v>
      </c>
    </row>
    <row r="9" spans="1:11" s="3" customFormat="1" ht="18" customHeight="1" x14ac:dyDescent="0.2">
      <c r="A9" s="368" t="s">
        <v>239</v>
      </c>
      <c r="B9" s="368">
        <v>27</v>
      </c>
      <c r="C9" s="368">
        <v>39</v>
      </c>
      <c r="D9" s="368">
        <v>18</v>
      </c>
      <c r="E9" s="368">
        <v>18</v>
      </c>
      <c r="F9" s="368">
        <v>21</v>
      </c>
      <c r="G9" s="368">
        <v>19</v>
      </c>
    </row>
    <row r="10" spans="1:11" s="3" customFormat="1" ht="18" customHeight="1" x14ac:dyDescent="0.2">
      <c r="A10" s="368" t="s">
        <v>240</v>
      </c>
      <c r="B10" s="368">
        <v>8244</v>
      </c>
      <c r="C10" s="368">
        <v>9599</v>
      </c>
      <c r="D10" s="368">
        <v>9419</v>
      </c>
      <c r="E10" s="368">
        <v>10813</v>
      </c>
      <c r="F10" s="368">
        <v>11026</v>
      </c>
      <c r="G10" s="368">
        <v>11830</v>
      </c>
    </row>
    <row r="11" spans="1:11" s="3" customFormat="1" ht="18" customHeight="1" x14ac:dyDescent="0.2">
      <c r="A11" s="368" t="s">
        <v>241</v>
      </c>
      <c r="B11" s="368">
        <v>27</v>
      </c>
      <c r="C11" s="368">
        <v>85</v>
      </c>
      <c r="D11" s="368">
        <v>98</v>
      </c>
      <c r="E11" s="368">
        <v>62</v>
      </c>
      <c r="F11" s="368">
        <v>151</v>
      </c>
      <c r="G11" s="368">
        <v>141</v>
      </c>
    </row>
    <row r="12" spans="1:11" s="3" customFormat="1" ht="18" customHeight="1" x14ac:dyDescent="0.2">
      <c r="A12" s="368" t="s">
        <v>493</v>
      </c>
      <c r="B12" s="368">
        <v>2220</v>
      </c>
      <c r="C12" s="368">
        <v>2989</v>
      </c>
      <c r="D12" s="368">
        <v>2576</v>
      </c>
      <c r="E12" s="368">
        <v>3103</v>
      </c>
      <c r="F12" s="368">
        <v>3654</v>
      </c>
      <c r="G12" s="368">
        <v>4751</v>
      </c>
    </row>
    <row r="13" spans="1:11" s="3" customFormat="1" ht="18" customHeight="1" x14ac:dyDescent="0.2">
      <c r="A13" s="368" t="s">
        <v>494</v>
      </c>
      <c r="B13" s="369">
        <v>1641</v>
      </c>
      <c r="C13" s="368">
        <v>1914</v>
      </c>
      <c r="D13" s="368">
        <v>1928</v>
      </c>
      <c r="E13" s="368">
        <v>2685</v>
      </c>
      <c r="F13" s="368">
        <v>2449</v>
      </c>
      <c r="G13" s="368">
        <v>2790</v>
      </c>
    </row>
    <row r="14" spans="1:11" s="3" customFormat="1" ht="18" customHeight="1" x14ac:dyDescent="0.2">
      <c r="A14" s="368" t="s">
        <v>495</v>
      </c>
      <c r="B14" s="369">
        <v>1404</v>
      </c>
      <c r="C14" s="368">
        <v>1825</v>
      </c>
      <c r="D14" s="368">
        <v>1182</v>
      </c>
      <c r="E14" s="368">
        <v>1378</v>
      </c>
      <c r="F14" s="368">
        <v>1157</v>
      </c>
      <c r="G14" s="368">
        <v>1132</v>
      </c>
    </row>
    <row r="15" spans="1:11" s="3" customFormat="1" ht="18" customHeight="1" x14ac:dyDescent="0.2">
      <c r="A15" s="368" t="s">
        <v>246</v>
      </c>
      <c r="B15" s="369">
        <v>912</v>
      </c>
      <c r="C15" s="368">
        <v>763</v>
      </c>
      <c r="D15" s="368">
        <v>796</v>
      </c>
      <c r="E15" s="368">
        <v>996</v>
      </c>
      <c r="F15" s="368">
        <v>1596</v>
      </c>
      <c r="G15" s="368">
        <v>1107</v>
      </c>
    </row>
    <row r="16" spans="1:11" s="3" customFormat="1" ht="18" customHeight="1" x14ac:dyDescent="0.2">
      <c r="A16" s="368" t="s">
        <v>496</v>
      </c>
      <c r="B16" s="369">
        <v>145</v>
      </c>
      <c r="C16" s="368">
        <v>138</v>
      </c>
      <c r="D16" s="368">
        <v>133</v>
      </c>
      <c r="E16" s="368">
        <v>248</v>
      </c>
      <c r="F16" s="368">
        <v>304</v>
      </c>
      <c r="G16" s="368">
        <v>295</v>
      </c>
    </row>
    <row r="17" spans="1:7" s="3" customFormat="1" ht="18" customHeight="1" x14ac:dyDescent="0.2">
      <c r="A17" s="368" t="s">
        <v>248</v>
      </c>
      <c r="B17" s="369">
        <v>157</v>
      </c>
      <c r="C17" s="368">
        <v>210</v>
      </c>
      <c r="D17" s="368">
        <v>397</v>
      </c>
      <c r="E17" s="368">
        <v>268</v>
      </c>
      <c r="F17" s="368">
        <v>278</v>
      </c>
      <c r="G17" s="368">
        <v>216</v>
      </c>
    </row>
    <row r="18" spans="1:7" s="3" customFormat="1" ht="18" customHeight="1" x14ac:dyDescent="0.2">
      <c r="A18" s="368" t="s">
        <v>249</v>
      </c>
      <c r="B18" s="369">
        <v>498</v>
      </c>
      <c r="C18" s="368">
        <v>473</v>
      </c>
      <c r="D18" s="368">
        <v>432</v>
      </c>
      <c r="E18" s="368">
        <v>582</v>
      </c>
      <c r="F18" s="368">
        <v>553</v>
      </c>
      <c r="G18" s="368">
        <v>541</v>
      </c>
    </row>
    <row r="19" spans="1:7" s="3" customFormat="1" ht="18" customHeight="1" x14ac:dyDescent="0.2">
      <c r="A19" s="368" t="s">
        <v>250</v>
      </c>
      <c r="B19" s="369">
        <v>1020</v>
      </c>
      <c r="C19" s="368">
        <v>909</v>
      </c>
      <c r="D19" s="368">
        <v>1187</v>
      </c>
      <c r="E19" s="368">
        <v>1051</v>
      </c>
      <c r="F19" s="368">
        <v>1167</v>
      </c>
      <c r="G19" s="368">
        <v>2174</v>
      </c>
    </row>
    <row r="20" spans="1:7" s="3" customFormat="1" ht="18" customHeight="1" x14ac:dyDescent="0.2">
      <c r="A20" s="368" t="s">
        <v>497</v>
      </c>
      <c r="B20" s="369">
        <v>198</v>
      </c>
      <c r="C20" s="368">
        <v>255</v>
      </c>
      <c r="D20" s="368">
        <v>283</v>
      </c>
      <c r="E20" s="368">
        <v>162</v>
      </c>
      <c r="F20" s="368">
        <v>308</v>
      </c>
      <c r="G20" s="368">
        <v>260</v>
      </c>
    </row>
    <row r="21" spans="1:7" s="3" customFormat="1" ht="18" customHeight="1" x14ac:dyDescent="0.2">
      <c r="A21" s="368" t="s">
        <v>498</v>
      </c>
      <c r="B21" s="369">
        <v>734</v>
      </c>
      <c r="C21" s="368">
        <v>764</v>
      </c>
      <c r="D21" s="368">
        <v>696</v>
      </c>
      <c r="E21" s="368">
        <v>457</v>
      </c>
      <c r="F21" s="368">
        <v>858</v>
      </c>
      <c r="G21" s="368">
        <v>1023</v>
      </c>
    </row>
    <row r="22" spans="1:7" s="3" customFormat="1" ht="18" customHeight="1" x14ac:dyDescent="0.2">
      <c r="A22" s="368" t="s">
        <v>253</v>
      </c>
      <c r="B22" s="369">
        <v>31493</v>
      </c>
      <c r="C22" s="368">
        <v>31593</v>
      </c>
      <c r="D22" s="368">
        <v>35760</v>
      </c>
      <c r="E22" s="368">
        <v>34159</v>
      </c>
      <c r="F22" s="368">
        <v>37032</v>
      </c>
      <c r="G22" s="368">
        <v>39515</v>
      </c>
    </row>
    <row r="23" spans="1:7" s="3" customFormat="1" ht="18" customHeight="1" x14ac:dyDescent="0.2">
      <c r="A23" s="368" t="s">
        <v>499</v>
      </c>
      <c r="B23" s="369">
        <v>202</v>
      </c>
      <c r="C23" s="368">
        <v>313</v>
      </c>
      <c r="D23" s="368">
        <v>207</v>
      </c>
      <c r="E23" s="368">
        <v>282</v>
      </c>
      <c r="F23" s="368">
        <v>391</v>
      </c>
      <c r="G23" s="368">
        <v>220</v>
      </c>
    </row>
    <row r="24" spans="1:7" s="3" customFormat="1" ht="18" customHeight="1" x14ac:dyDescent="0.2">
      <c r="A24" s="368" t="s">
        <v>255</v>
      </c>
      <c r="B24" s="369">
        <v>17</v>
      </c>
      <c r="C24" s="368">
        <v>11</v>
      </c>
      <c r="D24" s="368">
        <v>18</v>
      </c>
      <c r="E24" s="368">
        <v>9</v>
      </c>
      <c r="F24" s="368">
        <v>26</v>
      </c>
      <c r="G24" s="368">
        <v>33</v>
      </c>
    </row>
    <row r="25" spans="1:7" s="3" customFormat="1" ht="18" customHeight="1" x14ac:dyDescent="0.2">
      <c r="A25" s="368" t="s">
        <v>256</v>
      </c>
      <c r="B25" s="369">
        <v>520</v>
      </c>
      <c r="C25" s="368">
        <v>474</v>
      </c>
      <c r="D25" s="368">
        <v>751</v>
      </c>
      <c r="E25" s="368">
        <v>575</v>
      </c>
      <c r="F25" s="368">
        <v>585</v>
      </c>
      <c r="G25" s="368">
        <v>776</v>
      </c>
    </row>
    <row r="26" spans="1:7" s="3" customFormat="1" ht="18" customHeight="1" x14ac:dyDescent="0.2">
      <c r="A26" s="368" t="s">
        <v>258</v>
      </c>
      <c r="B26" s="369">
        <v>1050</v>
      </c>
      <c r="C26" s="368">
        <v>1207</v>
      </c>
      <c r="D26" s="368">
        <v>973</v>
      </c>
      <c r="E26" s="368">
        <v>856</v>
      </c>
      <c r="F26" s="368">
        <v>899</v>
      </c>
      <c r="G26" s="368">
        <v>1162</v>
      </c>
    </row>
    <row r="27" spans="1:7" s="3" customFormat="1" ht="18" customHeight="1" x14ac:dyDescent="0.2">
      <c r="A27" s="368" t="s">
        <v>259</v>
      </c>
      <c r="B27" s="369">
        <v>1109</v>
      </c>
      <c r="C27" s="368">
        <v>1139</v>
      </c>
      <c r="D27" s="368">
        <v>830</v>
      </c>
      <c r="E27" s="368">
        <v>695</v>
      </c>
      <c r="F27" s="368">
        <v>1007</v>
      </c>
      <c r="G27" s="368">
        <v>851</v>
      </c>
    </row>
    <row r="28" spans="1:7" s="3" customFormat="1" ht="18" customHeight="1" x14ac:dyDescent="0.2">
      <c r="A28" s="368" t="s">
        <v>260</v>
      </c>
      <c r="B28" s="369">
        <v>569</v>
      </c>
      <c r="C28" s="368">
        <v>946</v>
      </c>
      <c r="D28" s="368">
        <v>915</v>
      </c>
      <c r="E28" s="368">
        <v>1028</v>
      </c>
      <c r="F28" s="368">
        <v>808</v>
      </c>
      <c r="G28" s="368">
        <v>720</v>
      </c>
    </row>
    <row r="29" spans="1:7" s="3" customFormat="1" ht="18" customHeight="1" x14ac:dyDescent="0.2">
      <c r="A29" s="368" t="s">
        <v>261</v>
      </c>
      <c r="B29" s="369">
        <v>742</v>
      </c>
      <c r="C29" s="368">
        <v>803</v>
      </c>
      <c r="D29" s="368">
        <v>832</v>
      </c>
      <c r="E29" s="368">
        <v>682</v>
      </c>
      <c r="F29" s="368">
        <v>904</v>
      </c>
      <c r="G29" s="368">
        <v>1161</v>
      </c>
    </row>
    <row r="30" spans="1:7" s="3" customFormat="1" ht="18" customHeight="1" x14ac:dyDescent="0.2">
      <c r="A30" s="368" t="s">
        <v>262</v>
      </c>
      <c r="B30" s="369">
        <v>74</v>
      </c>
      <c r="C30" s="368">
        <v>84</v>
      </c>
      <c r="D30" s="368">
        <v>51</v>
      </c>
      <c r="E30" s="368">
        <v>92</v>
      </c>
      <c r="F30" s="368">
        <v>70</v>
      </c>
      <c r="G30" s="368">
        <v>84</v>
      </c>
    </row>
    <row r="31" spans="1:7" s="3" customFormat="1" ht="18" customHeight="1" x14ac:dyDescent="0.2">
      <c r="A31" s="368" t="s">
        <v>500</v>
      </c>
      <c r="B31" s="369">
        <v>518</v>
      </c>
      <c r="C31" s="368">
        <v>488</v>
      </c>
      <c r="D31" s="368">
        <v>562</v>
      </c>
      <c r="E31" s="368">
        <v>615</v>
      </c>
      <c r="F31" s="368">
        <v>511</v>
      </c>
      <c r="G31" s="368">
        <v>505</v>
      </c>
    </row>
    <row r="32" spans="1:7" s="3" customFormat="1" ht="18" customHeight="1" x14ac:dyDescent="0.2">
      <c r="A32" s="368" t="s">
        <v>264</v>
      </c>
      <c r="B32" s="369">
        <v>1002</v>
      </c>
      <c r="C32" s="368">
        <v>1169</v>
      </c>
      <c r="D32" s="368">
        <v>1045</v>
      </c>
      <c r="E32" s="368">
        <v>1381</v>
      </c>
      <c r="F32" s="368">
        <v>1263</v>
      </c>
      <c r="G32" s="368">
        <v>1769</v>
      </c>
    </row>
    <row r="33" spans="1:7" s="3" customFormat="1" ht="18" customHeight="1" x14ac:dyDescent="0.2">
      <c r="A33" s="368" t="s">
        <v>501</v>
      </c>
      <c r="B33" s="369">
        <v>150</v>
      </c>
      <c r="C33" s="368">
        <v>176</v>
      </c>
      <c r="D33" s="368">
        <v>120</v>
      </c>
      <c r="E33" s="368">
        <v>60</v>
      </c>
      <c r="F33" s="368">
        <v>67</v>
      </c>
      <c r="G33" s="368">
        <v>128</v>
      </c>
    </row>
    <row r="34" spans="1:7" s="3" customFormat="1" ht="18" customHeight="1" x14ac:dyDescent="0.2">
      <c r="A34" s="368" t="s">
        <v>265</v>
      </c>
      <c r="B34" s="369">
        <v>2107</v>
      </c>
      <c r="C34" s="368">
        <v>2336</v>
      </c>
      <c r="D34" s="368">
        <v>2353</v>
      </c>
      <c r="E34" s="368">
        <v>2604</v>
      </c>
      <c r="F34" s="368">
        <v>2059</v>
      </c>
      <c r="G34" s="368">
        <v>2913</v>
      </c>
    </row>
    <row r="35" spans="1:7" s="3" customFormat="1" ht="18" customHeight="1" x14ac:dyDescent="0.2">
      <c r="A35" s="368" t="s">
        <v>266</v>
      </c>
      <c r="B35" s="369">
        <v>560</v>
      </c>
      <c r="C35" s="368">
        <v>834</v>
      </c>
      <c r="D35" s="368">
        <v>509</v>
      </c>
      <c r="E35" s="368">
        <v>555</v>
      </c>
      <c r="F35" s="368">
        <v>476</v>
      </c>
      <c r="G35" s="368">
        <v>663</v>
      </c>
    </row>
    <row r="36" spans="1:7" s="3" customFormat="1" ht="18" customHeight="1" x14ac:dyDescent="0.2">
      <c r="A36" s="368" t="s">
        <v>267</v>
      </c>
      <c r="B36" s="369">
        <v>1195</v>
      </c>
      <c r="C36" s="368">
        <v>1144</v>
      </c>
      <c r="D36" s="368">
        <v>1013</v>
      </c>
      <c r="E36" s="368">
        <v>1445</v>
      </c>
      <c r="F36" s="368">
        <v>1111</v>
      </c>
      <c r="G36" s="368">
        <v>1003</v>
      </c>
    </row>
    <row r="37" spans="1:7" s="3" customFormat="1" ht="18" customHeight="1" x14ac:dyDescent="0.2">
      <c r="A37" s="368" t="s">
        <v>268</v>
      </c>
      <c r="B37" s="369">
        <v>5780</v>
      </c>
      <c r="C37" s="368">
        <v>5955</v>
      </c>
      <c r="D37" s="368">
        <v>5703</v>
      </c>
      <c r="E37" s="368">
        <v>5908</v>
      </c>
      <c r="F37" s="368">
        <v>6217</v>
      </c>
      <c r="G37" s="368">
        <v>6753</v>
      </c>
    </row>
    <row r="38" spans="1:7" s="3" customFormat="1" ht="18" customHeight="1" x14ac:dyDescent="0.2">
      <c r="A38" s="368" t="s">
        <v>502</v>
      </c>
      <c r="B38" s="369">
        <v>0</v>
      </c>
      <c r="C38" s="368">
        <v>1</v>
      </c>
      <c r="D38" s="368">
        <v>0</v>
      </c>
      <c r="E38" s="368">
        <v>3</v>
      </c>
      <c r="F38" s="368">
        <v>0</v>
      </c>
      <c r="G38" s="368">
        <v>0</v>
      </c>
    </row>
    <row r="39" spans="1:7" s="3" customFormat="1" ht="18" customHeight="1" x14ac:dyDescent="0.2">
      <c r="A39" s="368" t="s">
        <v>270</v>
      </c>
      <c r="B39" s="368">
        <v>2</v>
      </c>
      <c r="C39" s="368">
        <v>2</v>
      </c>
      <c r="D39" s="368">
        <v>3</v>
      </c>
      <c r="E39" s="368">
        <v>1</v>
      </c>
      <c r="F39" s="368">
        <v>10</v>
      </c>
      <c r="G39" s="368">
        <v>3</v>
      </c>
    </row>
    <row r="40" spans="1:7" s="3" customFormat="1" ht="18" customHeight="1" x14ac:dyDescent="0.2">
      <c r="A40" s="368" t="s">
        <v>503</v>
      </c>
      <c r="B40" s="368">
        <v>0</v>
      </c>
      <c r="C40" s="368">
        <v>7</v>
      </c>
      <c r="D40" s="368">
        <v>3</v>
      </c>
      <c r="E40" s="368">
        <v>5</v>
      </c>
      <c r="F40" s="370">
        <v>0</v>
      </c>
      <c r="G40" s="370">
        <v>0</v>
      </c>
    </row>
    <row r="43" spans="1:7" x14ac:dyDescent="0.25">
      <c r="A43" s="5" t="s">
        <v>596</v>
      </c>
      <c r="B43" s="3"/>
    </row>
  </sheetData>
  <sheetProtection selectLockedCells="1" selectUnlockedCells="1"/>
  <mergeCells count="4">
    <mergeCell ref="A3:G3"/>
    <mergeCell ref="A4:G4"/>
    <mergeCell ref="A5:G5"/>
    <mergeCell ref="B7:G7"/>
  </mergeCells>
  <conditionalFormatting sqref="A4">
    <cfRule type="duplicateValues" dxfId="5" priority="2"/>
  </conditionalFormatting>
  <conditionalFormatting sqref="A5">
    <cfRule type="duplicateValues" dxfId="4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53E26-D1F7-42B4-832A-143F689FD129}">
  <sheetPr codeName="Hoja86">
    <tabColor theme="9" tint="-0.499984740745262"/>
  </sheetPr>
  <dimension ref="A1:BV43"/>
  <sheetViews>
    <sheetView showGridLines="0" zoomScale="87" zoomScaleNormal="87" workbookViewId="0">
      <selection activeCell="BM8" sqref="BM8"/>
    </sheetView>
  </sheetViews>
  <sheetFormatPr baseColWidth="10" defaultColWidth="11.42578125" defaultRowHeight="15" x14ac:dyDescent="0.25"/>
  <cols>
    <col min="1" max="1" width="22.28515625" style="1" customWidth="1"/>
    <col min="2" max="2" width="14.85546875" style="1" customWidth="1"/>
    <col min="3" max="3" width="13.5703125" style="1" customWidth="1"/>
    <col min="4" max="4" width="12.5703125" style="1" customWidth="1"/>
    <col min="5" max="5" width="14.28515625" style="1" customWidth="1"/>
    <col min="6" max="6" width="12.7109375" style="1" customWidth="1"/>
    <col min="7" max="7" width="15.5703125" style="1" customWidth="1"/>
    <col min="8" max="10" width="11.42578125" style="1"/>
    <col min="11" max="11" width="5.28515625" style="1" customWidth="1"/>
    <col min="12" max="12" width="15.5703125" style="1" customWidth="1"/>
    <col min="13" max="13" width="14.5703125" style="1" customWidth="1"/>
    <col min="14" max="16" width="11.42578125" style="1"/>
    <col min="17" max="17" width="13.28515625" style="1" customWidth="1"/>
    <col min="18" max="18" width="14.140625" style="1" customWidth="1"/>
    <col min="19" max="19" width="11.42578125" style="1"/>
    <col min="20" max="20" width="11.5703125" style="1" customWidth="1"/>
    <col min="21" max="21" width="11.42578125" style="1"/>
    <col min="22" max="22" width="4.85546875" style="1" customWidth="1"/>
    <col min="23" max="23" width="16.85546875" style="1" customWidth="1"/>
    <col min="24" max="24" width="15.28515625" style="1" customWidth="1"/>
    <col min="25" max="27" width="11.42578125" style="1"/>
    <col min="28" max="28" width="13.42578125" style="1" customWidth="1"/>
    <col min="29" max="29" width="14" style="1" customWidth="1"/>
    <col min="30" max="32" width="11.42578125" style="1"/>
    <col min="33" max="33" width="5" style="1" customWidth="1"/>
    <col min="34" max="34" width="11.42578125" style="1"/>
    <col min="35" max="35" width="15" style="1" customWidth="1"/>
    <col min="36" max="36" width="11.42578125" style="1"/>
    <col min="37" max="37" width="13" style="1" customWidth="1"/>
    <col min="38" max="38" width="11.42578125" style="1"/>
    <col min="39" max="39" width="13" style="1" customWidth="1"/>
    <col min="40" max="40" width="13.85546875" style="1" customWidth="1"/>
    <col min="41" max="41" width="13.7109375" style="1" customWidth="1"/>
    <col min="42" max="43" width="11.42578125" style="1"/>
    <col min="44" max="44" width="5.42578125" style="1" customWidth="1"/>
    <col min="45" max="45" width="14.28515625" style="1" customWidth="1"/>
    <col min="46" max="46" width="15.28515625" style="1" customWidth="1"/>
    <col min="47" max="47" width="11.42578125" style="1"/>
    <col min="48" max="48" width="12.7109375" style="1" customWidth="1"/>
    <col min="49" max="49" width="11.42578125" style="1"/>
    <col min="50" max="50" width="14.5703125" style="1" customWidth="1"/>
    <col min="51" max="51" width="14.28515625" style="1" customWidth="1"/>
    <col min="52" max="52" width="13.5703125" style="1" customWidth="1"/>
    <col min="53" max="54" width="11.42578125" style="1"/>
    <col min="55" max="55" width="5.7109375" style="1" customWidth="1"/>
    <col min="56" max="57" width="14.7109375" style="1" customWidth="1"/>
    <col min="58" max="58" width="13.42578125" style="1" customWidth="1"/>
    <col min="59" max="59" width="11.42578125" style="1"/>
    <col min="60" max="60" width="14.28515625" style="1" customWidth="1"/>
    <col min="61" max="61" width="11.42578125" style="1"/>
    <col min="62" max="62" width="14.140625" style="1" customWidth="1"/>
    <col min="63" max="16384" width="11.42578125" style="1"/>
  </cols>
  <sheetData>
    <row r="1" spans="1:74" s="344" customFormat="1" ht="59.25" customHeight="1" x14ac:dyDescent="0.3">
      <c r="A1" s="526"/>
      <c r="B1" s="526"/>
      <c r="C1" s="526"/>
      <c r="D1" s="526"/>
      <c r="E1" s="526"/>
      <c r="F1" s="526"/>
      <c r="G1" s="526"/>
      <c r="H1" s="522"/>
      <c r="I1" s="526"/>
      <c r="J1" s="526"/>
      <c r="K1" s="526"/>
      <c r="L1" s="526"/>
      <c r="M1" s="526"/>
      <c r="N1" s="526"/>
      <c r="O1" s="526"/>
      <c r="P1" s="526"/>
      <c r="Q1" s="526"/>
      <c r="R1" s="526"/>
      <c r="S1" s="526"/>
      <c r="T1" s="526"/>
      <c r="U1" s="526"/>
      <c r="V1" s="526"/>
      <c r="W1" s="526"/>
      <c r="X1" s="526"/>
      <c r="Y1" s="526"/>
      <c r="Z1" s="526"/>
      <c r="AA1" s="526"/>
      <c r="AB1" s="526"/>
      <c r="AC1" s="526"/>
      <c r="AD1" s="526"/>
      <c r="AE1" s="526"/>
      <c r="AF1" s="526"/>
      <c r="AG1" s="526"/>
      <c r="AH1" s="526"/>
      <c r="AI1" s="526"/>
      <c r="AJ1" s="526"/>
      <c r="AK1" s="526"/>
      <c r="AL1" s="526"/>
      <c r="AM1" s="526"/>
      <c r="AN1" s="526"/>
      <c r="AO1" s="526"/>
      <c r="AP1" s="526"/>
      <c r="AQ1" s="526"/>
      <c r="AR1" s="526"/>
      <c r="AS1" s="526"/>
      <c r="AT1" s="526"/>
      <c r="AU1" s="526"/>
      <c r="AV1" s="526"/>
      <c r="AW1" s="526"/>
      <c r="AX1" s="526"/>
      <c r="AY1" s="526"/>
      <c r="AZ1" s="526"/>
      <c r="BA1" s="526"/>
      <c r="BB1" s="526"/>
      <c r="BC1" s="526"/>
      <c r="BD1" s="526"/>
      <c r="BE1" s="526"/>
      <c r="BF1" s="526"/>
      <c r="BG1" s="526"/>
      <c r="BH1" s="526"/>
      <c r="BI1" s="526"/>
      <c r="BJ1" s="526"/>
      <c r="BK1" s="526"/>
      <c r="BL1" s="526"/>
      <c r="BM1" s="526"/>
      <c r="BN1" s="526"/>
      <c r="BO1" s="526"/>
      <c r="BP1" s="526"/>
      <c r="BQ1" s="526"/>
      <c r="BR1" s="526"/>
      <c r="BS1" s="526"/>
      <c r="BT1" s="526"/>
      <c r="BU1" s="526"/>
      <c r="BV1" s="526"/>
    </row>
    <row r="2" spans="1:74" s="241" customFormat="1" ht="3.75" customHeight="1" x14ac:dyDescent="0.25">
      <c r="A2" s="523"/>
      <c r="B2" s="523"/>
      <c r="C2" s="523"/>
      <c r="D2" s="523"/>
      <c r="E2" s="523"/>
      <c r="F2" s="523"/>
      <c r="G2" s="523"/>
      <c r="H2" s="523"/>
      <c r="I2" s="523"/>
      <c r="J2" s="523"/>
      <c r="K2" s="523"/>
      <c r="L2" s="523"/>
      <c r="M2" s="523"/>
      <c r="N2" s="523"/>
      <c r="O2" s="523"/>
      <c r="P2" s="523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23"/>
      <c r="BH2" s="523"/>
      <c r="BI2" s="523"/>
      <c r="BJ2" s="523"/>
      <c r="BK2" s="523"/>
      <c r="BL2" s="523"/>
      <c r="BM2" s="523"/>
      <c r="BN2" s="523"/>
      <c r="BO2" s="523"/>
      <c r="BP2" s="523"/>
      <c r="BQ2" s="523"/>
      <c r="BR2" s="523"/>
      <c r="BS2" s="523"/>
      <c r="BT2" s="523"/>
      <c r="BU2" s="523"/>
      <c r="BV2" s="523"/>
    </row>
    <row r="3" spans="1:74" ht="28.5" customHeight="1" x14ac:dyDescent="0.25">
      <c r="A3" s="785" t="s">
        <v>2</v>
      </c>
      <c r="B3" s="785"/>
      <c r="C3" s="785"/>
      <c r="D3" s="785"/>
      <c r="E3" s="785"/>
      <c r="F3" s="785"/>
      <c r="G3" s="785"/>
      <c r="H3" s="785"/>
      <c r="I3" s="785"/>
      <c r="J3" s="785"/>
      <c r="K3" s="785"/>
      <c r="L3" s="785"/>
      <c r="M3" s="785"/>
      <c r="N3" s="785"/>
      <c r="O3" s="785"/>
      <c r="P3" s="785"/>
      <c r="Q3" s="785"/>
      <c r="R3" s="785"/>
      <c r="S3" s="785"/>
      <c r="T3" s="785"/>
      <c r="U3" s="785"/>
      <c r="V3" s="785"/>
      <c r="W3" s="785"/>
      <c r="X3" s="785"/>
      <c r="Y3" s="785"/>
      <c r="Z3" s="785"/>
      <c r="AA3" s="785"/>
      <c r="AB3" s="785"/>
      <c r="AC3" s="785"/>
      <c r="AD3" s="785"/>
      <c r="AE3" s="785"/>
      <c r="AF3" s="785"/>
      <c r="AG3" s="785"/>
      <c r="AH3" s="785"/>
      <c r="AI3" s="785"/>
      <c r="AJ3" s="785"/>
      <c r="AK3" s="785"/>
      <c r="AL3" s="785"/>
      <c r="AM3" s="785"/>
      <c r="AN3" s="785"/>
      <c r="AO3" s="785"/>
      <c r="AP3" s="785"/>
      <c r="AQ3" s="785"/>
      <c r="AR3" s="785"/>
      <c r="AS3" s="785"/>
      <c r="AT3" s="785"/>
      <c r="AU3" s="785"/>
      <c r="AV3" s="785"/>
      <c r="AW3" s="785"/>
      <c r="AX3" s="785"/>
      <c r="AY3" s="785"/>
      <c r="AZ3" s="785"/>
      <c r="BA3" s="785"/>
      <c r="BB3" s="785"/>
      <c r="BC3" s="785"/>
      <c r="BD3" s="785"/>
      <c r="BE3" s="785"/>
      <c r="BF3" s="785"/>
      <c r="BG3" s="785"/>
      <c r="BH3" s="785"/>
      <c r="BI3" s="785"/>
      <c r="BJ3" s="785"/>
      <c r="BK3" s="785"/>
      <c r="BL3" s="785"/>
      <c r="BM3" s="785"/>
      <c r="BN3" s="522"/>
      <c r="BO3" s="522"/>
      <c r="BP3" s="522"/>
      <c r="BQ3" s="522"/>
      <c r="BR3" s="522"/>
      <c r="BS3" s="522"/>
      <c r="BT3" s="522"/>
      <c r="BU3" s="522"/>
      <c r="BV3" s="522"/>
    </row>
    <row r="4" spans="1:74" x14ac:dyDescent="0.25">
      <c r="A4" s="787" t="s">
        <v>601</v>
      </c>
      <c r="B4" s="787"/>
      <c r="C4" s="787"/>
      <c r="D4" s="787"/>
      <c r="E4" s="787"/>
      <c r="F4" s="787"/>
      <c r="G4" s="787"/>
      <c r="H4" s="787"/>
      <c r="I4" s="787"/>
      <c r="J4" s="787"/>
      <c r="K4" s="787"/>
      <c r="L4" s="787"/>
      <c r="M4" s="787"/>
      <c r="N4" s="787"/>
      <c r="O4" s="787"/>
      <c r="P4" s="787"/>
      <c r="Q4" s="787"/>
      <c r="R4" s="787"/>
      <c r="S4" s="787"/>
      <c r="T4" s="787"/>
      <c r="U4" s="787"/>
      <c r="V4" s="787"/>
      <c r="W4" s="787"/>
      <c r="X4" s="787"/>
      <c r="Y4" s="787"/>
      <c r="Z4" s="787"/>
      <c r="AA4" s="787"/>
      <c r="AB4" s="787"/>
      <c r="AC4" s="787"/>
      <c r="AD4" s="787"/>
      <c r="AE4" s="787"/>
      <c r="AF4" s="787"/>
      <c r="AG4" s="787"/>
      <c r="AH4" s="787"/>
      <c r="AI4" s="787"/>
      <c r="AJ4" s="787"/>
      <c r="AK4" s="787"/>
      <c r="AL4" s="787"/>
      <c r="AM4" s="787"/>
      <c r="AN4" s="787"/>
      <c r="AO4" s="787"/>
      <c r="AP4" s="787"/>
      <c r="AQ4" s="787"/>
      <c r="AR4" s="787"/>
      <c r="AS4" s="787"/>
      <c r="AT4" s="787"/>
      <c r="AU4" s="787"/>
      <c r="AV4" s="787"/>
      <c r="AW4" s="787"/>
      <c r="AX4" s="787"/>
      <c r="AY4" s="787"/>
      <c r="AZ4" s="787"/>
      <c r="BA4" s="787"/>
      <c r="BB4" s="787"/>
      <c r="BC4" s="787"/>
      <c r="BD4" s="787"/>
      <c r="BE4" s="787"/>
      <c r="BF4" s="787"/>
      <c r="BG4" s="787"/>
      <c r="BH4" s="787"/>
      <c r="BI4" s="787"/>
      <c r="BJ4" s="787"/>
      <c r="BK4" s="787"/>
      <c r="BL4" s="787"/>
      <c r="BM4" s="787"/>
      <c r="BN4" s="522"/>
      <c r="BO4" s="522"/>
      <c r="BP4" s="522"/>
      <c r="BQ4" s="522"/>
      <c r="BR4" s="522"/>
      <c r="BS4" s="522"/>
      <c r="BT4" s="522"/>
      <c r="BU4" s="522"/>
      <c r="BV4" s="522"/>
    </row>
    <row r="5" spans="1:74" x14ac:dyDescent="0.25">
      <c r="A5" s="787" t="s">
        <v>595</v>
      </c>
      <c r="B5" s="787"/>
      <c r="C5" s="787"/>
      <c r="D5" s="787"/>
      <c r="E5" s="787"/>
      <c r="F5" s="787"/>
      <c r="G5" s="787"/>
      <c r="H5" s="787"/>
      <c r="I5" s="787"/>
      <c r="J5" s="787"/>
      <c r="K5" s="787"/>
      <c r="L5" s="787"/>
      <c r="M5" s="787"/>
      <c r="N5" s="787"/>
      <c r="O5" s="787"/>
      <c r="P5" s="787"/>
      <c r="Q5" s="787"/>
      <c r="R5" s="787"/>
      <c r="S5" s="787"/>
      <c r="T5" s="787"/>
      <c r="U5" s="787"/>
      <c r="V5" s="787"/>
      <c r="W5" s="787"/>
      <c r="X5" s="787"/>
      <c r="Y5" s="787"/>
      <c r="Z5" s="787"/>
      <c r="AA5" s="787"/>
      <c r="AB5" s="787"/>
      <c r="AC5" s="787"/>
      <c r="AD5" s="787"/>
      <c r="AE5" s="787"/>
      <c r="AF5" s="787"/>
      <c r="AG5" s="787"/>
      <c r="AH5" s="787"/>
      <c r="AI5" s="787"/>
      <c r="AJ5" s="787"/>
      <c r="AK5" s="787"/>
      <c r="AL5" s="787"/>
      <c r="AM5" s="787"/>
      <c r="AN5" s="787"/>
      <c r="AO5" s="787"/>
      <c r="AP5" s="787"/>
      <c r="AQ5" s="787"/>
      <c r="AR5" s="787"/>
      <c r="AS5" s="787"/>
      <c r="AT5" s="787"/>
      <c r="AU5" s="787"/>
      <c r="AV5" s="787"/>
      <c r="AW5" s="787"/>
      <c r="AX5" s="787"/>
      <c r="AY5" s="787"/>
      <c r="AZ5" s="787"/>
      <c r="BA5" s="787"/>
      <c r="BB5" s="787"/>
      <c r="BC5" s="787"/>
      <c r="BD5" s="787"/>
      <c r="BE5" s="787"/>
      <c r="BF5" s="787"/>
      <c r="BG5" s="787"/>
      <c r="BH5" s="787"/>
      <c r="BI5" s="787"/>
      <c r="BJ5" s="787"/>
      <c r="BK5" s="787"/>
      <c r="BL5" s="787"/>
      <c r="BM5" s="787"/>
      <c r="BN5" s="522"/>
      <c r="BO5" s="522"/>
      <c r="BP5" s="522"/>
      <c r="BQ5" s="522"/>
      <c r="BR5" s="522"/>
      <c r="BS5" s="522"/>
      <c r="BT5" s="522"/>
      <c r="BU5" s="522"/>
      <c r="BV5" s="522"/>
    </row>
    <row r="6" spans="1:74" s="524" customFormat="1" ht="18" customHeight="1" x14ac:dyDescent="0.2">
      <c r="A6" s="786" t="s">
        <v>504</v>
      </c>
      <c r="B6" s="530"/>
      <c r="C6" s="530"/>
      <c r="D6" s="530"/>
      <c r="E6" s="530"/>
      <c r="F6" s="530"/>
      <c r="G6" s="530"/>
      <c r="H6" s="530"/>
      <c r="I6" s="530"/>
      <c r="J6" s="530"/>
      <c r="K6" s="530"/>
      <c r="L6" s="786" t="s">
        <v>505</v>
      </c>
      <c r="M6" s="530"/>
      <c r="N6" s="530"/>
      <c r="O6" s="530"/>
      <c r="P6" s="530"/>
      <c r="Q6" s="530"/>
      <c r="R6" s="530"/>
      <c r="S6" s="530"/>
      <c r="T6" s="530"/>
      <c r="U6" s="530"/>
      <c r="V6" s="530"/>
      <c r="W6" s="530"/>
      <c r="X6" s="530"/>
      <c r="Y6" s="530"/>
      <c r="Z6" s="530"/>
      <c r="AA6" s="530"/>
      <c r="AB6" s="530"/>
      <c r="AC6" s="530"/>
      <c r="AD6" s="530"/>
      <c r="AE6" s="530"/>
      <c r="AF6" s="530"/>
      <c r="AG6" s="530"/>
      <c r="AH6" s="786" t="s">
        <v>506</v>
      </c>
      <c r="AI6" s="530"/>
      <c r="AJ6" s="530"/>
      <c r="AK6" s="530"/>
      <c r="AL6" s="530"/>
      <c r="AM6" s="530"/>
      <c r="AN6" s="530"/>
      <c r="AO6" s="530"/>
      <c r="AP6" s="530"/>
      <c r="AQ6" s="530"/>
      <c r="AR6" s="530"/>
      <c r="AS6" s="786" t="s">
        <v>507</v>
      </c>
      <c r="AT6" s="530"/>
      <c r="AU6" s="530"/>
      <c r="AV6" s="530"/>
      <c r="AW6" s="530"/>
      <c r="AX6" s="530"/>
      <c r="AY6" s="530"/>
      <c r="AZ6" s="530"/>
      <c r="BA6" s="530"/>
      <c r="BB6" s="530"/>
      <c r="BC6" s="530"/>
      <c r="BD6" s="786" t="s">
        <v>508</v>
      </c>
      <c r="BE6" s="530"/>
      <c r="BF6" s="530"/>
      <c r="BG6" s="530"/>
      <c r="BH6" s="530"/>
      <c r="BI6" s="530"/>
      <c r="BJ6" s="530"/>
      <c r="BK6" s="530"/>
      <c r="BL6" s="530"/>
      <c r="BM6" s="530"/>
      <c r="BN6" s="530"/>
      <c r="BO6" s="530"/>
      <c r="BP6" s="530"/>
      <c r="BQ6" s="530"/>
      <c r="BR6" s="530"/>
      <c r="BS6" s="530"/>
      <c r="BT6" s="530"/>
      <c r="BU6" s="530"/>
      <c r="BV6" s="530"/>
    </row>
    <row r="7" spans="1:74" s="524" customFormat="1" ht="18" customHeight="1" x14ac:dyDescent="0.2">
      <c r="A7" s="786"/>
      <c r="B7" s="530"/>
      <c r="C7" s="530"/>
      <c r="D7" s="530"/>
      <c r="E7" s="530"/>
      <c r="F7" s="530"/>
      <c r="G7" s="530"/>
      <c r="H7" s="530"/>
      <c r="I7" s="530"/>
      <c r="J7" s="530"/>
      <c r="K7" s="530"/>
      <c r="L7" s="786"/>
      <c r="M7" s="530"/>
      <c r="N7" s="530"/>
      <c r="O7" s="530"/>
      <c r="P7" s="530"/>
      <c r="Q7" s="530"/>
      <c r="R7" s="530"/>
      <c r="S7" s="530"/>
      <c r="T7" s="530"/>
      <c r="U7" s="530"/>
      <c r="V7" s="530"/>
      <c r="W7" s="531" t="s">
        <v>509</v>
      </c>
      <c r="X7" s="530"/>
      <c r="Y7" s="530"/>
      <c r="Z7" s="530"/>
      <c r="AA7" s="530"/>
      <c r="AB7" s="530"/>
      <c r="AC7" s="530"/>
      <c r="AD7" s="530"/>
      <c r="AE7" s="530"/>
      <c r="AF7" s="530"/>
      <c r="AG7" s="530"/>
      <c r="AH7" s="786"/>
      <c r="AI7" s="530"/>
      <c r="AJ7" s="530"/>
      <c r="AK7" s="530"/>
      <c r="AL7" s="530"/>
      <c r="AM7" s="530"/>
      <c r="AN7" s="530"/>
      <c r="AO7" s="530"/>
      <c r="AP7" s="530"/>
      <c r="AQ7" s="530"/>
      <c r="AR7" s="530"/>
      <c r="AS7" s="786"/>
      <c r="AT7" s="530"/>
      <c r="AU7" s="530"/>
      <c r="AV7" s="530"/>
      <c r="AW7" s="530"/>
      <c r="AX7" s="530"/>
      <c r="AY7" s="530"/>
      <c r="AZ7" s="530"/>
      <c r="BA7" s="530"/>
      <c r="BB7" s="530"/>
      <c r="BC7" s="530"/>
      <c r="BD7" s="786"/>
      <c r="BE7" s="530"/>
      <c r="BF7" s="530"/>
      <c r="BG7" s="530"/>
      <c r="BH7" s="530"/>
      <c r="BI7" s="530"/>
      <c r="BJ7" s="530"/>
      <c r="BK7" s="530"/>
      <c r="BL7" s="530"/>
      <c r="BM7" s="530"/>
      <c r="BN7" s="530"/>
      <c r="BO7" s="530"/>
      <c r="BP7" s="530"/>
      <c r="BQ7" s="530"/>
      <c r="BR7" s="530"/>
      <c r="BS7" s="530"/>
      <c r="BT7" s="530"/>
      <c r="BU7" s="530"/>
      <c r="BV7" s="530"/>
    </row>
    <row r="8" spans="1:74" s="524" customFormat="1" ht="25.5" customHeight="1" x14ac:dyDescent="0.2">
      <c r="A8" s="532" t="s">
        <v>510</v>
      </c>
      <c r="B8" s="532" t="s">
        <v>511</v>
      </c>
      <c r="C8" s="532" t="s">
        <v>512</v>
      </c>
      <c r="D8" s="532" t="s">
        <v>513</v>
      </c>
      <c r="E8" s="532" t="s">
        <v>514</v>
      </c>
      <c r="F8" s="532" t="s">
        <v>515</v>
      </c>
      <c r="G8" s="532" t="s">
        <v>516</v>
      </c>
      <c r="H8" s="532" t="s">
        <v>517</v>
      </c>
      <c r="I8" s="532" t="s">
        <v>518</v>
      </c>
      <c r="J8" s="532" t="s">
        <v>87</v>
      </c>
      <c r="K8" s="530"/>
      <c r="L8" s="533" t="s">
        <v>510</v>
      </c>
      <c r="M8" s="533" t="s">
        <v>511</v>
      </c>
      <c r="N8" s="533" t="s">
        <v>515</v>
      </c>
      <c r="O8" s="533" t="s">
        <v>519</v>
      </c>
      <c r="P8" s="533" t="s">
        <v>513</v>
      </c>
      <c r="Q8" s="533" t="s">
        <v>514</v>
      </c>
      <c r="R8" s="533" t="s">
        <v>516</v>
      </c>
      <c r="S8" s="533" t="s">
        <v>517</v>
      </c>
      <c r="T8" s="533" t="s">
        <v>520</v>
      </c>
      <c r="U8" s="533" t="s">
        <v>87</v>
      </c>
      <c r="V8" s="530"/>
      <c r="W8" s="534" t="s">
        <v>510</v>
      </c>
      <c r="X8" s="534" t="s">
        <v>511</v>
      </c>
      <c r="Y8" s="534" t="s">
        <v>515</v>
      </c>
      <c r="Z8" s="534" t="s">
        <v>512</v>
      </c>
      <c r="AA8" s="534" t="s">
        <v>518</v>
      </c>
      <c r="AB8" s="534" t="s">
        <v>514</v>
      </c>
      <c r="AC8" s="534" t="s">
        <v>516</v>
      </c>
      <c r="AD8" s="534" t="s">
        <v>517</v>
      </c>
      <c r="AE8" s="534" t="s">
        <v>513</v>
      </c>
      <c r="AF8" s="534" t="s">
        <v>87</v>
      </c>
      <c r="AG8" s="530"/>
      <c r="AH8" s="534" t="s">
        <v>510</v>
      </c>
      <c r="AI8" s="534" t="s">
        <v>511</v>
      </c>
      <c r="AJ8" s="534" t="s">
        <v>521</v>
      </c>
      <c r="AK8" s="534" t="s">
        <v>522</v>
      </c>
      <c r="AL8" s="534" t="s">
        <v>523</v>
      </c>
      <c r="AM8" s="534" t="s">
        <v>524</v>
      </c>
      <c r="AN8" s="534" t="s">
        <v>525</v>
      </c>
      <c r="AO8" s="534" t="s">
        <v>526</v>
      </c>
      <c r="AP8" s="534" t="s">
        <v>527</v>
      </c>
      <c r="AQ8" s="534" t="s">
        <v>87</v>
      </c>
      <c r="AR8" s="530"/>
      <c r="AS8" s="536" t="s">
        <v>510</v>
      </c>
      <c r="AT8" s="532" t="s">
        <v>511</v>
      </c>
      <c r="AU8" s="534" t="s">
        <v>521</v>
      </c>
      <c r="AV8" s="534" t="s">
        <v>522</v>
      </c>
      <c r="AW8" s="534" t="s">
        <v>523</v>
      </c>
      <c r="AX8" s="534" t="s">
        <v>514</v>
      </c>
      <c r="AY8" s="532" t="s">
        <v>516</v>
      </c>
      <c r="AZ8" s="534" t="s">
        <v>526</v>
      </c>
      <c r="BA8" s="534" t="s">
        <v>527</v>
      </c>
      <c r="BB8" s="534" t="s">
        <v>528</v>
      </c>
      <c r="BC8" s="530"/>
      <c r="BD8" s="534" t="s">
        <v>510</v>
      </c>
      <c r="BE8" s="532" t="s">
        <v>511</v>
      </c>
      <c r="BF8" s="534" t="s">
        <v>522</v>
      </c>
      <c r="BG8" s="534" t="s">
        <v>523</v>
      </c>
      <c r="BH8" s="534" t="s">
        <v>529</v>
      </c>
      <c r="BI8" s="534" t="s">
        <v>521</v>
      </c>
      <c r="BJ8" s="532" t="s">
        <v>516</v>
      </c>
      <c r="BK8" s="534" t="s">
        <v>530</v>
      </c>
      <c r="BL8" s="534" t="s">
        <v>520</v>
      </c>
      <c r="BM8" s="534" t="s">
        <v>87</v>
      </c>
      <c r="BN8" s="530"/>
      <c r="BO8" s="530"/>
      <c r="BP8" s="530"/>
      <c r="BQ8" s="530"/>
      <c r="BR8" s="530"/>
      <c r="BS8" s="530"/>
      <c r="BT8" s="530"/>
      <c r="BU8" s="530"/>
      <c r="BV8" s="530"/>
    </row>
    <row r="9" spans="1:74" s="524" customFormat="1" ht="18" customHeight="1" x14ac:dyDescent="0.2">
      <c r="A9" s="528" t="s">
        <v>239</v>
      </c>
      <c r="B9" s="528">
        <v>4</v>
      </c>
      <c r="C9" s="528">
        <v>4</v>
      </c>
      <c r="D9" s="528">
        <v>19</v>
      </c>
      <c r="E9" s="528">
        <v>0</v>
      </c>
      <c r="F9" s="528">
        <v>0</v>
      </c>
      <c r="G9" s="528">
        <v>0</v>
      </c>
      <c r="H9" s="528">
        <v>0</v>
      </c>
      <c r="I9" s="528">
        <v>0</v>
      </c>
      <c r="J9" s="528">
        <v>27</v>
      </c>
      <c r="K9" s="530"/>
      <c r="L9" s="527" t="s">
        <v>239</v>
      </c>
      <c r="M9" s="527">
        <v>2</v>
      </c>
      <c r="N9" s="527">
        <v>4</v>
      </c>
      <c r="O9" s="527">
        <v>13</v>
      </c>
      <c r="P9" s="527">
        <v>20</v>
      </c>
      <c r="Q9" s="527">
        <v>0</v>
      </c>
      <c r="R9" s="527">
        <v>0</v>
      </c>
      <c r="S9" s="527">
        <v>0</v>
      </c>
      <c r="T9" s="527">
        <v>0</v>
      </c>
      <c r="U9" s="527">
        <v>39</v>
      </c>
      <c r="V9" s="530"/>
      <c r="W9" s="527" t="s">
        <v>239</v>
      </c>
      <c r="X9" s="527">
        <v>3</v>
      </c>
      <c r="Y9" s="527">
        <v>2</v>
      </c>
      <c r="Z9" s="527">
        <v>7</v>
      </c>
      <c r="AA9" s="527">
        <v>6</v>
      </c>
      <c r="AB9" s="527">
        <v>0</v>
      </c>
      <c r="AC9" s="527">
        <v>0</v>
      </c>
      <c r="AD9" s="527">
        <v>0</v>
      </c>
      <c r="AE9" s="527">
        <v>0</v>
      </c>
      <c r="AF9" s="527">
        <v>18</v>
      </c>
      <c r="AG9" s="530"/>
      <c r="AH9" s="527" t="s">
        <v>239</v>
      </c>
      <c r="AI9" s="527">
        <v>3</v>
      </c>
      <c r="AJ9" s="527">
        <v>4</v>
      </c>
      <c r="AK9" s="527">
        <v>10</v>
      </c>
      <c r="AL9" s="527">
        <v>1</v>
      </c>
      <c r="AM9" s="527">
        <v>0</v>
      </c>
      <c r="AN9" s="527">
        <v>0</v>
      </c>
      <c r="AO9" s="527">
        <v>0</v>
      </c>
      <c r="AP9" s="527">
        <v>0</v>
      </c>
      <c r="AQ9" s="527">
        <v>18</v>
      </c>
      <c r="AR9" s="530"/>
      <c r="AS9" s="527" t="s">
        <v>239</v>
      </c>
      <c r="AT9" s="527">
        <v>1</v>
      </c>
      <c r="AU9" s="527">
        <v>1</v>
      </c>
      <c r="AV9" s="527">
        <v>16</v>
      </c>
      <c r="AW9" s="527">
        <v>3</v>
      </c>
      <c r="AX9" s="527">
        <v>0</v>
      </c>
      <c r="AY9" s="527">
        <v>0</v>
      </c>
      <c r="AZ9" s="527">
        <v>0</v>
      </c>
      <c r="BA9" s="527">
        <v>0</v>
      </c>
      <c r="BB9" s="527">
        <v>21</v>
      </c>
      <c r="BC9" s="530"/>
      <c r="BD9" s="527" t="s">
        <v>239</v>
      </c>
      <c r="BE9" s="527">
        <v>1</v>
      </c>
      <c r="BF9" s="527">
        <v>11</v>
      </c>
      <c r="BG9" s="527">
        <v>7</v>
      </c>
      <c r="BH9" s="527">
        <v>0</v>
      </c>
      <c r="BI9" s="527">
        <v>0</v>
      </c>
      <c r="BJ9" s="527">
        <v>0</v>
      </c>
      <c r="BK9" s="527">
        <v>0</v>
      </c>
      <c r="BL9" s="527">
        <v>0</v>
      </c>
      <c r="BM9" s="527">
        <v>19</v>
      </c>
      <c r="BN9" s="530"/>
      <c r="BO9" s="530"/>
      <c r="BP9" s="530"/>
      <c r="BQ9" s="530"/>
      <c r="BR9" s="530"/>
      <c r="BS9" s="530"/>
      <c r="BT9" s="530"/>
      <c r="BU9" s="530"/>
      <c r="BV9" s="530"/>
    </row>
    <row r="10" spans="1:74" s="524" customFormat="1" ht="18" customHeight="1" x14ac:dyDescent="0.2">
      <c r="A10" s="528" t="s">
        <v>240</v>
      </c>
      <c r="B10" s="528">
        <v>618</v>
      </c>
      <c r="C10" s="528">
        <v>3627</v>
      </c>
      <c r="D10" s="528">
        <v>2666</v>
      </c>
      <c r="E10" s="528">
        <v>212</v>
      </c>
      <c r="F10" s="528">
        <v>769</v>
      </c>
      <c r="G10" s="528">
        <v>45</v>
      </c>
      <c r="H10" s="528">
        <v>34</v>
      </c>
      <c r="I10" s="528">
        <v>273</v>
      </c>
      <c r="J10" s="528">
        <v>8244</v>
      </c>
      <c r="K10" s="530"/>
      <c r="L10" s="527" t="s">
        <v>240</v>
      </c>
      <c r="M10" s="527">
        <v>860</v>
      </c>
      <c r="N10" s="527">
        <v>1040</v>
      </c>
      <c r="O10" s="527">
        <v>4078</v>
      </c>
      <c r="P10" s="527">
        <v>2955</v>
      </c>
      <c r="Q10" s="527">
        <v>249</v>
      </c>
      <c r="R10" s="527">
        <v>90</v>
      </c>
      <c r="S10" s="527">
        <v>46</v>
      </c>
      <c r="T10" s="527">
        <v>281</v>
      </c>
      <c r="U10" s="527">
        <v>9599</v>
      </c>
      <c r="V10" s="530"/>
      <c r="W10" s="527" t="s">
        <v>240</v>
      </c>
      <c r="X10" s="527">
        <v>1074</v>
      </c>
      <c r="Y10" s="527">
        <v>525</v>
      </c>
      <c r="Z10" s="527">
        <v>3490</v>
      </c>
      <c r="AA10" s="527">
        <v>319</v>
      </c>
      <c r="AB10" s="527">
        <v>353</v>
      </c>
      <c r="AC10" s="527">
        <v>123</v>
      </c>
      <c r="AD10" s="527">
        <v>39</v>
      </c>
      <c r="AE10" s="527">
        <v>3496</v>
      </c>
      <c r="AF10" s="527">
        <v>9419</v>
      </c>
      <c r="AG10" s="530"/>
      <c r="AH10" s="527" t="s">
        <v>240</v>
      </c>
      <c r="AI10" s="527">
        <v>1574</v>
      </c>
      <c r="AJ10" s="527">
        <v>655</v>
      </c>
      <c r="AK10" s="527">
        <v>4231</v>
      </c>
      <c r="AL10" s="527">
        <v>3627</v>
      </c>
      <c r="AM10" s="527">
        <v>253</v>
      </c>
      <c r="AN10" s="527">
        <v>62</v>
      </c>
      <c r="AO10" s="527">
        <v>64</v>
      </c>
      <c r="AP10" s="527">
        <v>347</v>
      </c>
      <c r="AQ10" s="527">
        <v>10813</v>
      </c>
      <c r="AR10" s="530"/>
      <c r="AS10" s="527" t="s">
        <v>240</v>
      </c>
      <c r="AT10" s="527">
        <v>1467</v>
      </c>
      <c r="AU10" s="527">
        <v>355</v>
      </c>
      <c r="AV10" s="527">
        <v>4606</v>
      </c>
      <c r="AW10" s="527">
        <v>3854</v>
      </c>
      <c r="AX10" s="527">
        <v>238</v>
      </c>
      <c r="AY10" s="527">
        <v>69</v>
      </c>
      <c r="AZ10" s="527">
        <v>61</v>
      </c>
      <c r="BA10" s="527">
        <v>376</v>
      </c>
      <c r="BB10" s="527">
        <v>11026</v>
      </c>
      <c r="BC10" s="530"/>
      <c r="BD10" s="527" t="s">
        <v>240</v>
      </c>
      <c r="BE10" s="527">
        <v>1566</v>
      </c>
      <c r="BF10" s="527">
        <v>4875</v>
      </c>
      <c r="BG10" s="527">
        <v>4397</v>
      </c>
      <c r="BH10" s="527">
        <v>129</v>
      </c>
      <c r="BI10" s="527">
        <v>434</v>
      </c>
      <c r="BJ10" s="527">
        <v>45</v>
      </c>
      <c r="BK10" s="527">
        <v>54</v>
      </c>
      <c r="BL10" s="527">
        <v>330</v>
      </c>
      <c r="BM10" s="527">
        <v>11830</v>
      </c>
      <c r="BN10" s="530"/>
      <c r="BO10" s="530"/>
      <c r="BP10" s="530"/>
      <c r="BQ10" s="530"/>
      <c r="BR10" s="530"/>
      <c r="BS10" s="530"/>
      <c r="BT10" s="530"/>
      <c r="BU10" s="530"/>
      <c r="BV10" s="530"/>
    </row>
    <row r="11" spans="1:74" s="524" customFormat="1" ht="18" customHeight="1" x14ac:dyDescent="0.2">
      <c r="A11" s="528" t="s">
        <v>241</v>
      </c>
      <c r="B11" s="528">
        <v>0</v>
      </c>
      <c r="C11" s="528">
        <v>16</v>
      </c>
      <c r="D11" s="528">
        <v>9</v>
      </c>
      <c r="E11" s="528">
        <v>0</v>
      </c>
      <c r="F11" s="528">
        <v>1</v>
      </c>
      <c r="G11" s="528">
        <v>0</v>
      </c>
      <c r="H11" s="528">
        <v>0</v>
      </c>
      <c r="I11" s="528">
        <v>1</v>
      </c>
      <c r="J11" s="528">
        <v>27</v>
      </c>
      <c r="K11" s="530"/>
      <c r="L11" s="527" t="s">
        <v>241</v>
      </c>
      <c r="M11" s="527">
        <v>0</v>
      </c>
      <c r="N11" s="527">
        <v>4</v>
      </c>
      <c r="O11" s="527">
        <v>35</v>
      </c>
      <c r="P11" s="527">
        <v>41</v>
      </c>
      <c r="Q11" s="527">
        <v>0</v>
      </c>
      <c r="R11" s="527">
        <v>0</v>
      </c>
      <c r="S11" s="527">
        <v>0</v>
      </c>
      <c r="T11" s="527">
        <v>5</v>
      </c>
      <c r="U11" s="527">
        <v>85</v>
      </c>
      <c r="V11" s="530"/>
      <c r="W11" s="527" t="s">
        <v>241</v>
      </c>
      <c r="X11" s="527">
        <v>0</v>
      </c>
      <c r="Y11" s="527">
        <v>7</v>
      </c>
      <c r="Z11" s="527">
        <v>76</v>
      </c>
      <c r="AA11" s="527">
        <v>3</v>
      </c>
      <c r="AB11" s="527">
        <v>0</v>
      </c>
      <c r="AC11" s="527">
        <v>0</v>
      </c>
      <c r="AD11" s="527">
        <v>1</v>
      </c>
      <c r="AE11" s="527">
        <v>11</v>
      </c>
      <c r="AF11" s="527">
        <v>98</v>
      </c>
      <c r="AG11" s="530"/>
      <c r="AH11" s="527" t="s">
        <v>241</v>
      </c>
      <c r="AI11" s="527">
        <v>2</v>
      </c>
      <c r="AJ11" s="527">
        <v>2</v>
      </c>
      <c r="AK11" s="527">
        <v>53</v>
      </c>
      <c r="AL11" s="527">
        <v>2</v>
      </c>
      <c r="AM11" s="527">
        <v>1</v>
      </c>
      <c r="AN11" s="527">
        <v>0</v>
      </c>
      <c r="AO11" s="527">
        <v>0</v>
      </c>
      <c r="AP11" s="527">
        <v>2</v>
      </c>
      <c r="AQ11" s="527">
        <v>62</v>
      </c>
      <c r="AR11" s="530"/>
      <c r="AS11" s="527" t="s">
        <v>241</v>
      </c>
      <c r="AT11" s="527">
        <v>31</v>
      </c>
      <c r="AU11" s="527">
        <v>1</v>
      </c>
      <c r="AV11" s="527">
        <v>70</v>
      </c>
      <c r="AW11" s="527">
        <v>45</v>
      </c>
      <c r="AX11" s="527">
        <v>0</v>
      </c>
      <c r="AY11" s="527">
        <v>2</v>
      </c>
      <c r="AZ11" s="527">
        <v>0</v>
      </c>
      <c r="BA11" s="527">
        <v>2</v>
      </c>
      <c r="BB11" s="527">
        <v>151</v>
      </c>
      <c r="BC11" s="530"/>
      <c r="BD11" s="527" t="s">
        <v>241</v>
      </c>
      <c r="BE11" s="527">
        <v>11</v>
      </c>
      <c r="BF11" s="527">
        <v>75</v>
      </c>
      <c r="BG11" s="527">
        <v>32</v>
      </c>
      <c r="BH11" s="527">
        <v>0</v>
      </c>
      <c r="BI11" s="527">
        <v>19</v>
      </c>
      <c r="BJ11" s="527">
        <v>0</v>
      </c>
      <c r="BK11" s="527">
        <v>2</v>
      </c>
      <c r="BL11" s="527">
        <v>2</v>
      </c>
      <c r="BM11" s="527">
        <v>141</v>
      </c>
      <c r="BN11" s="530"/>
      <c r="BO11" s="530"/>
      <c r="BP11" s="530"/>
      <c r="BQ11" s="530"/>
      <c r="BR11" s="530"/>
      <c r="BS11" s="530"/>
      <c r="BT11" s="530"/>
      <c r="BU11" s="530"/>
      <c r="BV11" s="530"/>
    </row>
    <row r="12" spans="1:74" s="524" customFormat="1" ht="18" customHeight="1" x14ac:dyDescent="0.2">
      <c r="A12" s="528" t="s">
        <v>493</v>
      </c>
      <c r="B12" s="528">
        <v>201</v>
      </c>
      <c r="C12" s="528">
        <v>1188</v>
      </c>
      <c r="D12" s="528">
        <v>541</v>
      </c>
      <c r="E12" s="528">
        <v>0</v>
      </c>
      <c r="F12" s="528">
        <v>126</v>
      </c>
      <c r="G12" s="528">
        <v>6</v>
      </c>
      <c r="H12" s="528">
        <v>52</v>
      </c>
      <c r="I12" s="528">
        <v>106</v>
      </c>
      <c r="J12" s="528">
        <v>2220</v>
      </c>
      <c r="K12" s="530"/>
      <c r="L12" s="527" t="s">
        <v>493</v>
      </c>
      <c r="M12" s="527">
        <v>223</v>
      </c>
      <c r="N12" s="527">
        <v>188</v>
      </c>
      <c r="O12" s="527">
        <v>1785</v>
      </c>
      <c r="P12" s="527">
        <v>593</v>
      </c>
      <c r="Q12" s="527">
        <v>3</v>
      </c>
      <c r="R12" s="527">
        <v>5</v>
      </c>
      <c r="S12" s="527">
        <v>52</v>
      </c>
      <c r="T12" s="527">
        <v>140</v>
      </c>
      <c r="U12" s="527">
        <v>2989</v>
      </c>
      <c r="V12" s="530"/>
      <c r="W12" s="527" t="s">
        <v>493</v>
      </c>
      <c r="X12" s="527">
        <v>198</v>
      </c>
      <c r="Y12" s="527">
        <v>168</v>
      </c>
      <c r="Z12" s="527">
        <v>1355</v>
      </c>
      <c r="AA12" s="527">
        <v>91</v>
      </c>
      <c r="AB12" s="527">
        <v>3</v>
      </c>
      <c r="AC12" s="527">
        <v>8</v>
      </c>
      <c r="AD12" s="527">
        <v>53</v>
      </c>
      <c r="AE12" s="527">
        <v>700</v>
      </c>
      <c r="AF12" s="527">
        <v>2576</v>
      </c>
      <c r="AG12" s="530"/>
      <c r="AH12" s="527" t="s">
        <v>493</v>
      </c>
      <c r="AI12" s="527">
        <v>324</v>
      </c>
      <c r="AJ12" s="527">
        <v>134</v>
      </c>
      <c r="AK12" s="527">
        <v>1627</v>
      </c>
      <c r="AL12" s="527">
        <v>738</v>
      </c>
      <c r="AM12" s="527">
        <v>15</v>
      </c>
      <c r="AN12" s="527">
        <v>4</v>
      </c>
      <c r="AO12" s="527">
        <v>79</v>
      </c>
      <c r="AP12" s="527">
        <v>182</v>
      </c>
      <c r="AQ12" s="527">
        <v>3103</v>
      </c>
      <c r="AR12" s="530"/>
      <c r="AS12" s="527" t="s">
        <v>493</v>
      </c>
      <c r="AT12" s="527">
        <v>348</v>
      </c>
      <c r="AU12" s="527">
        <v>184</v>
      </c>
      <c r="AV12" s="527">
        <v>1756</v>
      </c>
      <c r="AW12" s="527">
        <v>1129</v>
      </c>
      <c r="AX12" s="527">
        <v>13</v>
      </c>
      <c r="AY12" s="527">
        <v>9</v>
      </c>
      <c r="AZ12" s="527">
        <v>42</v>
      </c>
      <c r="BA12" s="527">
        <v>173</v>
      </c>
      <c r="BB12" s="527">
        <v>3654</v>
      </c>
      <c r="BC12" s="530"/>
      <c r="BD12" s="527" t="s">
        <v>493</v>
      </c>
      <c r="BE12" s="527">
        <v>540</v>
      </c>
      <c r="BF12" s="527">
        <v>2517</v>
      </c>
      <c r="BG12" s="527">
        <v>1244</v>
      </c>
      <c r="BH12" s="527">
        <v>52</v>
      </c>
      <c r="BI12" s="527">
        <v>192</v>
      </c>
      <c r="BJ12" s="527">
        <v>15</v>
      </c>
      <c r="BK12" s="527">
        <v>49</v>
      </c>
      <c r="BL12" s="527">
        <v>142</v>
      </c>
      <c r="BM12" s="527">
        <v>4751</v>
      </c>
      <c r="BN12" s="530"/>
      <c r="BO12" s="530"/>
      <c r="BP12" s="530"/>
      <c r="BQ12" s="530"/>
      <c r="BR12" s="530"/>
      <c r="BS12" s="530"/>
      <c r="BT12" s="530"/>
      <c r="BU12" s="530"/>
      <c r="BV12" s="530"/>
    </row>
    <row r="13" spans="1:74" s="524" customFormat="1" ht="18" customHeight="1" x14ac:dyDescent="0.2">
      <c r="A13" s="528" t="s">
        <v>494</v>
      </c>
      <c r="B13" s="528">
        <v>123</v>
      </c>
      <c r="C13" s="528">
        <v>958</v>
      </c>
      <c r="D13" s="528">
        <v>441</v>
      </c>
      <c r="E13" s="528">
        <v>1</v>
      </c>
      <c r="F13" s="528">
        <v>66</v>
      </c>
      <c r="G13" s="528">
        <v>3</v>
      </c>
      <c r="H13" s="528">
        <v>1</v>
      </c>
      <c r="I13" s="528">
        <v>48</v>
      </c>
      <c r="J13" s="528">
        <v>1641</v>
      </c>
      <c r="K13" s="530"/>
      <c r="L13" s="527" t="s">
        <v>494</v>
      </c>
      <c r="M13" s="527">
        <v>149</v>
      </c>
      <c r="N13" s="527">
        <v>39</v>
      </c>
      <c r="O13" s="527">
        <v>1098</v>
      </c>
      <c r="P13" s="527">
        <v>475</v>
      </c>
      <c r="Q13" s="527">
        <v>13</v>
      </c>
      <c r="R13" s="527">
        <v>47</v>
      </c>
      <c r="S13" s="527">
        <v>7</v>
      </c>
      <c r="T13" s="527">
        <v>86</v>
      </c>
      <c r="U13" s="527">
        <v>1914</v>
      </c>
      <c r="V13" s="530"/>
      <c r="W13" s="527" t="s">
        <v>494</v>
      </c>
      <c r="X13" s="527">
        <v>193</v>
      </c>
      <c r="Y13" s="527">
        <v>134</v>
      </c>
      <c r="Z13" s="527">
        <v>1049</v>
      </c>
      <c r="AA13" s="527">
        <v>70</v>
      </c>
      <c r="AB13" s="527">
        <v>17</v>
      </c>
      <c r="AC13" s="527">
        <v>95</v>
      </c>
      <c r="AD13" s="527">
        <v>5</v>
      </c>
      <c r="AE13" s="527">
        <v>365</v>
      </c>
      <c r="AF13" s="527">
        <v>1928</v>
      </c>
      <c r="AG13" s="530"/>
      <c r="AH13" s="527" t="s">
        <v>494</v>
      </c>
      <c r="AI13" s="527">
        <v>315</v>
      </c>
      <c r="AJ13" s="527">
        <v>36</v>
      </c>
      <c r="AK13" s="527">
        <v>1274</v>
      </c>
      <c r="AL13" s="527">
        <v>833</v>
      </c>
      <c r="AM13" s="527">
        <v>22</v>
      </c>
      <c r="AN13" s="527">
        <v>126</v>
      </c>
      <c r="AO13" s="527">
        <v>4</v>
      </c>
      <c r="AP13" s="527">
        <v>75</v>
      </c>
      <c r="AQ13" s="527">
        <v>2685</v>
      </c>
      <c r="AR13" s="530"/>
      <c r="AS13" s="527" t="s">
        <v>494</v>
      </c>
      <c r="AT13" s="527">
        <v>298</v>
      </c>
      <c r="AU13" s="527">
        <v>137</v>
      </c>
      <c r="AV13" s="527">
        <v>1124</v>
      </c>
      <c r="AW13" s="527">
        <v>666</v>
      </c>
      <c r="AX13" s="527">
        <v>23</v>
      </c>
      <c r="AY13" s="527">
        <v>148</v>
      </c>
      <c r="AZ13" s="527">
        <v>0</v>
      </c>
      <c r="BA13" s="527">
        <v>53</v>
      </c>
      <c r="BB13" s="527">
        <v>2449</v>
      </c>
      <c r="BC13" s="530"/>
      <c r="BD13" s="527" t="s">
        <v>494</v>
      </c>
      <c r="BE13" s="527">
        <v>319</v>
      </c>
      <c r="BF13" s="527">
        <v>1218</v>
      </c>
      <c r="BG13" s="527">
        <v>821</v>
      </c>
      <c r="BH13" s="527">
        <v>146</v>
      </c>
      <c r="BI13" s="527">
        <v>91</v>
      </c>
      <c r="BJ13" s="527">
        <v>122</v>
      </c>
      <c r="BK13" s="527">
        <v>12</v>
      </c>
      <c r="BL13" s="527">
        <v>61</v>
      </c>
      <c r="BM13" s="527">
        <v>2790</v>
      </c>
      <c r="BN13" s="530"/>
      <c r="BO13" s="530"/>
      <c r="BP13" s="530"/>
      <c r="BQ13" s="530"/>
      <c r="BR13" s="530"/>
      <c r="BS13" s="530"/>
      <c r="BT13" s="530"/>
      <c r="BU13" s="530"/>
      <c r="BV13" s="530"/>
    </row>
    <row r="14" spans="1:74" s="524" customFormat="1" ht="18" customHeight="1" x14ac:dyDescent="0.2">
      <c r="A14" s="528" t="s">
        <v>495</v>
      </c>
      <c r="B14" s="528">
        <v>30</v>
      </c>
      <c r="C14" s="528">
        <v>673</v>
      </c>
      <c r="D14" s="528">
        <v>332</v>
      </c>
      <c r="E14" s="528">
        <v>3</v>
      </c>
      <c r="F14" s="528">
        <v>262</v>
      </c>
      <c r="G14" s="528">
        <v>15</v>
      </c>
      <c r="H14" s="528">
        <v>13</v>
      </c>
      <c r="I14" s="528">
        <v>77</v>
      </c>
      <c r="J14" s="528">
        <v>1405</v>
      </c>
      <c r="K14" s="530"/>
      <c r="L14" s="527" t="s">
        <v>495</v>
      </c>
      <c r="M14" s="527">
        <v>72</v>
      </c>
      <c r="N14" s="527">
        <v>169</v>
      </c>
      <c r="O14" s="527">
        <v>1035</v>
      </c>
      <c r="P14" s="527">
        <v>453</v>
      </c>
      <c r="Q14" s="527">
        <v>7</v>
      </c>
      <c r="R14" s="527">
        <v>12</v>
      </c>
      <c r="S14" s="527">
        <v>7</v>
      </c>
      <c r="T14" s="527">
        <v>70</v>
      </c>
      <c r="U14" s="527">
        <v>1825</v>
      </c>
      <c r="V14" s="530"/>
      <c r="W14" s="527" t="s">
        <v>495</v>
      </c>
      <c r="X14" s="527">
        <v>56</v>
      </c>
      <c r="Y14" s="527">
        <v>64</v>
      </c>
      <c r="Z14" s="527">
        <v>677</v>
      </c>
      <c r="AA14" s="527">
        <v>75</v>
      </c>
      <c r="AB14" s="527">
        <v>5</v>
      </c>
      <c r="AC14" s="527">
        <v>17</v>
      </c>
      <c r="AD14" s="527">
        <v>10</v>
      </c>
      <c r="AE14" s="527">
        <v>278</v>
      </c>
      <c r="AF14" s="527">
        <v>1182</v>
      </c>
      <c r="AG14" s="530"/>
      <c r="AH14" s="527" t="s">
        <v>495</v>
      </c>
      <c r="AI14" s="527">
        <v>191</v>
      </c>
      <c r="AJ14" s="527">
        <v>179</v>
      </c>
      <c r="AK14" s="527">
        <v>705</v>
      </c>
      <c r="AL14" s="527">
        <v>251</v>
      </c>
      <c r="AM14" s="527">
        <v>3</v>
      </c>
      <c r="AN14" s="527">
        <v>4</v>
      </c>
      <c r="AO14" s="527">
        <v>5</v>
      </c>
      <c r="AP14" s="527">
        <v>40</v>
      </c>
      <c r="AQ14" s="527">
        <v>1378</v>
      </c>
      <c r="AR14" s="530"/>
      <c r="AS14" s="527" t="s">
        <v>495</v>
      </c>
      <c r="AT14" s="527">
        <v>176</v>
      </c>
      <c r="AU14" s="527">
        <v>44</v>
      </c>
      <c r="AV14" s="527">
        <v>595</v>
      </c>
      <c r="AW14" s="527">
        <v>305</v>
      </c>
      <c r="AX14" s="527">
        <v>3</v>
      </c>
      <c r="AY14" s="527">
        <v>6</v>
      </c>
      <c r="AZ14" s="527">
        <v>3</v>
      </c>
      <c r="BA14" s="527">
        <v>25</v>
      </c>
      <c r="BB14" s="527">
        <v>1157</v>
      </c>
      <c r="BC14" s="530"/>
      <c r="BD14" s="527" t="s">
        <v>495</v>
      </c>
      <c r="BE14" s="527">
        <v>115</v>
      </c>
      <c r="BF14" s="527">
        <v>563</v>
      </c>
      <c r="BG14" s="527">
        <v>267</v>
      </c>
      <c r="BH14" s="527">
        <v>0</v>
      </c>
      <c r="BI14" s="527">
        <v>99</v>
      </c>
      <c r="BJ14" s="527">
        <v>9</v>
      </c>
      <c r="BK14" s="527">
        <v>2</v>
      </c>
      <c r="BL14" s="527">
        <v>77</v>
      </c>
      <c r="BM14" s="527">
        <v>1132</v>
      </c>
      <c r="BN14" s="530"/>
      <c r="BO14" s="530"/>
      <c r="BP14" s="530"/>
      <c r="BQ14" s="530"/>
      <c r="BR14" s="530"/>
      <c r="BS14" s="530"/>
      <c r="BT14" s="530"/>
      <c r="BU14" s="530"/>
      <c r="BV14" s="530"/>
    </row>
    <row r="15" spans="1:74" s="524" customFormat="1" ht="18" customHeight="1" x14ac:dyDescent="0.2">
      <c r="A15" s="528" t="s">
        <v>246</v>
      </c>
      <c r="B15" s="528">
        <v>62</v>
      </c>
      <c r="C15" s="528">
        <v>550</v>
      </c>
      <c r="D15" s="528">
        <v>133</v>
      </c>
      <c r="E15" s="528">
        <v>10</v>
      </c>
      <c r="F15" s="528">
        <v>124</v>
      </c>
      <c r="G15" s="528">
        <v>1</v>
      </c>
      <c r="H15" s="528">
        <v>0</v>
      </c>
      <c r="I15" s="528">
        <v>32</v>
      </c>
      <c r="J15" s="528">
        <v>912</v>
      </c>
      <c r="K15" s="530"/>
      <c r="L15" s="527" t="s">
        <v>246</v>
      </c>
      <c r="M15" s="527">
        <v>40</v>
      </c>
      <c r="N15" s="527">
        <v>10</v>
      </c>
      <c r="O15" s="527">
        <v>534</v>
      </c>
      <c r="P15" s="527">
        <v>138</v>
      </c>
      <c r="Q15" s="527">
        <v>4</v>
      </c>
      <c r="R15" s="527">
        <v>5</v>
      </c>
      <c r="S15" s="527">
        <v>7</v>
      </c>
      <c r="T15" s="527">
        <v>25</v>
      </c>
      <c r="U15" s="527">
        <v>763</v>
      </c>
      <c r="V15" s="530"/>
      <c r="W15" s="527" t="s">
        <v>246</v>
      </c>
      <c r="X15" s="527">
        <v>59</v>
      </c>
      <c r="Y15" s="527">
        <v>98</v>
      </c>
      <c r="Z15" s="527">
        <v>333</v>
      </c>
      <c r="AA15" s="527">
        <v>102</v>
      </c>
      <c r="AB15" s="527">
        <v>0</v>
      </c>
      <c r="AC15" s="527">
        <v>1</v>
      </c>
      <c r="AD15" s="527">
        <v>3</v>
      </c>
      <c r="AE15" s="527">
        <v>200</v>
      </c>
      <c r="AF15" s="527">
        <v>796</v>
      </c>
      <c r="AG15" s="530"/>
      <c r="AH15" s="527" t="s">
        <v>246</v>
      </c>
      <c r="AI15" s="527">
        <v>63</v>
      </c>
      <c r="AJ15" s="527">
        <v>51</v>
      </c>
      <c r="AK15" s="527">
        <v>497</v>
      </c>
      <c r="AL15" s="527">
        <v>245</v>
      </c>
      <c r="AM15" s="527">
        <v>13</v>
      </c>
      <c r="AN15" s="527">
        <v>5</v>
      </c>
      <c r="AO15" s="527">
        <v>17</v>
      </c>
      <c r="AP15" s="527">
        <v>105</v>
      </c>
      <c r="AQ15" s="527">
        <v>996</v>
      </c>
      <c r="AR15" s="530"/>
      <c r="AS15" s="527" t="s">
        <v>246</v>
      </c>
      <c r="AT15" s="527">
        <v>112</v>
      </c>
      <c r="AU15" s="527">
        <v>679</v>
      </c>
      <c r="AV15" s="527">
        <v>445</v>
      </c>
      <c r="AW15" s="527">
        <v>174</v>
      </c>
      <c r="AX15" s="527">
        <v>104</v>
      </c>
      <c r="AY15" s="527">
        <v>4</v>
      </c>
      <c r="AZ15" s="527">
        <v>0</v>
      </c>
      <c r="BA15" s="527">
        <v>78</v>
      </c>
      <c r="BB15" s="527">
        <v>1596</v>
      </c>
      <c r="BC15" s="530"/>
      <c r="BD15" s="527" t="s">
        <v>246</v>
      </c>
      <c r="BE15" s="527">
        <v>172</v>
      </c>
      <c r="BF15" s="527">
        <v>443</v>
      </c>
      <c r="BG15" s="527">
        <v>233</v>
      </c>
      <c r="BH15" s="527">
        <v>24</v>
      </c>
      <c r="BI15" s="527">
        <v>160</v>
      </c>
      <c r="BJ15" s="527">
        <v>2</v>
      </c>
      <c r="BK15" s="527">
        <v>5</v>
      </c>
      <c r="BL15" s="527">
        <v>68</v>
      </c>
      <c r="BM15" s="527">
        <v>1107</v>
      </c>
      <c r="BN15" s="530"/>
      <c r="BO15" s="530"/>
      <c r="BP15" s="530"/>
      <c r="BQ15" s="530"/>
      <c r="BR15" s="530"/>
      <c r="BS15" s="530"/>
      <c r="BT15" s="530"/>
      <c r="BU15" s="530"/>
      <c r="BV15" s="530"/>
    </row>
    <row r="16" spans="1:74" s="524" customFormat="1" ht="18" customHeight="1" x14ac:dyDescent="0.2">
      <c r="A16" s="528" t="s">
        <v>496</v>
      </c>
      <c r="B16" s="528">
        <v>1</v>
      </c>
      <c r="C16" s="528">
        <v>86</v>
      </c>
      <c r="D16" s="528">
        <v>35</v>
      </c>
      <c r="E16" s="528">
        <v>0</v>
      </c>
      <c r="F16" s="528">
        <v>12</v>
      </c>
      <c r="G16" s="528">
        <v>0</v>
      </c>
      <c r="H16" s="528">
        <v>5</v>
      </c>
      <c r="I16" s="528">
        <v>6</v>
      </c>
      <c r="J16" s="528">
        <v>145</v>
      </c>
      <c r="K16" s="530"/>
      <c r="L16" s="527" t="s">
        <v>496</v>
      </c>
      <c r="M16" s="527">
        <v>5</v>
      </c>
      <c r="N16" s="527">
        <v>4</v>
      </c>
      <c r="O16" s="527">
        <v>101</v>
      </c>
      <c r="P16" s="527">
        <v>20</v>
      </c>
      <c r="Q16" s="527">
        <v>0</v>
      </c>
      <c r="R16" s="527">
        <v>1</v>
      </c>
      <c r="S16" s="527">
        <v>0</v>
      </c>
      <c r="T16" s="527">
        <v>7</v>
      </c>
      <c r="U16" s="527">
        <v>138</v>
      </c>
      <c r="V16" s="530"/>
      <c r="W16" s="527" t="s">
        <v>496</v>
      </c>
      <c r="X16" s="527">
        <v>1</v>
      </c>
      <c r="Y16" s="527">
        <v>9</v>
      </c>
      <c r="Z16" s="527">
        <v>75</v>
      </c>
      <c r="AA16" s="527">
        <v>5</v>
      </c>
      <c r="AB16" s="527">
        <v>0</v>
      </c>
      <c r="AC16" s="527">
        <v>0</v>
      </c>
      <c r="AD16" s="527">
        <v>2</v>
      </c>
      <c r="AE16" s="527">
        <v>41</v>
      </c>
      <c r="AF16" s="527">
        <v>133</v>
      </c>
      <c r="AG16" s="530"/>
      <c r="AH16" s="527" t="s">
        <v>496</v>
      </c>
      <c r="AI16" s="527">
        <v>20</v>
      </c>
      <c r="AJ16" s="527">
        <v>5</v>
      </c>
      <c r="AK16" s="527">
        <v>189</v>
      </c>
      <c r="AL16" s="527">
        <v>23</v>
      </c>
      <c r="AM16" s="527">
        <v>0</v>
      </c>
      <c r="AN16" s="527">
        <v>0</v>
      </c>
      <c r="AO16" s="527">
        <v>6</v>
      </c>
      <c r="AP16" s="527">
        <v>5</v>
      </c>
      <c r="AQ16" s="527">
        <v>248</v>
      </c>
      <c r="AR16" s="530"/>
      <c r="AS16" s="527" t="s">
        <v>496</v>
      </c>
      <c r="AT16" s="527">
        <v>3</v>
      </c>
      <c r="AU16" s="527">
        <v>9</v>
      </c>
      <c r="AV16" s="527">
        <v>246</v>
      </c>
      <c r="AW16" s="527">
        <v>40</v>
      </c>
      <c r="AX16" s="527">
        <v>0</v>
      </c>
      <c r="AY16" s="527">
        <v>0</v>
      </c>
      <c r="AZ16" s="527">
        <v>5</v>
      </c>
      <c r="BA16" s="527">
        <v>1</v>
      </c>
      <c r="BB16" s="527">
        <v>304</v>
      </c>
      <c r="BC16" s="530"/>
      <c r="BD16" s="527" t="s">
        <v>496</v>
      </c>
      <c r="BE16" s="527">
        <v>21</v>
      </c>
      <c r="BF16" s="527">
        <v>189</v>
      </c>
      <c r="BG16" s="527">
        <v>45</v>
      </c>
      <c r="BH16" s="527">
        <v>2</v>
      </c>
      <c r="BI16" s="527">
        <v>27</v>
      </c>
      <c r="BJ16" s="527">
        <v>0</v>
      </c>
      <c r="BK16" s="527">
        <v>5</v>
      </c>
      <c r="BL16" s="527">
        <v>6</v>
      </c>
      <c r="BM16" s="527">
        <v>295</v>
      </c>
      <c r="BN16" s="530"/>
      <c r="BO16" s="530"/>
      <c r="BP16" s="530"/>
      <c r="BQ16" s="530"/>
      <c r="BR16" s="530"/>
      <c r="BS16" s="530"/>
      <c r="BT16" s="530"/>
      <c r="BU16" s="530"/>
      <c r="BV16" s="530"/>
    </row>
    <row r="17" spans="1:74" s="524" customFormat="1" ht="18" customHeight="1" x14ac:dyDescent="0.2">
      <c r="A17" s="528" t="s">
        <v>248</v>
      </c>
      <c r="B17" s="528">
        <v>2</v>
      </c>
      <c r="C17" s="528">
        <v>80</v>
      </c>
      <c r="D17" s="528">
        <v>70</v>
      </c>
      <c r="E17" s="528">
        <v>0</v>
      </c>
      <c r="F17" s="528">
        <v>0</v>
      </c>
      <c r="G17" s="528">
        <v>0</v>
      </c>
      <c r="H17" s="528">
        <v>1</v>
      </c>
      <c r="I17" s="528">
        <v>4</v>
      </c>
      <c r="J17" s="528">
        <v>157</v>
      </c>
      <c r="K17" s="530"/>
      <c r="L17" s="527" t="s">
        <v>248</v>
      </c>
      <c r="M17" s="527">
        <v>9</v>
      </c>
      <c r="N17" s="527">
        <v>3</v>
      </c>
      <c r="O17" s="527">
        <v>146</v>
      </c>
      <c r="P17" s="527">
        <v>43</v>
      </c>
      <c r="Q17" s="527">
        <v>0</v>
      </c>
      <c r="R17" s="527">
        <v>0</v>
      </c>
      <c r="S17" s="527">
        <v>2</v>
      </c>
      <c r="T17" s="527">
        <v>7</v>
      </c>
      <c r="U17" s="527">
        <v>210</v>
      </c>
      <c r="V17" s="530"/>
      <c r="W17" s="527" t="s">
        <v>248</v>
      </c>
      <c r="X17" s="527">
        <v>33</v>
      </c>
      <c r="Y17" s="527">
        <v>32</v>
      </c>
      <c r="Z17" s="527">
        <v>179</v>
      </c>
      <c r="AA17" s="527">
        <v>3</v>
      </c>
      <c r="AB17" s="527">
        <v>17</v>
      </c>
      <c r="AC17" s="527">
        <v>0</v>
      </c>
      <c r="AD17" s="527">
        <v>3</v>
      </c>
      <c r="AE17" s="527">
        <v>130</v>
      </c>
      <c r="AF17" s="527">
        <v>397</v>
      </c>
      <c r="AG17" s="530"/>
      <c r="AH17" s="527" t="s">
        <v>248</v>
      </c>
      <c r="AI17" s="527">
        <v>43</v>
      </c>
      <c r="AJ17" s="527">
        <v>9</v>
      </c>
      <c r="AK17" s="527">
        <v>114</v>
      </c>
      <c r="AL17" s="527">
        <v>92</v>
      </c>
      <c r="AM17" s="527">
        <v>0</v>
      </c>
      <c r="AN17" s="527">
        <v>0</v>
      </c>
      <c r="AO17" s="527">
        <v>0</v>
      </c>
      <c r="AP17" s="527">
        <v>10</v>
      </c>
      <c r="AQ17" s="527">
        <v>268</v>
      </c>
      <c r="AR17" s="530"/>
      <c r="AS17" s="527" t="s">
        <v>248</v>
      </c>
      <c r="AT17" s="527">
        <v>13</v>
      </c>
      <c r="AU17" s="527">
        <v>0</v>
      </c>
      <c r="AV17" s="527">
        <v>176</v>
      </c>
      <c r="AW17" s="527">
        <v>81</v>
      </c>
      <c r="AX17" s="527">
        <v>0</v>
      </c>
      <c r="AY17" s="527">
        <v>1</v>
      </c>
      <c r="AZ17" s="527">
        <v>1</v>
      </c>
      <c r="BA17" s="527">
        <v>6</v>
      </c>
      <c r="BB17" s="527">
        <v>278</v>
      </c>
      <c r="BC17" s="530"/>
      <c r="BD17" s="527" t="s">
        <v>248</v>
      </c>
      <c r="BE17" s="527">
        <v>9</v>
      </c>
      <c r="BF17" s="527">
        <v>136</v>
      </c>
      <c r="BG17" s="527">
        <v>60</v>
      </c>
      <c r="BH17" s="527">
        <v>0</v>
      </c>
      <c r="BI17" s="527">
        <v>2</v>
      </c>
      <c r="BJ17" s="527">
        <v>2</v>
      </c>
      <c r="BK17" s="527">
        <v>2</v>
      </c>
      <c r="BL17" s="527">
        <v>5</v>
      </c>
      <c r="BM17" s="527">
        <v>216</v>
      </c>
      <c r="BN17" s="530"/>
      <c r="BO17" s="530"/>
      <c r="BP17" s="530"/>
      <c r="BQ17" s="530"/>
      <c r="BR17" s="530"/>
      <c r="BS17" s="530"/>
      <c r="BT17" s="530"/>
      <c r="BU17" s="530"/>
      <c r="BV17" s="530"/>
    </row>
    <row r="18" spans="1:74" s="524" customFormat="1" ht="18" customHeight="1" x14ac:dyDescent="0.2">
      <c r="A18" s="528" t="s">
        <v>249</v>
      </c>
      <c r="B18" s="528">
        <v>44</v>
      </c>
      <c r="C18" s="528">
        <v>260</v>
      </c>
      <c r="D18" s="528">
        <v>147</v>
      </c>
      <c r="E18" s="528">
        <v>0</v>
      </c>
      <c r="F18" s="528">
        <v>32</v>
      </c>
      <c r="G18" s="528">
        <v>0</v>
      </c>
      <c r="H18" s="528">
        <v>3</v>
      </c>
      <c r="I18" s="528">
        <v>12</v>
      </c>
      <c r="J18" s="528">
        <v>498</v>
      </c>
      <c r="K18" s="530"/>
      <c r="L18" s="527" t="s">
        <v>249</v>
      </c>
      <c r="M18" s="527">
        <v>8</v>
      </c>
      <c r="N18" s="527">
        <v>62</v>
      </c>
      <c r="O18" s="527">
        <v>305</v>
      </c>
      <c r="P18" s="527">
        <v>69</v>
      </c>
      <c r="Q18" s="527">
        <v>2</v>
      </c>
      <c r="R18" s="527">
        <v>2</v>
      </c>
      <c r="S18" s="527">
        <v>5</v>
      </c>
      <c r="T18" s="527">
        <v>20</v>
      </c>
      <c r="U18" s="527">
        <v>473</v>
      </c>
      <c r="V18" s="530"/>
      <c r="W18" s="527" t="s">
        <v>249</v>
      </c>
      <c r="X18" s="527">
        <v>25</v>
      </c>
      <c r="Y18" s="527">
        <v>36</v>
      </c>
      <c r="Z18" s="527">
        <v>189</v>
      </c>
      <c r="AA18" s="527">
        <v>47</v>
      </c>
      <c r="AB18" s="527">
        <v>0</v>
      </c>
      <c r="AC18" s="527">
        <v>2</v>
      </c>
      <c r="AD18" s="527">
        <v>5</v>
      </c>
      <c r="AE18" s="527">
        <v>128</v>
      </c>
      <c r="AF18" s="527">
        <v>432</v>
      </c>
      <c r="AG18" s="530"/>
      <c r="AH18" s="527" t="s">
        <v>249</v>
      </c>
      <c r="AI18" s="527">
        <v>65</v>
      </c>
      <c r="AJ18" s="527">
        <v>27</v>
      </c>
      <c r="AK18" s="527">
        <v>335</v>
      </c>
      <c r="AL18" s="527">
        <v>100</v>
      </c>
      <c r="AM18" s="527">
        <v>3</v>
      </c>
      <c r="AN18" s="527">
        <v>0</v>
      </c>
      <c r="AO18" s="527">
        <v>5</v>
      </c>
      <c r="AP18" s="527">
        <v>47</v>
      </c>
      <c r="AQ18" s="527">
        <v>582</v>
      </c>
      <c r="AR18" s="530"/>
      <c r="AS18" s="527" t="s">
        <v>249</v>
      </c>
      <c r="AT18" s="527">
        <v>77</v>
      </c>
      <c r="AU18" s="527">
        <v>11</v>
      </c>
      <c r="AV18" s="527">
        <v>311</v>
      </c>
      <c r="AW18" s="527">
        <v>105</v>
      </c>
      <c r="AX18" s="527">
        <v>4</v>
      </c>
      <c r="AY18" s="527">
        <v>5</v>
      </c>
      <c r="AZ18" s="527">
        <v>3</v>
      </c>
      <c r="BA18" s="527">
        <v>37</v>
      </c>
      <c r="BB18" s="527">
        <v>553</v>
      </c>
      <c r="BC18" s="530"/>
      <c r="BD18" s="527" t="s">
        <v>249</v>
      </c>
      <c r="BE18" s="527">
        <v>64</v>
      </c>
      <c r="BF18" s="527">
        <v>233</v>
      </c>
      <c r="BG18" s="527">
        <v>127</v>
      </c>
      <c r="BH18" s="527">
        <v>17</v>
      </c>
      <c r="BI18" s="527">
        <v>20</v>
      </c>
      <c r="BJ18" s="527">
        <v>6</v>
      </c>
      <c r="BK18" s="527">
        <v>1</v>
      </c>
      <c r="BL18" s="527">
        <v>73</v>
      </c>
      <c r="BM18" s="527">
        <v>541</v>
      </c>
      <c r="BN18" s="530"/>
      <c r="BO18" s="530"/>
      <c r="BP18" s="530"/>
      <c r="BQ18" s="530"/>
      <c r="BR18" s="530"/>
      <c r="BS18" s="530"/>
      <c r="BT18" s="530"/>
      <c r="BU18" s="530"/>
      <c r="BV18" s="530"/>
    </row>
    <row r="19" spans="1:74" s="524" customFormat="1" ht="18" customHeight="1" x14ac:dyDescent="0.2">
      <c r="A19" s="528" t="s">
        <v>250</v>
      </c>
      <c r="B19" s="528">
        <v>97</v>
      </c>
      <c r="C19" s="528">
        <v>420</v>
      </c>
      <c r="D19" s="528">
        <v>391</v>
      </c>
      <c r="E19" s="528">
        <v>8</v>
      </c>
      <c r="F19" s="528">
        <v>80</v>
      </c>
      <c r="G19" s="528">
        <v>2</v>
      </c>
      <c r="H19" s="528">
        <v>1</v>
      </c>
      <c r="I19" s="528">
        <v>21</v>
      </c>
      <c r="J19" s="528">
        <v>1020</v>
      </c>
      <c r="K19" s="530"/>
      <c r="L19" s="527" t="s">
        <v>250</v>
      </c>
      <c r="M19" s="527">
        <v>91</v>
      </c>
      <c r="N19" s="527">
        <v>46</v>
      </c>
      <c r="O19" s="527">
        <v>379</v>
      </c>
      <c r="P19" s="527">
        <v>364</v>
      </c>
      <c r="Q19" s="527">
        <v>7</v>
      </c>
      <c r="R19" s="527">
        <v>4</v>
      </c>
      <c r="S19" s="527">
        <v>1</v>
      </c>
      <c r="T19" s="527">
        <v>17</v>
      </c>
      <c r="U19" s="527">
        <v>909</v>
      </c>
      <c r="V19" s="530"/>
      <c r="W19" s="527" t="s">
        <v>250</v>
      </c>
      <c r="X19" s="527">
        <v>87</v>
      </c>
      <c r="Y19" s="527">
        <v>57</v>
      </c>
      <c r="Z19" s="527">
        <v>476</v>
      </c>
      <c r="AA19" s="527">
        <v>34</v>
      </c>
      <c r="AB19" s="527">
        <v>3</v>
      </c>
      <c r="AC19" s="527">
        <v>11</v>
      </c>
      <c r="AD19" s="527">
        <v>4</v>
      </c>
      <c r="AE19" s="527">
        <v>515</v>
      </c>
      <c r="AF19" s="527">
        <v>1187</v>
      </c>
      <c r="AG19" s="530"/>
      <c r="AH19" s="527" t="s">
        <v>250</v>
      </c>
      <c r="AI19" s="527">
        <v>102</v>
      </c>
      <c r="AJ19" s="527">
        <v>12</v>
      </c>
      <c r="AK19" s="527">
        <v>514</v>
      </c>
      <c r="AL19" s="527">
        <v>383</v>
      </c>
      <c r="AM19" s="527">
        <v>1</v>
      </c>
      <c r="AN19" s="527">
        <v>1</v>
      </c>
      <c r="AO19" s="527">
        <v>2</v>
      </c>
      <c r="AP19" s="527">
        <v>36</v>
      </c>
      <c r="AQ19" s="527">
        <v>1051</v>
      </c>
      <c r="AR19" s="530"/>
      <c r="AS19" s="527" t="s">
        <v>250</v>
      </c>
      <c r="AT19" s="527">
        <v>126</v>
      </c>
      <c r="AU19" s="527">
        <v>17</v>
      </c>
      <c r="AV19" s="527">
        <v>544</v>
      </c>
      <c r="AW19" s="527">
        <v>397</v>
      </c>
      <c r="AX19" s="527">
        <v>1</v>
      </c>
      <c r="AY19" s="527">
        <v>0</v>
      </c>
      <c r="AZ19" s="527">
        <v>2</v>
      </c>
      <c r="BA19" s="527">
        <v>80</v>
      </c>
      <c r="BB19" s="527">
        <v>1167</v>
      </c>
      <c r="BC19" s="530"/>
      <c r="BD19" s="527" t="s">
        <v>250</v>
      </c>
      <c r="BE19" s="527">
        <v>259</v>
      </c>
      <c r="BF19" s="527">
        <v>1003</v>
      </c>
      <c r="BG19" s="527">
        <v>807</v>
      </c>
      <c r="BH19" s="527">
        <v>6</v>
      </c>
      <c r="BI19" s="527">
        <v>44</v>
      </c>
      <c r="BJ19" s="527">
        <v>2</v>
      </c>
      <c r="BK19" s="527">
        <v>1</v>
      </c>
      <c r="BL19" s="527">
        <v>52</v>
      </c>
      <c r="BM19" s="527">
        <v>2174</v>
      </c>
      <c r="BN19" s="530"/>
      <c r="BO19" s="530"/>
      <c r="BP19" s="530"/>
      <c r="BQ19" s="530"/>
      <c r="BR19" s="530"/>
      <c r="BS19" s="530"/>
      <c r="BT19" s="530"/>
      <c r="BU19" s="530"/>
      <c r="BV19" s="530"/>
    </row>
    <row r="20" spans="1:74" s="524" customFormat="1" ht="18" customHeight="1" x14ac:dyDescent="0.2">
      <c r="A20" s="528" t="s">
        <v>497</v>
      </c>
      <c r="B20" s="528">
        <v>12</v>
      </c>
      <c r="C20" s="528">
        <v>129</v>
      </c>
      <c r="D20" s="528">
        <v>14</v>
      </c>
      <c r="E20" s="528">
        <v>0</v>
      </c>
      <c r="F20" s="528">
        <v>42</v>
      </c>
      <c r="G20" s="528">
        <v>0</v>
      </c>
      <c r="H20" s="528">
        <v>0</v>
      </c>
      <c r="I20" s="528">
        <v>1</v>
      </c>
      <c r="J20" s="528">
        <v>198</v>
      </c>
      <c r="K20" s="530"/>
      <c r="L20" s="527" t="s">
        <v>497</v>
      </c>
      <c r="M20" s="527">
        <v>6</v>
      </c>
      <c r="N20" s="527">
        <v>2</v>
      </c>
      <c r="O20" s="527">
        <v>182</v>
      </c>
      <c r="P20" s="527">
        <v>34</v>
      </c>
      <c r="Q20" s="527">
        <v>2</v>
      </c>
      <c r="R20" s="527">
        <v>0</v>
      </c>
      <c r="S20" s="527">
        <v>1</v>
      </c>
      <c r="T20" s="527">
        <v>28</v>
      </c>
      <c r="U20" s="527">
        <v>255</v>
      </c>
      <c r="V20" s="530"/>
      <c r="W20" s="527" t="s">
        <v>497</v>
      </c>
      <c r="X20" s="527">
        <v>22</v>
      </c>
      <c r="Y20" s="527">
        <v>11</v>
      </c>
      <c r="Z20" s="527">
        <v>117</v>
      </c>
      <c r="AA20" s="527">
        <v>12</v>
      </c>
      <c r="AB20" s="527">
        <v>1</v>
      </c>
      <c r="AC20" s="527">
        <v>0</v>
      </c>
      <c r="AD20" s="527">
        <v>9</v>
      </c>
      <c r="AE20" s="527">
        <v>111</v>
      </c>
      <c r="AF20" s="527">
        <v>283</v>
      </c>
      <c r="AG20" s="530"/>
      <c r="AH20" s="527" t="s">
        <v>497</v>
      </c>
      <c r="AI20" s="527">
        <v>17</v>
      </c>
      <c r="AJ20" s="527">
        <v>0</v>
      </c>
      <c r="AK20" s="527">
        <v>86</v>
      </c>
      <c r="AL20" s="527">
        <v>57</v>
      </c>
      <c r="AM20" s="527">
        <v>0</v>
      </c>
      <c r="AN20" s="527">
        <v>0</v>
      </c>
      <c r="AO20" s="527">
        <v>1</v>
      </c>
      <c r="AP20" s="527">
        <v>1</v>
      </c>
      <c r="AQ20" s="527">
        <v>162</v>
      </c>
      <c r="AR20" s="530"/>
      <c r="AS20" s="527" t="s">
        <v>497</v>
      </c>
      <c r="AT20" s="527">
        <v>42</v>
      </c>
      <c r="AU20" s="527">
        <v>2</v>
      </c>
      <c r="AV20" s="527">
        <v>184</v>
      </c>
      <c r="AW20" s="527">
        <v>77</v>
      </c>
      <c r="AX20" s="527">
        <v>0</v>
      </c>
      <c r="AY20" s="527">
        <v>1</v>
      </c>
      <c r="AZ20" s="527">
        <v>0</v>
      </c>
      <c r="BA20" s="527">
        <v>2</v>
      </c>
      <c r="BB20" s="527">
        <v>308</v>
      </c>
      <c r="BC20" s="530"/>
      <c r="BD20" s="527" t="s">
        <v>497</v>
      </c>
      <c r="BE20" s="527">
        <v>31</v>
      </c>
      <c r="BF20" s="527">
        <v>129</v>
      </c>
      <c r="BG20" s="527">
        <v>96</v>
      </c>
      <c r="BH20" s="527">
        <v>0</v>
      </c>
      <c r="BI20" s="527">
        <v>1</v>
      </c>
      <c r="BJ20" s="527">
        <v>0</v>
      </c>
      <c r="BK20" s="527">
        <v>1</v>
      </c>
      <c r="BL20" s="527">
        <v>2</v>
      </c>
      <c r="BM20" s="527">
        <v>260</v>
      </c>
      <c r="BN20" s="530"/>
      <c r="BO20" s="530"/>
      <c r="BP20" s="530"/>
      <c r="BQ20" s="530"/>
      <c r="BR20" s="530"/>
      <c r="BS20" s="530"/>
      <c r="BT20" s="530"/>
      <c r="BU20" s="530"/>
      <c r="BV20" s="530"/>
    </row>
    <row r="21" spans="1:74" s="524" customFormat="1" ht="18" customHeight="1" x14ac:dyDescent="0.2">
      <c r="A21" s="528" t="s">
        <v>253</v>
      </c>
      <c r="B21" s="528">
        <v>2557</v>
      </c>
      <c r="C21" s="528">
        <v>13841</v>
      </c>
      <c r="D21" s="528">
        <v>4079</v>
      </c>
      <c r="E21" s="528">
        <v>1120</v>
      </c>
      <c r="F21" s="528">
        <v>7928</v>
      </c>
      <c r="G21" s="528">
        <v>234</v>
      </c>
      <c r="H21" s="528">
        <v>651</v>
      </c>
      <c r="I21" s="528">
        <v>1083</v>
      </c>
      <c r="J21" s="528">
        <v>31493</v>
      </c>
      <c r="K21" s="530"/>
      <c r="L21" s="527" t="s">
        <v>253</v>
      </c>
      <c r="M21" s="527">
        <v>3129</v>
      </c>
      <c r="N21" s="527">
        <v>5847</v>
      </c>
      <c r="O21" s="527">
        <v>14106</v>
      </c>
      <c r="P21" s="527">
        <v>4724</v>
      </c>
      <c r="Q21" s="527">
        <v>1461</v>
      </c>
      <c r="R21" s="527">
        <v>303</v>
      </c>
      <c r="S21" s="527">
        <v>472</v>
      </c>
      <c r="T21" s="527">
        <v>1551</v>
      </c>
      <c r="U21" s="527">
        <v>31593</v>
      </c>
      <c r="V21" s="530"/>
      <c r="W21" s="527" t="s">
        <v>253</v>
      </c>
      <c r="X21" s="527">
        <v>3540</v>
      </c>
      <c r="Y21" s="527">
        <v>6256</v>
      </c>
      <c r="Z21" s="527">
        <v>15827</v>
      </c>
      <c r="AA21" s="527">
        <v>1640</v>
      </c>
      <c r="AB21" s="527">
        <v>1276</v>
      </c>
      <c r="AC21" s="527">
        <v>332</v>
      </c>
      <c r="AD21" s="527">
        <v>670</v>
      </c>
      <c r="AE21" s="527">
        <v>6219</v>
      </c>
      <c r="AF21" s="527">
        <v>35760</v>
      </c>
      <c r="AG21" s="530"/>
      <c r="AH21" s="527" t="s">
        <v>253</v>
      </c>
      <c r="AI21" s="527">
        <v>4127</v>
      </c>
      <c r="AJ21" s="527">
        <v>3263</v>
      </c>
      <c r="AK21" s="527">
        <v>15767</v>
      </c>
      <c r="AL21" s="527">
        <v>6738</v>
      </c>
      <c r="AM21" s="527">
        <v>1055</v>
      </c>
      <c r="AN21" s="527">
        <v>810</v>
      </c>
      <c r="AO21" s="527">
        <v>768</v>
      </c>
      <c r="AP21" s="527">
        <v>1631</v>
      </c>
      <c r="AQ21" s="527">
        <v>34159</v>
      </c>
      <c r="AR21" s="530"/>
      <c r="AS21" s="527" t="s">
        <v>253</v>
      </c>
      <c r="AT21" s="527">
        <v>5254</v>
      </c>
      <c r="AU21" s="527">
        <v>3563</v>
      </c>
      <c r="AV21" s="527">
        <v>16570</v>
      </c>
      <c r="AW21" s="527">
        <v>6762</v>
      </c>
      <c r="AX21" s="527">
        <v>2462</v>
      </c>
      <c r="AY21" s="527">
        <v>670</v>
      </c>
      <c r="AZ21" s="527">
        <v>423</v>
      </c>
      <c r="BA21" s="527">
        <v>1328</v>
      </c>
      <c r="BB21" s="527">
        <v>37032</v>
      </c>
      <c r="BC21" s="530"/>
      <c r="BD21" s="527" t="s">
        <v>498</v>
      </c>
      <c r="BE21" s="527">
        <v>34</v>
      </c>
      <c r="BF21" s="527">
        <v>417</v>
      </c>
      <c r="BG21" s="527">
        <v>534</v>
      </c>
      <c r="BH21" s="527">
        <v>1</v>
      </c>
      <c r="BI21" s="527">
        <v>0</v>
      </c>
      <c r="BJ21" s="527">
        <v>2</v>
      </c>
      <c r="BK21" s="527">
        <v>7</v>
      </c>
      <c r="BL21" s="527">
        <v>42</v>
      </c>
      <c r="BM21" s="527">
        <v>1037</v>
      </c>
      <c r="BN21" s="530"/>
      <c r="BO21" s="530"/>
      <c r="BP21" s="530"/>
      <c r="BQ21" s="530"/>
      <c r="BR21" s="530"/>
      <c r="BS21" s="530"/>
      <c r="BT21" s="530"/>
      <c r="BU21" s="530"/>
      <c r="BV21" s="530"/>
    </row>
    <row r="22" spans="1:74" s="524" customFormat="1" ht="18" customHeight="1" x14ac:dyDescent="0.2">
      <c r="A22" s="528" t="s">
        <v>252</v>
      </c>
      <c r="B22" s="528">
        <v>17</v>
      </c>
      <c r="C22" s="528">
        <v>252</v>
      </c>
      <c r="D22" s="528">
        <v>284</v>
      </c>
      <c r="E22" s="528">
        <v>0</v>
      </c>
      <c r="F22" s="528">
        <v>139</v>
      </c>
      <c r="G22" s="528">
        <v>0</v>
      </c>
      <c r="H22" s="528">
        <v>5</v>
      </c>
      <c r="I22" s="528">
        <v>37</v>
      </c>
      <c r="J22" s="528">
        <v>734</v>
      </c>
      <c r="K22" s="530"/>
      <c r="L22" s="527" t="s">
        <v>252</v>
      </c>
      <c r="M22" s="527">
        <v>86</v>
      </c>
      <c r="N22" s="527">
        <v>18</v>
      </c>
      <c r="O22" s="527">
        <v>365</v>
      </c>
      <c r="P22" s="527">
        <v>222</v>
      </c>
      <c r="Q22" s="527">
        <v>2</v>
      </c>
      <c r="R22" s="527">
        <v>0</v>
      </c>
      <c r="S22" s="527">
        <v>29</v>
      </c>
      <c r="T22" s="527">
        <v>42</v>
      </c>
      <c r="U22" s="527">
        <v>764</v>
      </c>
      <c r="V22" s="530"/>
      <c r="W22" s="527" t="s">
        <v>252</v>
      </c>
      <c r="X22" s="527">
        <v>43</v>
      </c>
      <c r="Y22" s="527">
        <v>4</v>
      </c>
      <c r="Z22" s="527">
        <v>245</v>
      </c>
      <c r="AA22" s="527">
        <v>39</v>
      </c>
      <c r="AB22" s="527">
        <v>0</v>
      </c>
      <c r="AC22" s="527">
        <v>0</v>
      </c>
      <c r="AD22" s="527">
        <v>13</v>
      </c>
      <c r="AE22" s="527">
        <v>352</v>
      </c>
      <c r="AF22" s="527">
        <v>696</v>
      </c>
      <c r="AG22" s="530"/>
      <c r="AH22" s="527" t="s">
        <v>252</v>
      </c>
      <c r="AI22" s="527">
        <v>39</v>
      </c>
      <c r="AJ22" s="527">
        <v>6</v>
      </c>
      <c r="AK22" s="527">
        <v>210</v>
      </c>
      <c r="AL22" s="527">
        <v>249</v>
      </c>
      <c r="AM22" s="527">
        <v>3</v>
      </c>
      <c r="AN22" s="527">
        <v>1</v>
      </c>
      <c r="AO22" s="527">
        <v>5</v>
      </c>
      <c r="AP22" s="527">
        <v>34</v>
      </c>
      <c r="AQ22" s="527">
        <v>547</v>
      </c>
      <c r="AR22" s="530"/>
      <c r="AS22" s="527" t="s">
        <v>252</v>
      </c>
      <c r="AT22" s="527">
        <v>16</v>
      </c>
      <c r="AU22" s="527">
        <v>13</v>
      </c>
      <c r="AV22" s="527">
        <v>402</v>
      </c>
      <c r="AW22" s="527">
        <v>374</v>
      </c>
      <c r="AX22" s="527">
        <v>0</v>
      </c>
      <c r="AY22" s="527">
        <v>8</v>
      </c>
      <c r="AZ22" s="527">
        <v>14</v>
      </c>
      <c r="BA22" s="527">
        <v>32</v>
      </c>
      <c r="BB22" s="527">
        <v>859</v>
      </c>
      <c r="BC22" s="530"/>
      <c r="BD22" s="527" t="s">
        <v>253</v>
      </c>
      <c r="BE22" s="527">
        <v>5692</v>
      </c>
      <c r="BF22" s="527">
        <v>16817</v>
      </c>
      <c r="BG22" s="527">
        <v>7326</v>
      </c>
      <c r="BH22" s="527">
        <v>2260</v>
      </c>
      <c r="BI22" s="527">
        <v>4729</v>
      </c>
      <c r="BJ22" s="527">
        <v>552</v>
      </c>
      <c r="BK22" s="527">
        <v>673</v>
      </c>
      <c r="BL22" s="527">
        <v>1466</v>
      </c>
      <c r="BM22" s="527">
        <v>39515</v>
      </c>
      <c r="BN22" s="530"/>
      <c r="BO22" s="530"/>
      <c r="BP22" s="530"/>
      <c r="BQ22" s="530"/>
      <c r="BR22" s="530"/>
      <c r="BS22" s="530"/>
      <c r="BT22" s="530"/>
      <c r="BU22" s="530"/>
      <c r="BV22" s="530"/>
    </row>
    <row r="23" spans="1:74" s="524" customFormat="1" ht="18" customHeight="1" x14ac:dyDescent="0.2">
      <c r="A23" s="528" t="s">
        <v>503</v>
      </c>
      <c r="B23" s="528">
        <v>0</v>
      </c>
      <c r="C23" s="528">
        <v>4</v>
      </c>
      <c r="D23" s="528">
        <v>0</v>
      </c>
      <c r="E23" s="528">
        <v>0</v>
      </c>
      <c r="F23" s="528">
        <v>0</v>
      </c>
      <c r="G23" s="528">
        <v>0</v>
      </c>
      <c r="H23" s="528">
        <v>0</v>
      </c>
      <c r="I23" s="528">
        <v>0</v>
      </c>
      <c r="J23" s="528">
        <v>4</v>
      </c>
      <c r="K23" s="530"/>
      <c r="L23" s="527" t="s">
        <v>503</v>
      </c>
      <c r="M23" s="527">
        <v>1</v>
      </c>
      <c r="N23" s="527">
        <v>2</v>
      </c>
      <c r="O23" s="527">
        <v>4</v>
      </c>
      <c r="P23" s="527">
        <v>0</v>
      </c>
      <c r="Q23" s="527">
        <v>0</v>
      </c>
      <c r="R23" s="527">
        <v>0</v>
      </c>
      <c r="S23" s="527">
        <v>0</v>
      </c>
      <c r="T23" s="527">
        <v>0</v>
      </c>
      <c r="U23" s="527">
        <v>7</v>
      </c>
      <c r="V23" s="530"/>
      <c r="W23" s="527" t="s">
        <v>503</v>
      </c>
      <c r="X23" s="527">
        <v>0</v>
      </c>
      <c r="Y23" s="527">
        <v>2</v>
      </c>
      <c r="Z23" s="527">
        <v>1</v>
      </c>
      <c r="AA23" s="527">
        <v>0</v>
      </c>
      <c r="AB23" s="527">
        <v>0</v>
      </c>
      <c r="AC23" s="527">
        <v>0</v>
      </c>
      <c r="AD23" s="527">
        <v>0</v>
      </c>
      <c r="AE23" s="527">
        <v>0</v>
      </c>
      <c r="AF23" s="527">
        <v>3</v>
      </c>
      <c r="AG23" s="530"/>
      <c r="AH23" s="527" t="s">
        <v>503</v>
      </c>
      <c r="AI23" s="527">
        <v>0</v>
      </c>
      <c r="AJ23" s="527">
        <v>0</v>
      </c>
      <c r="AK23" s="527">
        <v>4</v>
      </c>
      <c r="AL23" s="527">
        <v>0</v>
      </c>
      <c r="AM23" s="527">
        <v>0</v>
      </c>
      <c r="AN23" s="527">
        <v>0</v>
      </c>
      <c r="AO23" s="527">
        <v>1</v>
      </c>
      <c r="AP23" s="527">
        <v>0</v>
      </c>
      <c r="AQ23" s="527">
        <v>5</v>
      </c>
      <c r="AR23" s="530"/>
      <c r="AS23" s="527" t="s">
        <v>499</v>
      </c>
      <c r="AT23" s="527">
        <v>45</v>
      </c>
      <c r="AU23" s="527">
        <v>8</v>
      </c>
      <c r="AV23" s="527">
        <v>223</v>
      </c>
      <c r="AW23" s="527">
        <v>98</v>
      </c>
      <c r="AX23" s="527">
        <v>0</v>
      </c>
      <c r="AY23" s="527">
        <v>0</v>
      </c>
      <c r="AZ23" s="527">
        <v>0</v>
      </c>
      <c r="BA23" s="527">
        <v>17</v>
      </c>
      <c r="BB23" s="527">
        <v>391</v>
      </c>
      <c r="BC23" s="530"/>
      <c r="BD23" s="527" t="s">
        <v>503</v>
      </c>
      <c r="BE23" s="527">
        <v>0</v>
      </c>
      <c r="BF23" s="527">
        <v>1</v>
      </c>
      <c r="BG23" s="527">
        <v>0</v>
      </c>
      <c r="BH23" s="527">
        <v>0</v>
      </c>
      <c r="BI23" s="527">
        <v>0</v>
      </c>
      <c r="BJ23" s="527">
        <v>0</v>
      </c>
      <c r="BK23" s="527">
        <v>0</v>
      </c>
      <c r="BL23" s="527">
        <v>0</v>
      </c>
      <c r="BM23" s="527">
        <v>1</v>
      </c>
      <c r="BN23" s="530"/>
      <c r="BO23" s="530"/>
      <c r="BP23" s="530"/>
      <c r="BQ23" s="530"/>
      <c r="BR23" s="530"/>
      <c r="BS23" s="530"/>
      <c r="BT23" s="530"/>
      <c r="BU23" s="530"/>
      <c r="BV23" s="530"/>
    </row>
    <row r="24" spans="1:74" s="524" customFormat="1" ht="18" customHeight="1" x14ac:dyDescent="0.2">
      <c r="A24" s="528" t="s">
        <v>499</v>
      </c>
      <c r="B24" s="528">
        <v>20</v>
      </c>
      <c r="C24" s="528">
        <v>130</v>
      </c>
      <c r="D24" s="528">
        <v>43</v>
      </c>
      <c r="E24" s="528">
        <v>1</v>
      </c>
      <c r="F24" s="528">
        <v>1</v>
      </c>
      <c r="G24" s="528">
        <v>0</v>
      </c>
      <c r="H24" s="528">
        <v>0</v>
      </c>
      <c r="I24" s="528">
        <v>7</v>
      </c>
      <c r="J24" s="528">
        <v>202</v>
      </c>
      <c r="K24" s="530"/>
      <c r="L24" s="527" t="s">
        <v>499</v>
      </c>
      <c r="M24" s="527">
        <v>52</v>
      </c>
      <c r="N24" s="527">
        <v>2</v>
      </c>
      <c r="O24" s="527">
        <v>151</v>
      </c>
      <c r="P24" s="527">
        <v>62</v>
      </c>
      <c r="Q24" s="527">
        <v>1</v>
      </c>
      <c r="R24" s="527">
        <v>2</v>
      </c>
      <c r="S24" s="527">
        <v>3</v>
      </c>
      <c r="T24" s="527">
        <v>40</v>
      </c>
      <c r="U24" s="527">
        <v>313</v>
      </c>
      <c r="V24" s="530"/>
      <c r="W24" s="527" t="s">
        <v>499</v>
      </c>
      <c r="X24" s="527">
        <v>18</v>
      </c>
      <c r="Y24" s="527">
        <v>3</v>
      </c>
      <c r="Z24" s="527">
        <v>99</v>
      </c>
      <c r="AA24" s="527">
        <v>22</v>
      </c>
      <c r="AB24" s="527">
        <v>0</v>
      </c>
      <c r="AC24" s="527">
        <v>0</v>
      </c>
      <c r="AD24" s="527">
        <v>0</v>
      </c>
      <c r="AE24" s="527">
        <v>65</v>
      </c>
      <c r="AF24" s="527">
        <v>207</v>
      </c>
      <c r="AG24" s="530"/>
      <c r="AH24" s="527" t="s">
        <v>499</v>
      </c>
      <c r="AI24" s="527">
        <v>32</v>
      </c>
      <c r="AJ24" s="527">
        <v>2</v>
      </c>
      <c r="AK24" s="527">
        <v>168</v>
      </c>
      <c r="AL24" s="527">
        <v>70</v>
      </c>
      <c r="AM24" s="527">
        <v>0</v>
      </c>
      <c r="AN24" s="527">
        <v>0</v>
      </c>
      <c r="AO24" s="527">
        <v>0</v>
      </c>
      <c r="AP24" s="527">
        <v>10</v>
      </c>
      <c r="AQ24" s="527">
        <v>282</v>
      </c>
      <c r="AR24" s="530"/>
      <c r="AS24" s="527" t="s">
        <v>255</v>
      </c>
      <c r="AT24" s="527">
        <v>6</v>
      </c>
      <c r="AU24" s="527">
        <v>0</v>
      </c>
      <c r="AV24" s="527">
        <v>14</v>
      </c>
      <c r="AW24" s="527">
        <v>6</v>
      </c>
      <c r="AX24" s="527">
        <v>0</v>
      </c>
      <c r="AY24" s="527">
        <v>0</v>
      </c>
      <c r="AZ24" s="527">
        <v>0</v>
      </c>
      <c r="BA24" s="527">
        <v>0</v>
      </c>
      <c r="BB24" s="527">
        <v>26</v>
      </c>
      <c r="BC24" s="530"/>
      <c r="BD24" s="527" t="s">
        <v>499</v>
      </c>
      <c r="BE24" s="527">
        <v>36</v>
      </c>
      <c r="BF24" s="527">
        <v>103</v>
      </c>
      <c r="BG24" s="527">
        <v>63</v>
      </c>
      <c r="BH24" s="527">
        <v>7</v>
      </c>
      <c r="BI24" s="527">
        <v>2</v>
      </c>
      <c r="BJ24" s="527">
        <v>0</v>
      </c>
      <c r="BK24" s="527">
        <v>0</v>
      </c>
      <c r="BL24" s="527">
        <v>9</v>
      </c>
      <c r="BM24" s="527">
        <v>220</v>
      </c>
      <c r="BN24" s="530"/>
      <c r="BO24" s="530"/>
      <c r="BP24" s="530"/>
      <c r="BQ24" s="530"/>
      <c r="BR24" s="530"/>
      <c r="BS24" s="530"/>
      <c r="BT24" s="530"/>
      <c r="BU24" s="530"/>
      <c r="BV24" s="530"/>
    </row>
    <row r="25" spans="1:74" s="524" customFormat="1" ht="18" customHeight="1" x14ac:dyDescent="0.2">
      <c r="A25" s="528" t="s">
        <v>255</v>
      </c>
      <c r="B25" s="528">
        <v>0</v>
      </c>
      <c r="C25" s="528">
        <v>17</v>
      </c>
      <c r="D25" s="528">
        <v>0</v>
      </c>
      <c r="E25" s="528">
        <v>0</v>
      </c>
      <c r="F25" s="528">
        <v>0</v>
      </c>
      <c r="G25" s="528">
        <v>0</v>
      </c>
      <c r="H25" s="528">
        <v>0</v>
      </c>
      <c r="I25" s="528">
        <v>0</v>
      </c>
      <c r="J25" s="528">
        <v>17</v>
      </c>
      <c r="K25" s="530"/>
      <c r="L25" s="527" t="s">
        <v>255</v>
      </c>
      <c r="M25" s="527">
        <v>0</v>
      </c>
      <c r="N25" s="527">
        <v>0</v>
      </c>
      <c r="O25" s="527">
        <v>10</v>
      </c>
      <c r="P25" s="527">
        <v>1</v>
      </c>
      <c r="Q25" s="527">
        <v>0</v>
      </c>
      <c r="R25" s="527">
        <v>0</v>
      </c>
      <c r="S25" s="527">
        <v>0</v>
      </c>
      <c r="T25" s="527">
        <v>0</v>
      </c>
      <c r="U25" s="527">
        <v>11</v>
      </c>
      <c r="V25" s="530"/>
      <c r="W25" s="527" t="s">
        <v>255</v>
      </c>
      <c r="X25" s="527">
        <v>0</v>
      </c>
      <c r="Y25" s="527">
        <v>0</v>
      </c>
      <c r="Z25" s="527">
        <v>16</v>
      </c>
      <c r="AA25" s="527">
        <v>1</v>
      </c>
      <c r="AB25" s="527">
        <v>0</v>
      </c>
      <c r="AC25" s="527">
        <v>0</v>
      </c>
      <c r="AD25" s="527">
        <v>0</v>
      </c>
      <c r="AE25" s="527">
        <v>1</v>
      </c>
      <c r="AF25" s="527">
        <v>18</v>
      </c>
      <c r="AG25" s="530"/>
      <c r="AH25" s="527" t="s">
        <v>255</v>
      </c>
      <c r="AI25" s="527">
        <v>0</v>
      </c>
      <c r="AJ25" s="527">
        <v>0</v>
      </c>
      <c r="AK25" s="527">
        <v>8</v>
      </c>
      <c r="AL25" s="527">
        <v>0</v>
      </c>
      <c r="AM25" s="527">
        <v>0</v>
      </c>
      <c r="AN25" s="527">
        <v>0</v>
      </c>
      <c r="AO25" s="527">
        <v>0</v>
      </c>
      <c r="AP25" s="527">
        <v>1</v>
      </c>
      <c r="AQ25" s="527">
        <v>9</v>
      </c>
      <c r="AR25" s="530"/>
      <c r="AS25" s="527" t="s">
        <v>256</v>
      </c>
      <c r="AT25" s="527">
        <v>36</v>
      </c>
      <c r="AU25" s="527">
        <v>14</v>
      </c>
      <c r="AV25" s="527">
        <v>331</v>
      </c>
      <c r="AW25" s="527">
        <v>135</v>
      </c>
      <c r="AX25" s="527">
        <v>1</v>
      </c>
      <c r="AY25" s="527">
        <v>16</v>
      </c>
      <c r="AZ25" s="527">
        <v>6</v>
      </c>
      <c r="BA25" s="527">
        <v>46</v>
      </c>
      <c r="BB25" s="527">
        <v>585</v>
      </c>
      <c r="BC25" s="530"/>
      <c r="BD25" s="527" t="s">
        <v>255</v>
      </c>
      <c r="BE25" s="527">
        <v>12</v>
      </c>
      <c r="BF25" s="527">
        <v>19</v>
      </c>
      <c r="BG25" s="527">
        <v>1</v>
      </c>
      <c r="BH25" s="527">
        <v>0</v>
      </c>
      <c r="BI25" s="527">
        <v>0</v>
      </c>
      <c r="BJ25" s="527">
        <v>0</v>
      </c>
      <c r="BK25" s="527">
        <v>0</v>
      </c>
      <c r="BL25" s="527">
        <v>1</v>
      </c>
      <c r="BM25" s="527">
        <v>33</v>
      </c>
      <c r="BN25" s="530"/>
      <c r="BO25" s="530"/>
      <c r="BP25" s="530"/>
      <c r="BQ25" s="530"/>
      <c r="BR25" s="530"/>
      <c r="BS25" s="530"/>
      <c r="BT25" s="530"/>
      <c r="BU25" s="530"/>
      <c r="BV25" s="530"/>
    </row>
    <row r="26" spans="1:74" s="524" customFormat="1" ht="18" customHeight="1" x14ac:dyDescent="0.2">
      <c r="A26" s="528" t="s">
        <v>256</v>
      </c>
      <c r="B26" s="528">
        <v>64</v>
      </c>
      <c r="C26" s="528">
        <v>257</v>
      </c>
      <c r="D26" s="528">
        <v>156</v>
      </c>
      <c r="E26" s="528">
        <v>4</v>
      </c>
      <c r="F26" s="528">
        <v>12</v>
      </c>
      <c r="G26" s="528">
        <v>1</v>
      </c>
      <c r="H26" s="528">
        <v>4</v>
      </c>
      <c r="I26" s="528">
        <v>22</v>
      </c>
      <c r="J26" s="528">
        <v>520</v>
      </c>
      <c r="K26" s="530"/>
      <c r="L26" s="527" t="s">
        <v>256</v>
      </c>
      <c r="M26" s="527">
        <v>30</v>
      </c>
      <c r="N26" s="527">
        <v>19</v>
      </c>
      <c r="O26" s="527">
        <v>245</v>
      </c>
      <c r="P26" s="527">
        <v>132</v>
      </c>
      <c r="Q26" s="527">
        <v>1</v>
      </c>
      <c r="R26" s="527">
        <v>1</v>
      </c>
      <c r="S26" s="527">
        <v>8</v>
      </c>
      <c r="T26" s="527">
        <v>38</v>
      </c>
      <c r="U26" s="527">
        <v>474</v>
      </c>
      <c r="V26" s="530"/>
      <c r="W26" s="527" t="s">
        <v>256</v>
      </c>
      <c r="X26" s="527">
        <v>17</v>
      </c>
      <c r="Y26" s="527">
        <v>14</v>
      </c>
      <c r="Z26" s="527">
        <v>364</v>
      </c>
      <c r="AA26" s="527">
        <v>111</v>
      </c>
      <c r="AB26" s="527">
        <v>2</v>
      </c>
      <c r="AC26" s="527">
        <v>0</v>
      </c>
      <c r="AD26" s="527">
        <v>4</v>
      </c>
      <c r="AE26" s="527">
        <v>239</v>
      </c>
      <c r="AF26" s="527">
        <v>751</v>
      </c>
      <c r="AG26" s="530"/>
      <c r="AH26" s="527" t="s">
        <v>256</v>
      </c>
      <c r="AI26" s="527">
        <v>81</v>
      </c>
      <c r="AJ26" s="527">
        <v>5</v>
      </c>
      <c r="AK26" s="527">
        <v>273</v>
      </c>
      <c r="AL26" s="527">
        <v>180</v>
      </c>
      <c r="AM26" s="527">
        <v>1</v>
      </c>
      <c r="AN26" s="527">
        <v>0</v>
      </c>
      <c r="AO26" s="527">
        <v>3</v>
      </c>
      <c r="AP26" s="527">
        <v>32</v>
      </c>
      <c r="AQ26" s="527">
        <v>575</v>
      </c>
      <c r="AR26" s="530"/>
      <c r="AS26" s="527" t="s">
        <v>258</v>
      </c>
      <c r="AT26" s="527">
        <v>83</v>
      </c>
      <c r="AU26" s="527">
        <v>5</v>
      </c>
      <c r="AV26" s="527">
        <v>468</v>
      </c>
      <c r="AW26" s="527">
        <v>310</v>
      </c>
      <c r="AX26" s="527">
        <v>3</v>
      </c>
      <c r="AY26" s="527">
        <v>5</v>
      </c>
      <c r="AZ26" s="527">
        <v>1</v>
      </c>
      <c r="BA26" s="527">
        <v>24</v>
      </c>
      <c r="BB26" s="527">
        <v>899</v>
      </c>
      <c r="BC26" s="530"/>
      <c r="BD26" s="527" t="s">
        <v>256</v>
      </c>
      <c r="BE26" s="527">
        <v>44</v>
      </c>
      <c r="BF26" s="527">
        <v>411</v>
      </c>
      <c r="BG26" s="527">
        <v>185</v>
      </c>
      <c r="BH26" s="527">
        <v>3</v>
      </c>
      <c r="BI26" s="527">
        <v>98</v>
      </c>
      <c r="BJ26" s="527">
        <v>0</v>
      </c>
      <c r="BK26" s="527">
        <v>6</v>
      </c>
      <c r="BL26" s="527">
        <v>29</v>
      </c>
      <c r="BM26" s="527">
        <v>776</v>
      </c>
      <c r="BN26" s="530"/>
      <c r="BO26" s="530"/>
      <c r="BP26" s="530"/>
      <c r="BQ26" s="530"/>
      <c r="BR26" s="530"/>
      <c r="BS26" s="530"/>
      <c r="BT26" s="530"/>
      <c r="BU26" s="530"/>
      <c r="BV26" s="530"/>
    </row>
    <row r="27" spans="1:74" s="524" customFormat="1" ht="18" customHeight="1" x14ac:dyDescent="0.2">
      <c r="A27" s="528" t="s">
        <v>258</v>
      </c>
      <c r="B27" s="528">
        <v>145</v>
      </c>
      <c r="C27" s="528">
        <v>511</v>
      </c>
      <c r="D27" s="528">
        <v>224</v>
      </c>
      <c r="E27" s="528">
        <v>0</v>
      </c>
      <c r="F27" s="528">
        <v>151</v>
      </c>
      <c r="G27" s="528">
        <v>1</v>
      </c>
      <c r="H27" s="528">
        <v>2</v>
      </c>
      <c r="I27" s="528">
        <v>16</v>
      </c>
      <c r="J27" s="528">
        <v>1050</v>
      </c>
      <c r="K27" s="530"/>
      <c r="L27" s="527" t="s">
        <v>258</v>
      </c>
      <c r="M27" s="527">
        <v>95</v>
      </c>
      <c r="N27" s="527">
        <v>150</v>
      </c>
      <c r="O27" s="527">
        <v>739</v>
      </c>
      <c r="P27" s="527">
        <v>206</v>
      </c>
      <c r="Q27" s="527">
        <v>1</v>
      </c>
      <c r="R27" s="527">
        <v>3</v>
      </c>
      <c r="S27" s="527">
        <v>0</v>
      </c>
      <c r="T27" s="527">
        <v>13</v>
      </c>
      <c r="U27" s="527">
        <v>1207</v>
      </c>
      <c r="V27" s="530"/>
      <c r="W27" s="527" t="s">
        <v>258</v>
      </c>
      <c r="X27" s="527">
        <v>127</v>
      </c>
      <c r="Y27" s="527">
        <v>60</v>
      </c>
      <c r="Z27" s="527">
        <v>537</v>
      </c>
      <c r="AA27" s="527">
        <v>12</v>
      </c>
      <c r="AB27" s="527">
        <v>1</v>
      </c>
      <c r="AC27" s="527">
        <v>3</v>
      </c>
      <c r="AD27" s="527">
        <v>10</v>
      </c>
      <c r="AE27" s="527">
        <v>223</v>
      </c>
      <c r="AF27" s="527">
        <v>973</v>
      </c>
      <c r="AG27" s="530"/>
      <c r="AH27" s="527" t="s">
        <v>258</v>
      </c>
      <c r="AI27" s="527">
        <v>80</v>
      </c>
      <c r="AJ27" s="527">
        <v>56</v>
      </c>
      <c r="AK27" s="527">
        <v>498</v>
      </c>
      <c r="AL27" s="527">
        <v>201</v>
      </c>
      <c r="AM27" s="527">
        <v>4</v>
      </c>
      <c r="AN27" s="527">
        <v>1</v>
      </c>
      <c r="AO27" s="527">
        <v>0</v>
      </c>
      <c r="AP27" s="527">
        <v>16</v>
      </c>
      <c r="AQ27" s="527">
        <v>856</v>
      </c>
      <c r="AR27" s="530"/>
      <c r="AS27" s="527" t="s">
        <v>259</v>
      </c>
      <c r="AT27" s="527">
        <v>156</v>
      </c>
      <c r="AU27" s="527">
        <v>137</v>
      </c>
      <c r="AV27" s="527">
        <v>406</v>
      </c>
      <c r="AW27" s="527">
        <v>247</v>
      </c>
      <c r="AX27" s="527">
        <v>1</v>
      </c>
      <c r="AY27" s="527">
        <v>2</v>
      </c>
      <c r="AZ27" s="527">
        <v>0</v>
      </c>
      <c r="BA27" s="527">
        <v>58</v>
      </c>
      <c r="BB27" s="527">
        <v>1007</v>
      </c>
      <c r="BC27" s="530"/>
      <c r="BD27" s="527" t="s">
        <v>258</v>
      </c>
      <c r="BE27" s="527">
        <v>87</v>
      </c>
      <c r="BF27" s="527">
        <v>482</v>
      </c>
      <c r="BG27" s="527">
        <v>459</v>
      </c>
      <c r="BH27" s="527">
        <v>1</v>
      </c>
      <c r="BI27" s="527">
        <v>69</v>
      </c>
      <c r="BJ27" s="527">
        <v>3</v>
      </c>
      <c r="BK27" s="527">
        <v>14</v>
      </c>
      <c r="BL27" s="527">
        <v>47</v>
      </c>
      <c r="BM27" s="527">
        <v>1162</v>
      </c>
      <c r="BN27" s="530"/>
      <c r="BO27" s="530"/>
      <c r="BP27" s="530"/>
      <c r="BQ27" s="530"/>
      <c r="BR27" s="530"/>
      <c r="BS27" s="530"/>
      <c r="BT27" s="530"/>
      <c r="BU27" s="530"/>
      <c r="BV27" s="530"/>
    </row>
    <row r="28" spans="1:74" s="524" customFormat="1" ht="18" customHeight="1" x14ac:dyDescent="0.2">
      <c r="A28" s="528" t="s">
        <v>259</v>
      </c>
      <c r="B28" s="528">
        <v>40</v>
      </c>
      <c r="C28" s="528">
        <v>654</v>
      </c>
      <c r="D28" s="528">
        <v>261</v>
      </c>
      <c r="E28" s="528">
        <v>0</v>
      </c>
      <c r="F28" s="528">
        <v>59</v>
      </c>
      <c r="G28" s="528">
        <v>1</v>
      </c>
      <c r="H28" s="528">
        <v>1</v>
      </c>
      <c r="I28" s="528">
        <v>93</v>
      </c>
      <c r="J28" s="528">
        <v>1109</v>
      </c>
      <c r="K28" s="530"/>
      <c r="L28" s="527" t="s">
        <v>259</v>
      </c>
      <c r="M28" s="527">
        <v>51</v>
      </c>
      <c r="N28" s="527">
        <v>110</v>
      </c>
      <c r="O28" s="527">
        <v>580</v>
      </c>
      <c r="P28" s="527">
        <v>309</v>
      </c>
      <c r="Q28" s="527">
        <v>2</v>
      </c>
      <c r="R28" s="527">
        <v>2</v>
      </c>
      <c r="S28" s="527">
        <v>3</v>
      </c>
      <c r="T28" s="527">
        <v>82</v>
      </c>
      <c r="U28" s="527">
        <v>1139</v>
      </c>
      <c r="V28" s="530"/>
      <c r="W28" s="527" t="s">
        <v>259</v>
      </c>
      <c r="X28" s="527">
        <v>93</v>
      </c>
      <c r="Y28" s="527">
        <v>28</v>
      </c>
      <c r="Z28" s="527">
        <v>451</v>
      </c>
      <c r="AA28" s="527">
        <v>61</v>
      </c>
      <c r="AB28" s="527">
        <v>1</v>
      </c>
      <c r="AC28" s="527">
        <v>8</v>
      </c>
      <c r="AD28" s="527">
        <v>1</v>
      </c>
      <c r="AE28" s="527">
        <v>187</v>
      </c>
      <c r="AF28" s="527">
        <v>830</v>
      </c>
      <c r="AG28" s="530"/>
      <c r="AH28" s="527" t="s">
        <v>259</v>
      </c>
      <c r="AI28" s="527">
        <v>32</v>
      </c>
      <c r="AJ28" s="527">
        <v>16</v>
      </c>
      <c r="AK28" s="527">
        <v>337</v>
      </c>
      <c r="AL28" s="527">
        <v>247</v>
      </c>
      <c r="AM28" s="527">
        <v>3</v>
      </c>
      <c r="AN28" s="527">
        <v>3</v>
      </c>
      <c r="AO28" s="527">
        <v>0</v>
      </c>
      <c r="AP28" s="527">
        <v>57</v>
      </c>
      <c r="AQ28" s="527">
        <v>695</v>
      </c>
      <c r="AR28" s="530"/>
      <c r="AS28" s="527" t="s">
        <v>260</v>
      </c>
      <c r="AT28" s="527">
        <v>97</v>
      </c>
      <c r="AU28" s="527">
        <v>32</v>
      </c>
      <c r="AV28" s="527">
        <v>285</v>
      </c>
      <c r="AW28" s="527">
        <v>334</v>
      </c>
      <c r="AX28" s="527">
        <v>1</v>
      </c>
      <c r="AY28" s="527">
        <v>1</v>
      </c>
      <c r="AZ28" s="527">
        <v>2</v>
      </c>
      <c r="BA28" s="527">
        <v>56</v>
      </c>
      <c r="BB28" s="527">
        <v>808</v>
      </c>
      <c r="BC28" s="530"/>
      <c r="BD28" s="527" t="s">
        <v>259</v>
      </c>
      <c r="BE28" s="527">
        <v>63</v>
      </c>
      <c r="BF28" s="527">
        <v>436</v>
      </c>
      <c r="BG28" s="527">
        <v>235</v>
      </c>
      <c r="BH28" s="527">
        <v>0</v>
      </c>
      <c r="BI28" s="527">
        <v>66</v>
      </c>
      <c r="BJ28" s="527">
        <v>14</v>
      </c>
      <c r="BK28" s="527">
        <v>0</v>
      </c>
      <c r="BL28" s="527">
        <v>37</v>
      </c>
      <c r="BM28" s="527">
        <v>851</v>
      </c>
      <c r="BN28" s="530"/>
      <c r="BO28" s="530"/>
      <c r="BP28" s="530"/>
      <c r="BQ28" s="530"/>
      <c r="BR28" s="530"/>
      <c r="BS28" s="530"/>
      <c r="BT28" s="530"/>
      <c r="BU28" s="530"/>
      <c r="BV28" s="530"/>
    </row>
    <row r="29" spans="1:74" s="524" customFormat="1" ht="18" customHeight="1" x14ac:dyDescent="0.2">
      <c r="A29" s="528" t="s">
        <v>260</v>
      </c>
      <c r="B29" s="528">
        <v>59</v>
      </c>
      <c r="C29" s="528">
        <v>214</v>
      </c>
      <c r="D29" s="528">
        <v>263</v>
      </c>
      <c r="E29" s="528">
        <v>0</v>
      </c>
      <c r="F29" s="528">
        <v>13</v>
      </c>
      <c r="G29" s="528">
        <v>0</v>
      </c>
      <c r="H29" s="528">
        <v>2</v>
      </c>
      <c r="I29" s="528">
        <v>18</v>
      </c>
      <c r="J29" s="528">
        <v>569</v>
      </c>
      <c r="K29" s="530"/>
      <c r="L29" s="527" t="s">
        <v>260</v>
      </c>
      <c r="M29" s="527">
        <v>124</v>
      </c>
      <c r="N29" s="527">
        <v>43</v>
      </c>
      <c r="O29" s="527">
        <v>414</v>
      </c>
      <c r="P29" s="527">
        <v>298</v>
      </c>
      <c r="Q29" s="527">
        <v>3</v>
      </c>
      <c r="R29" s="527">
        <v>2</v>
      </c>
      <c r="S29" s="527">
        <v>2</v>
      </c>
      <c r="T29" s="527">
        <v>60</v>
      </c>
      <c r="U29" s="527">
        <v>946</v>
      </c>
      <c r="V29" s="530"/>
      <c r="W29" s="527" t="s">
        <v>260</v>
      </c>
      <c r="X29" s="527">
        <v>43</v>
      </c>
      <c r="Y29" s="527">
        <v>13</v>
      </c>
      <c r="Z29" s="527">
        <v>373</v>
      </c>
      <c r="AA29" s="527">
        <v>138</v>
      </c>
      <c r="AB29" s="527">
        <v>0</v>
      </c>
      <c r="AC29" s="527">
        <v>1</v>
      </c>
      <c r="AD29" s="527">
        <v>2</v>
      </c>
      <c r="AE29" s="527">
        <v>345</v>
      </c>
      <c r="AF29" s="527">
        <v>915</v>
      </c>
      <c r="AG29" s="530"/>
      <c r="AH29" s="527" t="s">
        <v>260</v>
      </c>
      <c r="AI29" s="527">
        <v>75</v>
      </c>
      <c r="AJ29" s="527">
        <v>14</v>
      </c>
      <c r="AK29" s="527">
        <v>249</v>
      </c>
      <c r="AL29" s="527">
        <v>441</v>
      </c>
      <c r="AM29" s="527">
        <v>4</v>
      </c>
      <c r="AN29" s="527">
        <v>2</v>
      </c>
      <c r="AO29" s="527">
        <v>0</v>
      </c>
      <c r="AP29" s="527">
        <v>243</v>
      </c>
      <c r="AQ29" s="527">
        <v>1028</v>
      </c>
      <c r="AR29" s="530"/>
      <c r="AS29" s="527" t="s">
        <v>261</v>
      </c>
      <c r="AT29" s="527">
        <v>110</v>
      </c>
      <c r="AU29" s="527">
        <v>24</v>
      </c>
      <c r="AV29" s="527">
        <v>517</v>
      </c>
      <c r="AW29" s="527">
        <v>170</v>
      </c>
      <c r="AX29" s="527">
        <v>2</v>
      </c>
      <c r="AY29" s="527">
        <v>0</v>
      </c>
      <c r="AZ29" s="527">
        <v>0</v>
      </c>
      <c r="BA29" s="527">
        <v>81</v>
      </c>
      <c r="BB29" s="527">
        <v>904</v>
      </c>
      <c r="BC29" s="530"/>
      <c r="BD29" s="527" t="s">
        <v>260</v>
      </c>
      <c r="BE29" s="527">
        <v>105</v>
      </c>
      <c r="BF29" s="527">
        <v>251</v>
      </c>
      <c r="BG29" s="527">
        <v>303</v>
      </c>
      <c r="BH29" s="527">
        <v>2</v>
      </c>
      <c r="BI29" s="527">
        <v>18</v>
      </c>
      <c r="BJ29" s="527">
        <v>1</v>
      </c>
      <c r="BK29" s="527">
        <v>3</v>
      </c>
      <c r="BL29" s="527">
        <v>37</v>
      </c>
      <c r="BM29" s="527">
        <v>720</v>
      </c>
      <c r="BN29" s="530"/>
      <c r="BO29" s="530"/>
      <c r="BP29" s="530"/>
      <c r="BQ29" s="530"/>
      <c r="BR29" s="530"/>
      <c r="BS29" s="530"/>
      <c r="BT29" s="530"/>
      <c r="BU29" s="530"/>
      <c r="BV29" s="530"/>
    </row>
    <row r="30" spans="1:74" s="524" customFormat="1" ht="18" customHeight="1" x14ac:dyDescent="0.2">
      <c r="A30" s="528" t="s">
        <v>261</v>
      </c>
      <c r="B30" s="528">
        <v>154</v>
      </c>
      <c r="C30" s="528">
        <v>302</v>
      </c>
      <c r="D30" s="528">
        <v>233</v>
      </c>
      <c r="E30" s="528">
        <v>0</v>
      </c>
      <c r="F30" s="528">
        <v>11</v>
      </c>
      <c r="G30" s="528">
        <v>8</v>
      </c>
      <c r="H30" s="528">
        <v>0</v>
      </c>
      <c r="I30" s="528">
        <v>34</v>
      </c>
      <c r="J30" s="528">
        <v>742</v>
      </c>
      <c r="K30" s="530"/>
      <c r="L30" s="527" t="s">
        <v>261</v>
      </c>
      <c r="M30" s="527">
        <v>96</v>
      </c>
      <c r="N30" s="527">
        <v>4</v>
      </c>
      <c r="O30" s="527">
        <v>419</v>
      </c>
      <c r="P30" s="527">
        <v>245</v>
      </c>
      <c r="Q30" s="527">
        <v>0</v>
      </c>
      <c r="R30" s="527">
        <v>1</v>
      </c>
      <c r="S30" s="527">
        <v>8</v>
      </c>
      <c r="T30" s="527">
        <v>30</v>
      </c>
      <c r="U30" s="527">
        <v>803</v>
      </c>
      <c r="V30" s="530"/>
      <c r="W30" s="527" t="s">
        <v>261</v>
      </c>
      <c r="X30" s="527">
        <v>50</v>
      </c>
      <c r="Y30" s="527">
        <v>20</v>
      </c>
      <c r="Z30" s="527">
        <v>431</v>
      </c>
      <c r="AA30" s="527">
        <v>145</v>
      </c>
      <c r="AB30" s="527">
        <v>1</v>
      </c>
      <c r="AC30" s="527">
        <v>0</v>
      </c>
      <c r="AD30" s="527">
        <v>1</v>
      </c>
      <c r="AE30" s="527">
        <v>184</v>
      </c>
      <c r="AF30" s="527">
        <v>832</v>
      </c>
      <c r="AG30" s="530"/>
      <c r="AH30" s="527" t="s">
        <v>261</v>
      </c>
      <c r="AI30" s="527">
        <v>86</v>
      </c>
      <c r="AJ30" s="527">
        <v>3</v>
      </c>
      <c r="AK30" s="527">
        <v>376</v>
      </c>
      <c r="AL30" s="527">
        <v>143</v>
      </c>
      <c r="AM30" s="527">
        <v>0</v>
      </c>
      <c r="AN30" s="527">
        <v>2</v>
      </c>
      <c r="AO30" s="527">
        <v>1</v>
      </c>
      <c r="AP30" s="527">
        <v>71</v>
      </c>
      <c r="AQ30" s="527">
        <v>682</v>
      </c>
      <c r="AR30" s="530"/>
      <c r="AS30" s="527" t="s">
        <v>262</v>
      </c>
      <c r="AT30" s="527">
        <v>3</v>
      </c>
      <c r="AU30" s="527">
        <v>0</v>
      </c>
      <c r="AV30" s="527">
        <v>30</v>
      </c>
      <c r="AW30" s="527">
        <v>34</v>
      </c>
      <c r="AX30" s="527">
        <v>0</v>
      </c>
      <c r="AY30" s="527">
        <v>0</v>
      </c>
      <c r="AZ30" s="527">
        <v>0</v>
      </c>
      <c r="BA30" s="527">
        <v>3</v>
      </c>
      <c r="BB30" s="527">
        <v>70</v>
      </c>
      <c r="BC30" s="530"/>
      <c r="BD30" s="538" t="s">
        <v>261</v>
      </c>
      <c r="BE30" s="527">
        <v>79</v>
      </c>
      <c r="BF30" s="527">
        <v>562</v>
      </c>
      <c r="BG30" s="527">
        <v>402</v>
      </c>
      <c r="BH30" s="527">
        <v>0</v>
      </c>
      <c r="BI30" s="527">
        <v>54</v>
      </c>
      <c r="BJ30" s="527">
        <v>3</v>
      </c>
      <c r="BK30" s="527">
        <v>19</v>
      </c>
      <c r="BL30" s="527">
        <v>42</v>
      </c>
      <c r="BM30" s="527">
        <v>1161</v>
      </c>
      <c r="BN30" s="530"/>
      <c r="BO30" s="530"/>
      <c r="BP30" s="530"/>
      <c r="BQ30" s="530"/>
      <c r="BR30" s="530"/>
      <c r="BS30" s="530"/>
      <c r="BT30" s="530"/>
      <c r="BU30" s="530"/>
      <c r="BV30" s="530"/>
    </row>
    <row r="31" spans="1:74" s="524" customFormat="1" ht="18" customHeight="1" x14ac:dyDescent="0.2">
      <c r="A31" s="528" t="s">
        <v>262</v>
      </c>
      <c r="B31" s="528">
        <v>5</v>
      </c>
      <c r="C31" s="528">
        <v>42</v>
      </c>
      <c r="D31" s="528">
        <v>26</v>
      </c>
      <c r="E31" s="528">
        <v>0</v>
      </c>
      <c r="F31" s="528">
        <v>0</v>
      </c>
      <c r="G31" s="528">
        <v>0</v>
      </c>
      <c r="H31" s="528">
        <v>0</v>
      </c>
      <c r="I31" s="528">
        <v>1</v>
      </c>
      <c r="J31" s="528">
        <v>74</v>
      </c>
      <c r="K31" s="530"/>
      <c r="L31" s="527" t="s">
        <v>262</v>
      </c>
      <c r="M31" s="527">
        <v>1</v>
      </c>
      <c r="N31" s="527">
        <v>2</v>
      </c>
      <c r="O31" s="527">
        <v>51</v>
      </c>
      <c r="P31" s="527">
        <v>26</v>
      </c>
      <c r="Q31" s="527">
        <v>0</v>
      </c>
      <c r="R31" s="527">
        <v>0</v>
      </c>
      <c r="S31" s="527">
        <v>2</v>
      </c>
      <c r="T31" s="527">
        <v>2</v>
      </c>
      <c r="U31" s="527">
        <v>84</v>
      </c>
      <c r="V31" s="530"/>
      <c r="W31" s="527" t="s">
        <v>262</v>
      </c>
      <c r="X31" s="527">
        <v>5</v>
      </c>
      <c r="Y31" s="527">
        <v>1</v>
      </c>
      <c r="Z31" s="527">
        <v>14</v>
      </c>
      <c r="AA31" s="527">
        <v>0</v>
      </c>
      <c r="AB31" s="527">
        <v>1</v>
      </c>
      <c r="AC31" s="527">
        <v>0</v>
      </c>
      <c r="AD31" s="527">
        <v>0</v>
      </c>
      <c r="AE31" s="527">
        <v>30</v>
      </c>
      <c r="AF31" s="527">
        <v>51</v>
      </c>
      <c r="AG31" s="530"/>
      <c r="AH31" s="527" t="s">
        <v>262</v>
      </c>
      <c r="AI31" s="527">
        <v>5</v>
      </c>
      <c r="AJ31" s="527">
        <v>0</v>
      </c>
      <c r="AK31" s="527">
        <v>58</v>
      </c>
      <c r="AL31" s="527">
        <v>25</v>
      </c>
      <c r="AM31" s="527">
        <v>2</v>
      </c>
      <c r="AN31" s="527">
        <v>0</v>
      </c>
      <c r="AO31" s="527">
        <v>0</v>
      </c>
      <c r="AP31" s="527">
        <v>2</v>
      </c>
      <c r="AQ31" s="527">
        <v>92</v>
      </c>
      <c r="AR31" s="530"/>
      <c r="AS31" s="527" t="s">
        <v>500</v>
      </c>
      <c r="AT31" s="527">
        <v>70</v>
      </c>
      <c r="AU31" s="527">
        <v>16</v>
      </c>
      <c r="AV31" s="527">
        <v>233</v>
      </c>
      <c r="AW31" s="527">
        <v>132</v>
      </c>
      <c r="AX31" s="527">
        <v>2</v>
      </c>
      <c r="AY31" s="527">
        <v>1</v>
      </c>
      <c r="AZ31" s="527">
        <v>0</v>
      </c>
      <c r="BA31" s="527">
        <v>57</v>
      </c>
      <c r="BB31" s="527">
        <v>511</v>
      </c>
      <c r="BC31" s="530"/>
      <c r="BD31" s="527" t="s">
        <v>262</v>
      </c>
      <c r="BE31" s="527">
        <v>1</v>
      </c>
      <c r="BF31" s="527">
        <v>25</v>
      </c>
      <c r="BG31" s="527">
        <v>49</v>
      </c>
      <c r="BH31" s="527">
        <v>0</v>
      </c>
      <c r="BI31" s="527">
        <v>4</v>
      </c>
      <c r="BJ31" s="527">
        <v>0</v>
      </c>
      <c r="BK31" s="527">
        <v>0</v>
      </c>
      <c r="BL31" s="527">
        <v>5</v>
      </c>
      <c r="BM31" s="527">
        <v>84</v>
      </c>
      <c r="BN31" s="530"/>
      <c r="BO31" s="530"/>
      <c r="BP31" s="530"/>
      <c r="BQ31" s="530"/>
      <c r="BR31" s="530"/>
      <c r="BS31" s="530"/>
      <c r="BT31" s="530"/>
      <c r="BU31" s="530"/>
      <c r="BV31" s="530"/>
    </row>
    <row r="32" spans="1:74" s="524" customFormat="1" ht="18" customHeight="1" x14ac:dyDescent="0.2">
      <c r="A32" s="528" t="s">
        <v>500</v>
      </c>
      <c r="B32" s="528">
        <v>75</v>
      </c>
      <c r="C32" s="528">
        <v>258</v>
      </c>
      <c r="D32" s="528">
        <v>104</v>
      </c>
      <c r="E32" s="528">
        <v>1</v>
      </c>
      <c r="F32" s="528">
        <v>15</v>
      </c>
      <c r="G32" s="528">
        <v>0</v>
      </c>
      <c r="H32" s="528">
        <v>1</v>
      </c>
      <c r="I32" s="528">
        <v>64</v>
      </c>
      <c r="J32" s="528">
        <v>518</v>
      </c>
      <c r="K32" s="530"/>
      <c r="L32" s="527" t="s">
        <v>500</v>
      </c>
      <c r="M32" s="527">
        <v>55</v>
      </c>
      <c r="N32" s="527">
        <v>34</v>
      </c>
      <c r="O32" s="527">
        <v>199</v>
      </c>
      <c r="P32" s="527">
        <v>125</v>
      </c>
      <c r="Q32" s="527">
        <v>5</v>
      </c>
      <c r="R32" s="527">
        <v>0</v>
      </c>
      <c r="S32" s="527">
        <v>7</v>
      </c>
      <c r="T32" s="527">
        <v>63</v>
      </c>
      <c r="U32" s="527">
        <v>488</v>
      </c>
      <c r="V32" s="530"/>
      <c r="W32" s="527" t="s">
        <v>500</v>
      </c>
      <c r="X32" s="527">
        <v>104</v>
      </c>
      <c r="Y32" s="527">
        <v>30</v>
      </c>
      <c r="Z32" s="527">
        <v>272</v>
      </c>
      <c r="AA32" s="527">
        <v>40</v>
      </c>
      <c r="AB32" s="527">
        <v>0</v>
      </c>
      <c r="AC32" s="527">
        <v>0</v>
      </c>
      <c r="AD32" s="527">
        <v>2</v>
      </c>
      <c r="AE32" s="527">
        <v>114</v>
      </c>
      <c r="AF32" s="527">
        <v>562</v>
      </c>
      <c r="AG32" s="530"/>
      <c r="AH32" s="527" t="s">
        <v>500</v>
      </c>
      <c r="AI32" s="527">
        <v>60</v>
      </c>
      <c r="AJ32" s="527">
        <v>59</v>
      </c>
      <c r="AK32" s="527">
        <v>251</v>
      </c>
      <c r="AL32" s="527">
        <v>174</v>
      </c>
      <c r="AM32" s="527">
        <v>1</v>
      </c>
      <c r="AN32" s="527">
        <v>2</v>
      </c>
      <c r="AO32" s="527">
        <v>0</v>
      </c>
      <c r="AP32" s="527">
        <v>68</v>
      </c>
      <c r="AQ32" s="527">
        <v>615</v>
      </c>
      <c r="AR32" s="530"/>
      <c r="AS32" s="527" t="s">
        <v>264</v>
      </c>
      <c r="AT32" s="527">
        <v>184</v>
      </c>
      <c r="AU32" s="527">
        <v>59</v>
      </c>
      <c r="AV32" s="527">
        <v>510</v>
      </c>
      <c r="AW32" s="527">
        <v>390</v>
      </c>
      <c r="AX32" s="527">
        <v>3</v>
      </c>
      <c r="AY32" s="527">
        <v>3</v>
      </c>
      <c r="AZ32" s="527">
        <v>3</v>
      </c>
      <c r="BA32" s="527">
        <v>111</v>
      </c>
      <c r="BB32" s="527">
        <v>1263</v>
      </c>
      <c r="BC32" s="530"/>
      <c r="BD32" s="527" t="s">
        <v>500</v>
      </c>
      <c r="BE32" s="527">
        <v>112</v>
      </c>
      <c r="BF32" s="527">
        <v>251</v>
      </c>
      <c r="BG32" s="527">
        <v>84</v>
      </c>
      <c r="BH32" s="527">
        <v>0</v>
      </c>
      <c r="BI32" s="527">
        <v>16</v>
      </c>
      <c r="BJ32" s="527">
        <v>1</v>
      </c>
      <c r="BK32" s="527">
        <v>4</v>
      </c>
      <c r="BL32" s="527">
        <v>37</v>
      </c>
      <c r="BM32" s="527">
        <v>505</v>
      </c>
      <c r="BN32" s="530"/>
      <c r="BO32" s="530"/>
      <c r="BP32" s="530"/>
      <c r="BQ32" s="530"/>
      <c r="BR32" s="530"/>
      <c r="BS32" s="530"/>
      <c r="BT32" s="530"/>
      <c r="BU32" s="530"/>
      <c r="BV32" s="530"/>
    </row>
    <row r="33" spans="1:74" s="524" customFormat="1" ht="18" customHeight="1" x14ac:dyDescent="0.2">
      <c r="A33" s="528" t="s">
        <v>264</v>
      </c>
      <c r="B33" s="528">
        <v>99</v>
      </c>
      <c r="C33" s="528">
        <v>442</v>
      </c>
      <c r="D33" s="528">
        <v>328</v>
      </c>
      <c r="E33" s="528">
        <v>1</v>
      </c>
      <c r="F33" s="528">
        <v>45</v>
      </c>
      <c r="G33" s="528">
        <v>19</v>
      </c>
      <c r="H33" s="528">
        <v>12</v>
      </c>
      <c r="I33" s="528">
        <v>56</v>
      </c>
      <c r="J33" s="528">
        <v>1002</v>
      </c>
      <c r="K33" s="530"/>
      <c r="L33" s="527" t="s">
        <v>264</v>
      </c>
      <c r="M33" s="527">
        <v>57</v>
      </c>
      <c r="N33" s="527">
        <v>89</v>
      </c>
      <c r="O33" s="527">
        <v>554</v>
      </c>
      <c r="P33" s="527">
        <v>390</v>
      </c>
      <c r="Q33" s="527">
        <v>3</v>
      </c>
      <c r="R33" s="527">
        <v>1</v>
      </c>
      <c r="S33" s="527">
        <v>9</v>
      </c>
      <c r="T33" s="527">
        <v>66</v>
      </c>
      <c r="U33" s="527">
        <v>1169</v>
      </c>
      <c r="V33" s="530"/>
      <c r="W33" s="527" t="s">
        <v>264</v>
      </c>
      <c r="X33" s="527">
        <v>121</v>
      </c>
      <c r="Y33" s="527">
        <v>80</v>
      </c>
      <c r="Z33" s="527">
        <v>515</v>
      </c>
      <c r="AA33" s="527">
        <v>82</v>
      </c>
      <c r="AB33" s="527">
        <v>2</v>
      </c>
      <c r="AC33" s="527">
        <v>6</v>
      </c>
      <c r="AD33" s="527">
        <v>1</v>
      </c>
      <c r="AE33" s="527">
        <v>238</v>
      </c>
      <c r="AF33" s="527">
        <v>1045</v>
      </c>
      <c r="AG33" s="530"/>
      <c r="AH33" s="527" t="s">
        <v>264</v>
      </c>
      <c r="AI33" s="527">
        <v>158</v>
      </c>
      <c r="AJ33" s="527">
        <v>30</v>
      </c>
      <c r="AK33" s="527">
        <v>500</v>
      </c>
      <c r="AL33" s="527">
        <v>527</v>
      </c>
      <c r="AM33" s="527">
        <v>7</v>
      </c>
      <c r="AN33" s="527">
        <v>12</v>
      </c>
      <c r="AO33" s="527">
        <v>7</v>
      </c>
      <c r="AP33" s="527">
        <v>140</v>
      </c>
      <c r="AQ33" s="527">
        <v>1381</v>
      </c>
      <c r="AR33" s="530"/>
      <c r="AS33" s="527" t="s">
        <v>501</v>
      </c>
      <c r="AT33" s="527">
        <v>27</v>
      </c>
      <c r="AU33" s="527">
        <v>2</v>
      </c>
      <c r="AV33" s="527">
        <v>24</v>
      </c>
      <c r="AW33" s="527">
        <v>13</v>
      </c>
      <c r="AX33" s="527">
        <v>0</v>
      </c>
      <c r="AY33" s="527">
        <v>0</v>
      </c>
      <c r="AZ33" s="527">
        <v>0</v>
      </c>
      <c r="BA33" s="527">
        <v>1</v>
      </c>
      <c r="BB33" s="527">
        <v>67</v>
      </c>
      <c r="BC33" s="530"/>
      <c r="BD33" s="527" t="s">
        <v>264</v>
      </c>
      <c r="BE33" s="527">
        <v>218</v>
      </c>
      <c r="BF33" s="527">
        <v>941</v>
      </c>
      <c r="BG33" s="527">
        <v>422</v>
      </c>
      <c r="BH33" s="527">
        <v>1</v>
      </c>
      <c r="BI33" s="527">
        <v>111</v>
      </c>
      <c r="BJ33" s="527">
        <v>5</v>
      </c>
      <c r="BK33" s="527">
        <v>5</v>
      </c>
      <c r="BL33" s="527">
        <v>66</v>
      </c>
      <c r="BM33" s="527">
        <v>1769</v>
      </c>
      <c r="BN33" s="530"/>
      <c r="BO33" s="530"/>
      <c r="BP33" s="530"/>
      <c r="BQ33" s="530"/>
      <c r="BR33" s="530"/>
      <c r="BS33" s="530"/>
      <c r="BT33" s="530"/>
      <c r="BU33" s="530"/>
      <c r="BV33" s="530"/>
    </row>
    <row r="34" spans="1:74" s="524" customFormat="1" ht="18" customHeight="1" x14ac:dyDescent="0.2">
      <c r="A34" s="528" t="s">
        <v>501</v>
      </c>
      <c r="B34" s="528">
        <v>25</v>
      </c>
      <c r="C34" s="528">
        <v>56</v>
      </c>
      <c r="D34" s="528">
        <v>14</v>
      </c>
      <c r="E34" s="528">
        <v>0</v>
      </c>
      <c r="F34" s="528">
        <v>54</v>
      </c>
      <c r="G34" s="528">
        <v>0</v>
      </c>
      <c r="H34" s="528">
        <v>0</v>
      </c>
      <c r="I34" s="528">
        <v>1</v>
      </c>
      <c r="J34" s="528">
        <v>150</v>
      </c>
      <c r="K34" s="530"/>
      <c r="L34" s="527" t="s">
        <v>501</v>
      </c>
      <c r="M34" s="527">
        <v>10</v>
      </c>
      <c r="N34" s="527">
        <v>115</v>
      </c>
      <c r="O34" s="527">
        <v>31</v>
      </c>
      <c r="P34" s="527">
        <v>19</v>
      </c>
      <c r="Q34" s="527">
        <v>0</v>
      </c>
      <c r="R34" s="527">
        <v>0</v>
      </c>
      <c r="S34" s="527">
        <v>0</v>
      </c>
      <c r="T34" s="527">
        <v>1</v>
      </c>
      <c r="U34" s="527">
        <v>176</v>
      </c>
      <c r="V34" s="530"/>
      <c r="W34" s="527" t="s">
        <v>501</v>
      </c>
      <c r="X34" s="527">
        <v>12</v>
      </c>
      <c r="Y34" s="527">
        <v>68</v>
      </c>
      <c r="Z34" s="527">
        <v>32</v>
      </c>
      <c r="AA34" s="527">
        <v>0</v>
      </c>
      <c r="AB34" s="527">
        <v>0</v>
      </c>
      <c r="AC34" s="527">
        <v>0</v>
      </c>
      <c r="AD34" s="527">
        <v>0</v>
      </c>
      <c r="AE34" s="527">
        <v>8</v>
      </c>
      <c r="AF34" s="527">
        <v>120</v>
      </c>
      <c r="AG34" s="530"/>
      <c r="AH34" s="527" t="s">
        <v>501</v>
      </c>
      <c r="AI34" s="527">
        <v>7</v>
      </c>
      <c r="AJ34" s="527">
        <v>0</v>
      </c>
      <c r="AK34" s="527">
        <v>42</v>
      </c>
      <c r="AL34" s="527">
        <v>10</v>
      </c>
      <c r="AM34" s="527">
        <v>0</v>
      </c>
      <c r="AN34" s="527">
        <v>1</v>
      </c>
      <c r="AO34" s="527">
        <v>0</v>
      </c>
      <c r="AP34" s="527">
        <v>0</v>
      </c>
      <c r="AQ34" s="527">
        <v>60</v>
      </c>
      <c r="AR34" s="530"/>
      <c r="AS34" s="527" t="s">
        <v>265</v>
      </c>
      <c r="AT34" s="527">
        <v>148</v>
      </c>
      <c r="AU34" s="527">
        <v>132</v>
      </c>
      <c r="AV34" s="527">
        <v>910</v>
      </c>
      <c r="AW34" s="527">
        <v>682</v>
      </c>
      <c r="AX34" s="527">
        <v>10</v>
      </c>
      <c r="AY34" s="527">
        <v>9</v>
      </c>
      <c r="AZ34" s="527">
        <v>5</v>
      </c>
      <c r="BA34" s="527">
        <v>163</v>
      </c>
      <c r="BB34" s="527">
        <v>2059</v>
      </c>
      <c r="BC34" s="530"/>
      <c r="BD34" s="538" t="s">
        <v>501</v>
      </c>
      <c r="BE34" s="527">
        <v>23</v>
      </c>
      <c r="BF34" s="527">
        <v>62</v>
      </c>
      <c r="BG34" s="527">
        <v>36</v>
      </c>
      <c r="BH34" s="527">
        <v>2</v>
      </c>
      <c r="BI34" s="527">
        <v>5</v>
      </c>
      <c r="BJ34" s="527">
        <v>0</v>
      </c>
      <c r="BK34" s="527">
        <v>0</v>
      </c>
      <c r="BL34" s="527">
        <v>0</v>
      </c>
      <c r="BM34" s="527">
        <v>128</v>
      </c>
      <c r="BN34" s="530"/>
      <c r="BO34" s="530"/>
      <c r="BP34" s="530"/>
      <c r="BQ34" s="530"/>
      <c r="BR34" s="530"/>
      <c r="BS34" s="530"/>
      <c r="BT34" s="530"/>
      <c r="BU34" s="530"/>
      <c r="BV34" s="530"/>
    </row>
    <row r="35" spans="1:74" s="524" customFormat="1" ht="18" customHeight="1" x14ac:dyDescent="0.2">
      <c r="A35" s="528" t="s">
        <v>265</v>
      </c>
      <c r="B35" s="528">
        <v>275</v>
      </c>
      <c r="C35" s="528">
        <v>980</v>
      </c>
      <c r="D35" s="528">
        <v>609</v>
      </c>
      <c r="E35" s="528">
        <v>9</v>
      </c>
      <c r="F35" s="528">
        <v>87</v>
      </c>
      <c r="G35" s="528">
        <v>26</v>
      </c>
      <c r="H35" s="528">
        <v>5</v>
      </c>
      <c r="I35" s="528">
        <v>116</v>
      </c>
      <c r="J35" s="528">
        <v>2107</v>
      </c>
      <c r="K35" s="530"/>
      <c r="L35" s="527" t="s">
        <v>265</v>
      </c>
      <c r="M35" s="527">
        <v>241</v>
      </c>
      <c r="N35" s="527">
        <v>226</v>
      </c>
      <c r="O35" s="527">
        <v>1234</v>
      </c>
      <c r="P35" s="527">
        <v>477</v>
      </c>
      <c r="Q35" s="527">
        <v>6</v>
      </c>
      <c r="R35" s="527">
        <v>3</v>
      </c>
      <c r="S35" s="527">
        <v>30</v>
      </c>
      <c r="T35" s="527">
        <v>119</v>
      </c>
      <c r="U35" s="527">
        <v>2336</v>
      </c>
      <c r="V35" s="530"/>
      <c r="W35" s="527" t="s">
        <v>265</v>
      </c>
      <c r="X35" s="527">
        <v>192</v>
      </c>
      <c r="Y35" s="527">
        <v>122</v>
      </c>
      <c r="Z35" s="527">
        <v>1397</v>
      </c>
      <c r="AA35" s="527">
        <v>144</v>
      </c>
      <c r="AB35" s="527">
        <v>3</v>
      </c>
      <c r="AC35" s="527">
        <v>7</v>
      </c>
      <c r="AD35" s="527">
        <v>8</v>
      </c>
      <c r="AE35" s="527">
        <v>480</v>
      </c>
      <c r="AF35" s="527">
        <v>2353</v>
      </c>
      <c r="AG35" s="530"/>
      <c r="AH35" s="527" t="s">
        <v>265</v>
      </c>
      <c r="AI35" s="527">
        <v>211</v>
      </c>
      <c r="AJ35" s="527">
        <v>118</v>
      </c>
      <c r="AK35" s="527">
        <v>1254</v>
      </c>
      <c r="AL35" s="527">
        <v>767</v>
      </c>
      <c r="AM35" s="527">
        <v>4</v>
      </c>
      <c r="AN35" s="527">
        <v>9</v>
      </c>
      <c r="AO35" s="527">
        <v>19</v>
      </c>
      <c r="AP35" s="527">
        <v>222</v>
      </c>
      <c r="AQ35" s="527">
        <v>2604</v>
      </c>
      <c r="AR35" s="530"/>
      <c r="AS35" s="527" t="s">
        <v>266</v>
      </c>
      <c r="AT35" s="527">
        <v>36</v>
      </c>
      <c r="AU35" s="527">
        <v>29</v>
      </c>
      <c r="AV35" s="527">
        <v>183</v>
      </c>
      <c r="AW35" s="527">
        <v>199</v>
      </c>
      <c r="AX35" s="527">
        <v>1</v>
      </c>
      <c r="AY35" s="527">
        <v>1</v>
      </c>
      <c r="AZ35" s="527">
        <v>1</v>
      </c>
      <c r="BA35" s="527">
        <v>26</v>
      </c>
      <c r="BB35" s="527">
        <v>476</v>
      </c>
      <c r="BC35" s="530"/>
      <c r="BD35" s="527" t="s">
        <v>265</v>
      </c>
      <c r="BE35" s="527">
        <v>300</v>
      </c>
      <c r="BF35" s="527">
        <v>1328</v>
      </c>
      <c r="BG35" s="527">
        <v>834</v>
      </c>
      <c r="BH35" s="527">
        <v>5</v>
      </c>
      <c r="BI35" s="527">
        <v>259</v>
      </c>
      <c r="BJ35" s="527">
        <v>13</v>
      </c>
      <c r="BK35" s="527">
        <v>14</v>
      </c>
      <c r="BL35" s="527">
        <v>160</v>
      </c>
      <c r="BM35" s="527">
        <v>2913</v>
      </c>
      <c r="BN35" s="530"/>
      <c r="BO35" s="530"/>
      <c r="BP35" s="530"/>
      <c r="BQ35" s="530"/>
      <c r="BR35" s="530"/>
      <c r="BS35" s="530"/>
      <c r="BT35" s="530"/>
      <c r="BU35" s="530"/>
      <c r="BV35" s="530"/>
    </row>
    <row r="36" spans="1:74" s="524" customFormat="1" ht="18" customHeight="1" x14ac:dyDescent="0.2">
      <c r="A36" s="528" t="s">
        <v>266</v>
      </c>
      <c r="B36" s="528">
        <v>12</v>
      </c>
      <c r="C36" s="528">
        <v>154</v>
      </c>
      <c r="D36" s="528">
        <v>345</v>
      </c>
      <c r="E36" s="528">
        <v>0</v>
      </c>
      <c r="F36" s="528">
        <v>33</v>
      </c>
      <c r="G36" s="528">
        <v>1</v>
      </c>
      <c r="H36" s="528">
        <v>3</v>
      </c>
      <c r="I36" s="528">
        <v>12</v>
      </c>
      <c r="J36" s="528">
        <v>560</v>
      </c>
      <c r="K36" s="530"/>
      <c r="L36" s="527" t="s">
        <v>266</v>
      </c>
      <c r="M36" s="527">
        <v>74</v>
      </c>
      <c r="N36" s="527">
        <v>45</v>
      </c>
      <c r="O36" s="527">
        <v>191</v>
      </c>
      <c r="P36" s="527">
        <v>508</v>
      </c>
      <c r="Q36" s="527">
        <v>0</v>
      </c>
      <c r="R36" s="527">
        <v>0</v>
      </c>
      <c r="S36" s="527">
        <v>4</v>
      </c>
      <c r="T36" s="527">
        <v>12</v>
      </c>
      <c r="U36" s="527">
        <v>834</v>
      </c>
      <c r="V36" s="530"/>
      <c r="W36" s="527" t="s">
        <v>266</v>
      </c>
      <c r="X36" s="527">
        <v>45</v>
      </c>
      <c r="Y36" s="527">
        <v>16</v>
      </c>
      <c r="Z36" s="527">
        <v>235</v>
      </c>
      <c r="AA36" s="527">
        <v>13</v>
      </c>
      <c r="AB36" s="527">
        <v>2</v>
      </c>
      <c r="AC36" s="527">
        <v>0</v>
      </c>
      <c r="AD36" s="527">
        <v>8</v>
      </c>
      <c r="AE36" s="527">
        <v>190</v>
      </c>
      <c r="AF36" s="527">
        <v>509</v>
      </c>
      <c r="AG36" s="530"/>
      <c r="AH36" s="527" t="s">
        <v>266</v>
      </c>
      <c r="AI36" s="527">
        <v>40</v>
      </c>
      <c r="AJ36" s="527">
        <v>57</v>
      </c>
      <c r="AK36" s="527">
        <v>198</v>
      </c>
      <c r="AL36" s="527">
        <v>244</v>
      </c>
      <c r="AM36" s="527">
        <v>2</v>
      </c>
      <c r="AN36" s="527">
        <v>0</v>
      </c>
      <c r="AO36" s="527">
        <v>7</v>
      </c>
      <c r="AP36" s="527">
        <v>7</v>
      </c>
      <c r="AQ36" s="527">
        <v>555</v>
      </c>
      <c r="AR36" s="530"/>
      <c r="AS36" s="527" t="s">
        <v>267</v>
      </c>
      <c r="AT36" s="527">
        <v>126</v>
      </c>
      <c r="AU36" s="527">
        <v>10</v>
      </c>
      <c r="AV36" s="527">
        <v>546</v>
      </c>
      <c r="AW36" s="527">
        <v>383</v>
      </c>
      <c r="AX36" s="527">
        <v>3</v>
      </c>
      <c r="AY36" s="527">
        <v>15</v>
      </c>
      <c r="AZ36" s="527">
        <v>0</v>
      </c>
      <c r="BA36" s="527">
        <v>28</v>
      </c>
      <c r="BB36" s="527">
        <v>1111</v>
      </c>
      <c r="BC36" s="530"/>
      <c r="BD36" s="527" t="s">
        <v>266</v>
      </c>
      <c r="BE36" s="527">
        <v>63</v>
      </c>
      <c r="BF36" s="527">
        <v>244</v>
      </c>
      <c r="BG36" s="527">
        <v>249</v>
      </c>
      <c r="BH36" s="527">
        <v>0</v>
      </c>
      <c r="BI36" s="527">
        <v>96</v>
      </c>
      <c r="BJ36" s="527">
        <v>0</v>
      </c>
      <c r="BK36" s="527">
        <v>0</v>
      </c>
      <c r="BL36" s="527">
        <v>11</v>
      </c>
      <c r="BM36" s="527">
        <v>663</v>
      </c>
      <c r="BN36" s="530"/>
      <c r="BO36" s="530"/>
      <c r="BP36" s="530"/>
      <c r="BQ36" s="530"/>
      <c r="BR36" s="530"/>
      <c r="BS36" s="530"/>
      <c r="BT36" s="530"/>
      <c r="BU36" s="530"/>
      <c r="BV36" s="530"/>
    </row>
    <row r="37" spans="1:74" s="524" customFormat="1" ht="18" customHeight="1" x14ac:dyDescent="0.2">
      <c r="A37" s="528" t="s">
        <v>267</v>
      </c>
      <c r="B37" s="528">
        <v>67</v>
      </c>
      <c r="C37" s="528">
        <v>669</v>
      </c>
      <c r="D37" s="528">
        <v>260</v>
      </c>
      <c r="E37" s="528">
        <v>3</v>
      </c>
      <c r="F37" s="528">
        <v>148</v>
      </c>
      <c r="G37" s="528">
        <v>2</v>
      </c>
      <c r="H37" s="528">
        <v>17</v>
      </c>
      <c r="I37" s="528">
        <v>29</v>
      </c>
      <c r="J37" s="528">
        <v>1195</v>
      </c>
      <c r="K37" s="530"/>
      <c r="L37" s="527" t="s">
        <v>267</v>
      </c>
      <c r="M37" s="527">
        <v>104</v>
      </c>
      <c r="N37" s="527">
        <v>114</v>
      </c>
      <c r="O37" s="527">
        <v>545</v>
      </c>
      <c r="P37" s="527">
        <v>284</v>
      </c>
      <c r="Q37" s="527">
        <v>2</v>
      </c>
      <c r="R37" s="527">
        <v>3</v>
      </c>
      <c r="S37" s="527">
        <v>66</v>
      </c>
      <c r="T37" s="527">
        <v>26</v>
      </c>
      <c r="U37" s="527">
        <v>1144</v>
      </c>
      <c r="V37" s="530"/>
      <c r="W37" s="527" t="s">
        <v>267</v>
      </c>
      <c r="X37" s="527">
        <v>126</v>
      </c>
      <c r="Y37" s="527">
        <v>32</v>
      </c>
      <c r="Z37" s="527">
        <v>519</v>
      </c>
      <c r="AA37" s="527">
        <v>49</v>
      </c>
      <c r="AB37" s="527">
        <v>3</v>
      </c>
      <c r="AC37" s="527">
        <v>1</v>
      </c>
      <c r="AD37" s="527">
        <v>19</v>
      </c>
      <c r="AE37" s="527">
        <v>264</v>
      </c>
      <c r="AF37" s="527">
        <v>1013</v>
      </c>
      <c r="AG37" s="530"/>
      <c r="AH37" s="527" t="s">
        <v>267</v>
      </c>
      <c r="AI37" s="527">
        <v>154</v>
      </c>
      <c r="AJ37" s="527">
        <v>75</v>
      </c>
      <c r="AK37" s="527">
        <v>811</v>
      </c>
      <c r="AL37" s="527">
        <v>367</v>
      </c>
      <c r="AM37" s="527">
        <v>1</v>
      </c>
      <c r="AN37" s="527">
        <v>4</v>
      </c>
      <c r="AO37" s="527">
        <v>0</v>
      </c>
      <c r="AP37" s="527">
        <v>33</v>
      </c>
      <c r="AQ37" s="527">
        <v>1445</v>
      </c>
      <c r="AR37" s="530"/>
      <c r="AS37" s="527" t="s">
        <v>268</v>
      </c>
      <c r="AT37" s="527">
        <v>600</v>
      </c>
      <c r="AU37" s="527">
        <v>174</v>
      </c>
      <c r="AV37" s="527">
        <v>3732</v>
      </c>
      <c r="AW37" s="527">
        <v>1413</v>
      </c>
      <c r="AX37" s="527">
        <v>22</v>
      </c>
      <c r="AY37" s="527">
        <v>27</v>
      </c>
      <c r="AZ37" s="527">
        <v>71</v>
      </c>
      <c r="BA37" s="527">
        <v>178</v>
      </c>
      <c r="BB37" s="527">
        <v>6217</v>
      </c>
      <c r="BC37" s="530"/>
      <c r="BD37" s="527" t="s">
        <v>267</v>
      </c>
      <c r="BE37" s="527">
        <v>89</v>
      </c>
      <c r="BF37" s="527">
        <v>422</v>
      </c>
      <c r="BG37" s="527">
        <v>285</v>
      </c>
      <c r="BH37" s="527">
        <v>2</v>
      </c>
      <c r="BI37" s="527">
        <v>69</v>
      </c>
      <c r="BJ37" s="527">
        <v>1</v>
      </c>
      <c r="BK37" s="527">
        <v>19</v>
      </c>
      <c r="BL37" s="527">
        <v>116</v>
      </c>
      <c r="BM37" s="527">
        <v>1003</v>
      </c>
      <c r="BN37" s="530"/>
      <c r="BO37" s="530"/>
      <c r="BP37" s="530"/>
      <c r="BQ37" s="530"/>
      <c r="BR37" s="530"/>
      <c r="BS37" s="530"/>
      <c r="BT37" s="530"/>
      <c r="BU37" s="530"/>
      <c r="BV37" s="530"/>
    </row>
    <row r="38" spans="1:74" s="524" customFormat="1" ht="18" customHeight="1" x14ac:dyDescent="0.2">
      <c r="A38" s="528" t="s">
        <v>268</v>
      </c>
      <c r="B38" s="528">
        <v>403</v>
      </c>
      <c r="C38" s="528">
        <v>3011</v>
      </c>
      <c r="D38" s="528">
        <v>1409</v>
      </c>
      <c r="E38" s="528">
        <v>33</v>
      </c>
      <c r="F38" s="528">
        <v>691</v>
      </c>
      <c r="G38" s="528">
        <v>14</v>
      </c>
      <c r="H38" s="528">
        <v>55</v>
      </c>
      <c r="I38" s="528">
        <v>164</v>
      </c>
      <c r="J38" s="528">
        <v>5780</v>
      </c>
      <c r="K38" s="530"/>
      <c r="L38" s="527" t="s">
        <v>268</v>
      </c>
      <c r="M38" s="527">
        <v>436</v>
      </c>
      <c r="N38" s="527">
        <v>624</v>
      </c>
      <c r="O38" s="527">
        <v>3358</v>
      </c>
      <c r="P38" s="527">
        <v>1259</v>
      </c>
      <c r="Q38" s="527">
        <v>36</v>
      </c>
      <c r="R38" s="527">
        <v>23</v>
      </c>
      <c r="S38" s="527">
        <v>80</v>
      </c>
      <c r="T38" s="527">
        <v>139</v>
      </c>
      <c r="U38" s="527">
        <v>5955</v>
      </c>
      <c r="V38" s="530"/>
      <c r="W38" s="527" t="s">
        <v>268</v>
      </c>
      <c r="X38" s="527">
        <v>479</v>
      </c>
      <c r="Y38" s="527">
        <v>388</v>
      </c>
      <c r="Z38" s="527">
        <v>2912</v>
      </c>
      <c r="AA38" s="527">
        <v>151</v>
      </c>
      <c r="AB38" s="527">
        <v>48</v>
      </c>
      <c r="AC38" s="527">
        <v>26</v>
      </c>
      <c r="AD38" s="527">
        <v>23</v>
      </c>
      <c r="AE38" s="527">
        <v>1676</v>
      </c>
      <c r="AF38" s="527">
        <v>5703</v>
      </c>
      <c r="AG38" s="530"/>
      <c r="AH38" s="527" t="s">
        <v>268</v>
      </c>
      <c r="AI38" s="527">
        <v>520</v>
      </c>
      <c r="AJ38" s="527">
        <v>307</v>
      </c>
      <c r="AK38" s="527">
        <v>3181</v>
      </c>
      <c r="AL38" s="527">
        <v>1446</v>
      </c>
      <c r="AM38" s="527">
        <v>42</v>
      </c>
      <c r="AN38" s="527">
        <v>135</v>
      </c>
      <c r="AO38" s="527">
        <v>68</v>
      </c>
      <c r="AP38" s="527">
        <v>209</v>
      </c>
      <c r="AQ38" s="527">
        <v>5908</v>
      </c>
      <c r="AR38" s="530"/>
      <c r="AS38" s="527" t="s">
        <v>270</v>
      </c>
      <c r="AT38" s="527">
        <v>0</v>
      </c>
      <c r="AU38" s="527">
        <v>0</v>
      </c>
      <c r="AV38" s="527">
        <v>1</v>
      </c>
      <c r="AW38" s="527">
        <v>9</v>
      </c>
      <c r="AX38" s="527">
        <v>0</v>
      </c>
      <c r="AY38" s="527">
        <v>0</v>
      </c>
      <c r="AZ38" s="527">
        <v>0</v>
      </c>
      <c r="BA38" s="527">
        <v>0</v>
      </c>
      <c r="BB38" s="527">
        <v>10</v>
      </c>
      <c r="BC38" s="530"/>
      <c r="BD38" s="537" t="s">
        <v>268</v>
      </c>
      <c r="BE38" s="527">
        <v>823</v>
      </c>
      <c r="BF38" s="527">
        <v>3816</v>
      </c>
      <c r="BG38" s="527">
        <v>1552</v>
      </c>
      <c r="BH38" s="527">
        <v>13</v>
      </c>
      <c r="BI38" s="527">
        <v>255</v>
      </c>
      <c r="BJ38" s="527">
        <v>24</v>
      </c>
      <c r="BK38" s="527">
        <v>104</v>
      </c>
      <c r="BL38" s="527">
        <v>166</v>
      </c>
      <c r="BM38" s="527">
        <v>6753</v>
      </c>
      <c r="BN38" s="530"/>
      <c r="BO38" s="530"/>
      <c r="BP38" s="530"/>
      <c r="BQ38" s="530"/>
      <c r="BR38" s="530"/>
      <c r="BS38" s="530"/>
      <c r="BT38" s="530"/>
      <c r="BU38" s="530"/>
      <c r="BV38" s="530"/>
    </row>
    <row r="39" spans="1:74" s="524" customFormat="1" ht="18" customHeight="1" x14ac:dyDescent="0.2">
      <c r="A39" s="650" t="s">
        <v>270</v>
      </c>
      <c r="B39" s="650">
        <v>0</v>
      </c>
      <c r="C39" s="650">
        <v>1</v>
      </c>
      <c r="D39" s="650">
        <v>0</v>
      </c>
      <c r="E39" s="650">
        <v>0</v>
      </c>
      <c r="F39" s="650">
        <v>0</v>
      </c>
      <c r="G39" s="650">
        <v>0</v>
      </c>
      <c r="H39" s="650">
        <v>0</v>
      </c>
      <c r="I39" s="650">
        <v>1</v>
      </c>
      <c r="J39" s="650">
        <v>2</v>
      </c>
      <c r="K39" s="530"/>
      <c r="L39" s="527" t="s">
        <v>502</v>
      </c>
      <c r="M39" s="527">
        <v>0</v>
      </c>
      <c r="N39" s="527">
        <v>0</v>
      </c>
      <c r="O39" s="527">
        <v>1</v>
      </c>
      <c r="P39" s="527">
        <v>0</v>
      </c>
      <c r="Q39" s="527">
        <v>0</v>
      </c>
      <c r="R39" s="527">
        <v>0</v>
      </c>
      <c r="S39" s="527">
        <v>0</v>
      </c>
      <c r="T39" s="527">
        <v>0</v>
      </c>
      <c r="U39" s="527">
        <v>1</v>
      </c>
      <c r="V39" s="530"/>
      <c r="W39" s="527" t="s">
        <v>270</v>
      </c>
      <c r="X39" s="527">
        <v>0</v>
      </c>
      <c r="Y39" s="527">
        <v>0</v>
      </c>
      <c r="Z39" s="527">
        <v>3</v>
      </c>
      <c r="AA39" s="527">
        <v>0</v>
      </c>
      <c r="AB39" s="527">
        <v>0</v>
      </c>
      <c r="AC39" s="527">
        <v>0</v>
      </c>
      <c r="AD39" s="527">
        <v>0</v>
      </c>
      <c r="AE39" s="527">
        <v>0</v>
      </c>
      <c r="AF39" s="527">
        <v>3</v>
      </c>
      <c r="AG39" s="530"/>
      <c r="AH39" s="527" t="s">
        <v>502</v>
      </c>
      <c r="AI39" s="527">
        <v>2</v>
      </c>
      <c r="AJ39" s="527">
        <v>0</v>
      </c>
      <c r="AK39" s="527">
        <v>0</v>
      </c>
      <c r="AL39" s="527">
        <v>1</v>
      </c>
      <c r="AM39" s="527">
        <v>0</v>
      </c>
      <c r="AN39" s="527">
        <v>0</v>
      </c>
      <c r="AO39" s="527">
        <v>0</v>
      </c>
      <c r="AP39" s="527">
        <v>0</v>
      </c>
      <c r="AQ39" s="527">
        <v>3</v>
      </c>
      <c r="AR39" s="530"/>
      <c r="AS39" s="535" t="s">
        <v>34</v>
      </c>
      <c r="AT39" s="527">
        <v>9691</v>
      </c>
      <c r="AU39" s="527">
        <v>5658</v>
      </c>
      <c r="AV39" s="527">
        <v>35458</v>
      </c>
      <c r="AW39" s="527">
        <v>18567</v>
      </c>
      <c r="AX39" s="527">
        <v>2897</v>
      </c>
      <c r="AY39" s="527">
        <v>1002</v>
      </c>
      <c r="AZ39" s="527">
        <v>643</v>
      </c>
      <c r="BA39" s="527">
        <v>3042</v>
      </c>
      <c r="BB39" s="529"/>
      <c r="BC39" s="530"/>
      <c r="BD39" s="527" t="s">
        <v>270</v>
      </c>
      <c r="BE39" s="527">
        <v>0</v>
      </c>
      <c r="BF39" s="527">
        <v>3</v>
      </c>
      <c r="BG39" s="527">
        <v>0</v>
      </c>
      <c r="BH39" s="527">
        <v>0</v>
      </c>
      <c r="BI39" s="527">
        <v>0</v>
      </c>
      <c r="BJ39" s="527">
        <v>0</v>
      </c>
      <c r="BK39" s="527">
        <v>0</v>
      </c>
      <c r="BL39" s="527">
        <v>0</v>
      </c>
      <c r="BM39" s="527">
        <v>3</v>
      </c>
      <c r="BN39" s="530"/>
      <c r="BO39" s="530"/>
      <c r="BP39" s="530"/>
      <c r="BQ39" s="530"/>
      <c r="BR39" s="530"/>
      <c r="BS39" s="530"/>
      <c r="BT39" s="530"/>
      <c r="BU39" s="530"/>
      <c r="BV39" s="530"/>
    </row>
    <row r="40" spans="1:74" x14ac:dyDescent="0.25">
      <c r="A40" s="535" t="s">
        <v>34</v>
      </c>
      <c r="B40" s="527">
        <v>5211</v>
      </c>
      <c r="C40" s="527">
        <v>29786</v>
      </c>
      <c r="D40" s="527">
        <v>13436</v>
      </c>
      <c r="E40" s="527">
        <v>1406</v>
      </c>
      <c r="F40" s="527">
        <v>10901</v>
      </c>
      <c r="G40" s="527">
        <v>379</v>
      </c>
      <c r="H40" s="527">
        <v>868</v>
      </c>
      <c r="I40" s="527">
        <v>2335</v>
      </c>
      <c r="J40" s="529"/>
      <c r="K40" s="530"/>
      <c r="L40" s="527" t="s">
        <v>270</v>
      </c>
      <c r="M40" s="527">
        <v>0</v>
      </c>
      <c r="N40" s="527">
        <v>0</v>
      </c>
      <c r="O40" s="527">
        <v>1</v>
      </c>
      <c r="P40" s="527">
        <v>0</v>
      </c>
      <c r="Q40" s="527">
        <v>0</v>
      </c>
      <c r="R40" s="527">
        <v>0</v>
      </c>
      <c r="S40" s="527">
        <v>0</v>
      </c>
      <c r="T40" s="527">
        <v>1</v>
      </c>
      <c r="U40" s="527">
        <v>2</v>
      </c>
      <c r="V40" s="530"/>
      <c r="W40" s="535" t="s">
        <v>34</v>
      </c>
      <c r="X40" s="527">
        <v>6766</v>
      </c>
      <c r="Y40" s="527">
        <v>8280</v>
      </c>
      <c r="Z40" s="527">
        <v>32266</v>
      </c>
      <c r="AA40" s="527">
        <v>3415</v>
      </c>
      <c r="AB40" s="527">
        <v>1739</v>
      </c>
      <c r="AC40" s="527">
        <v>641</v>
      </c>
      <c r="AD40" s="527">
        <v>896</v>
      </c>
      <c r="AE40" s="527">
        <v>16790</v>
      </c>
      <c r="AF40" s="529"/>
      <c r="AG40" s="530"/>
      <c r="AH40" s="527" t="s">
        <v>270</v>
      </c>
      <c r="AI40" s="527">
        <v>0</v>
      </c>
      <c r="AJ40" s="527">
        <v>0</v>
      </c>
      <c r="AK40" s="527">
        <v>1</v>
      </c>
      <c r="AL40" s="527">
        <v>0</v>
      </c>
      <c r="AM40" s="527">
        <v>0</v>
      </c>
      <c r="AN40" s="527">
        <v>0</v>
      </c>
      <c r="AO40" s="527">
        <v>0</v>
      </c>
      <c r="AP40" s="527">
        <v>0</v>
      </c>
      <c r="AQ40" s="527">
        <v>1</v>
      </c>
      <c r="AR40" s="530"/>
      <c r="AS40" s="522"/>
      <c r="AT40" s="522"/>
      <c r="AU40" s="522"/>
      <c r="AV40" s="522"/>
      <c r="AW40" s="522"/>
      <c r="AX40" s="522"/>
      <c r="AY40" s="522"/>
      <c r="AZ40" s="522"/>
      <c r="BA40" s="522"/>
      <c r="BB40" s="522"/>
      <c r="BC40" s="530"/>
      <c r="BD40" s="535" t="s">
        <v>34</v>
      </c>
      <c r="BE40" s="527">
        <v>10889</v>
      </c>
      <c r="BF40" s="527">
        <v>37983</v>
      </c>
      <c r="BG40" s="527">
        <v>21155</v>
      </c>
      <c r="BH40" s="527">
        <v>2673</v>
      </c>
      <c r="BI40" s="527">
        <v>6940</v>
      </c>
      <c r="BJ40" s="527">
        <v>822</v>
      </c>
      <c r="BK40" s="527">
        <v>1002</v>
      </c>
      <c r="BL40" s="527">
        <v>3089</v>
      </c>
      <c r="BM40" s="529"/>
      <c r="BN40" s="530"/>
      <c r="BO40" s="530"/>
      <c r="BP40" s="530"/>
      <c r="BQ40" s="530"/>
      <c r="BR40" s="530"/>
      <c r="BS40" s="530"/>
      <c r="BT40" s="530"/>
      <c r="BU40" s="530"/>
      <c r="BV40" s="530"/>
    </row>
    <row r="41" spans="1:74" x14ac:dyDescent="0.25">
      <c r="A41" s="522"/>
      <c r="B41" s="522"/>
      <c r="C41" s="522"/>
      <c r="D41" s="522"/>
      <c r="E41" s="522"/>
      <c r="F41" s="522"/>
      <c r="G41" s="522"/>
      <c r="H41" s="522"/>
      <c r="I41" s="522"/>
      <c r="J41" s="522"/>
      <c r="K41" s="530"/>
      <c r="L41" s="535" t="s">
        <v>34</v>
      </c>
      <c r="M41" s="527">
        <v>6107</v>
      </c>
      <c r="N41" s="527">
        <v>9015</v>
      </c>
      <c r="O41" s="527">
        <v>32889</v>
      </c>
      <c r="P41" s="527">
        <v>14492</v>
      </c>
      <c r="Q41" s="527">
        <v>1810</v>
      </c>
      <c r="R41" s="527">
        <v>510</v>
      </c>
      <c r="S41" s="527">
        <v>851</v>
      </c>
      <c r="T41" s="527">
        <v>2971</v>
      </c>
      <c r="U41" s="529"/>
      <c r="V41" s="530"/>
      <c r="W41" s="530"/>
      <c r="X41" s="530"/>
      <c r="Y41" s="530"/>
      <c r="Z41" s="530"/>
      <c r="AA41" s="530"/>
      <c r="AB41" s="530"/>
      <c r="AC41" s="530"/>
      <c r="AD41" s="530"/>
      <c r="AE41" s="530"/>
      <c r="AF41" s="530"/>
      <c r="AG41" s="530"/>
      <c r="AH41" s="535" t="s">
        <v>34</v>
      </c>
      <c r="AI41" s="527">
        <v>8428</v>
      </c>
      <c r="AJ41" s="527">
        <v>5125</v>
      </c>
      <c r="AK41" s="527">
        <v>33821</v>
      </c>
      <c r="AL41" s="527">
        <v>18182</v>
      </c>
      <c r="AM41" s="527">
        <v>1440</v>
      </c>
      <c r="AN41" s="527">
        <v>1184</v>
      </c>
      <c r="AO41" s="527">
        <v>1062</v>
      </c>
      <c r="AP41" s="527">
        <v>3626</v>
      </c>
      <c r="AQ41" s="529"/>
      <c r="AR41" s="530"/>
      <c r="AS41" s="522"/>
      <c r="AT41" s="522"/>
      <c r="AU41" s="522"/>
      <c r="AV41" s="522"/>
      <c r="AW41" s="522"/>
      <c r="AX41" s="522"/>
      <c r="AY41" s="522"/>
      <c r="AZ41" s="522"/>
      <c r="BA41" s="522"/>
      <c r="BB41" s="522"/>
      <c r="BC41" s="530"/>
      <c r="BD41" s="522"/>
      <c r="BE41" s="522"/>
      <c r="BF41" s="522"/>
      <c r="BG41" s="522"/>
      <c r="BH41" s="522"/>
      <c r="BI41" s="522"/>
      <c r="BJ41" s="522"/>
      <c r="BK41" s="522"/>
      <c r="BL41" s="522"/>
      <c r="BM41" s="522"/>
      <c r="BN41" s="530"/>
      <c r="BO41" s="530"/>
      <c r="BP41" s="530"/>
      <c r="BQ41" s="530"/>
      <c r="BR41" s="530"/>
      <c r="BS41" s="530"/>
      <c r="BT41" s="530"/>
      <c r="BU41" s="530"/>
      <c r="BV41" s="530"/>
    </row>
    <row r="42" spans="1:74" x14ac:dyDescent="0.25">
      <c r="A42" s="522"/>
      <c r="B42" s="522"/>
      <c r="C42" s="522"/>
      <c r="D42" s="522"/>
      <c r="E42" s="522"/>
      <c r="F42" s="522"/>
      <c r="G42" s="522"/>
      <c r="H42" s="522"/>
      <c r="I42" s="522"/>
      <c r="J42" s="522"/>
      <c r="K42" s="530"/>
      <c r="L42" s="530"/>
      <c r="M42" s="530"/>
      <c r="N42" s="530"/>
      <c r="O42" s="530"/>
      <c r="P42" s="530"/>
      <c r="Q42" s="530"/>
      <c r="R42" s="530"/>
      <c r="S42" s="530"/>
      <c r="T42" s="530"/>
      <c r="U42" s="530"/>
      <c r="V42" s="530"/>
      <c r="W42" s="530"/>
      <c r="X42" s="530"/>
      <c r="Y42" s="530"/>
      <c r="Z42" s="530"/>
      <c r="AA42" s="530"/>
      <c r="AB42" s="530"/>
      <c r="AC42" s="530"/>
      <c r="AD42" s="530"/>
      <c r="AE42" s="530"/>
      <c r="AF42" s="530"/>
      <c r="AG42" s="530"/>
      <c r="AH42" s="530"/>
      <c r="AI42" s="530"/>
      <c r="AJ42" s="530"/>
      <c r="AK42" s="530"/>
      <c r="AL42" s="530"/>
      <c r="AM42" s="530"/>
      <c r="AN42" s="530"/>
      <c r="AO42" s="530"/>
      <c r="AP42" s="530"/>
      <c r="AQ42" s="530"/>
      <c r="AR42" s="530"/>
      <c r="AS42" s="530"/>
      <c r="AT42" s="530"/>
      <c r="AU42" s="530"/>
      <c r="AV42" s="530"/>
      <c r="AW42" s="530"/>
      <c r="AX42" s="530"/>
      <c r="AY42" s="530"/>
      <c r="AZ42" s="530"/>
      <c r="BA42" s="530"/>
      <c r="BB42" s="530"/>
      <c r="BC42" s="530"/>
      <c r="BD42" s="530"/>
      <c r="BE42" s="530"/>
      <c r="BF42" s="530"/>
      <c r="BG42" s="530"/>
      <c r="BH42" s="530"/>
      <c r="BI42" s="530"/>
      <c r="BJ42" s="530"/>
      <c r="BK42" s="530"/>
      <c r="BL42" s="530"/>
      <c r="BM42" s="530"/>
      <c r="BN42" s="530"/>
      <c r="BO42" s="530"/>
      <c r="BP42" s="530"/>
      <c r="BQ42" s="530"/>
      <c r="BR42" s="530"/>
      <c r="BS42" s="530"/>
      <c r="BT42" s="530"/>
      <c r="BU42" s="530"/>
      <c r="BV42" s="530"/>
    </row>
    <row r="43" spans="1:74" x14ac:dyDescent="0.25">
      <c r="A43" s="525" t="s">
        <v>596</v>
      </c>
      <c r="B43" s="524"/>
    </row>
  </sheetData>
  <sheetProtection selectLockedCells="1" selectUnlockedCells="1"/>
  <mergeCells count="8">
    <mergeCell ref="A3:BM3"/>
    <mergeCell ref="A6:A7"/>
    <mergeCell ref="L6:L7"/>
    <mergeCell ref="AH6:AH7"/>
    <mergeCell ref="A4:BM4"/>
    <mergeCell ref="A5:BM5"/>
    <mergeCell ref="AS6:AS7"/>
    <mergeCell ref="BD6:BD7"/>
  </mergeCells>
  <conditionalFormatting sqref="A4">
    <cfRule type="duplicateValues" dxfId="3" priority="2"/>
  </conditionalFormatting>
  <conditionalFormatting sqref="A5">
    <cfRule type="duplicateValues" dxfId="2" priority="1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C8E02-9476-4A4C-9FD6-02012CA5CD77}">
  <sheetPr codeName="Hoja88">
    <tabColor theme="9" tint="-0.499984740745262"/>
  </sheetPr>
  <dimension ref="A1:U47"/>
  <sheetViews>
    <sheetView showGridLines="0" zoomScale="87" zoomScaleNormal="87" workbookViewId="0">
      <selection activeCell="Q10" sqref="Q10"/>
    </sheetView>
  </sheetViews>
  <sheetFormatPr baseColWidth="10" defaultColWidth="11.42578125" defaultRowHeight="15" x14ac:dyDescent="0.25"/>
  <cols>
    <col min="1" max="1" width="23.85546875" style="1" customWidth="1"/>
    <col min="2" max="2" width="11.5703125" style="1" customWidth="1"/>
    <col min="3" max="3" width="3.7109375" style="1" customWidth="1"/>
    <col min="4" max="4" width="23.85546875" style="1" customWidth="1"/>
    <col min="5" max="5" width="11.5703125" style="1" customWidth="1"/>
    <col min="6" max="6" width="3.7109375" style="1" customWidth="1"/>
    <col min="7" max="7" width="23.85546875" style="1" customWidth="1"/>
    <col min="8" max="8" width="11.5703125" style="1" customWidth="1"/>
    <col min="9" max="9" width="3.7109375" style="1" customWidth="1"/>
    <col min="10" max="10" width="23.85546875" style="1" customWidth="1"/>
    <col min="11" max="11" width="11.5703125" style="1" customWidth="1"/>
    <col min="12" max="12" width="3.5703125" style="1" customWidth="1"/>
    <col min="13" max="13" width="22.85546875" style="1" customWidth="1"/>
    <col min="14" max="14" width="11.5703125" style="1" customWidth="1"/>
    <col min="15" max="15" width="3.7109375" style="1" customWidth="1"/>
    <col min="16" max="16" width="23.7109375" style="1" customWidth="1"/>
    <col min="17" max="17" width="11.28515625" style="1" customWidth="1"/>
    <col min="18" max="16384" width="11.42578125" style="1"/>
  </cols>
  <sheetData>
    <row r="1" spans="1:19" s="344" customFormat="1" ht="59.25" customHeight="1" x14ac:dyDescent="0.3">
      <c r="G1" s="380" t="s">
        <v>235</v>
      </c>
    </row>
    <row r="2" spans="1:19" s="241" customFormat="1" ht="3.75" customHeight="1" x14ac:dyDescent="0.25"/>
    <row r="3" spans="1:19" ht="28.5" customHeight="1" x14ac:dyDescent="0.25">
      <c r="A3" s="767" t="s">
        <v>2</v>
      </c>
      <c r="B3" s="767"/>
      <c r="C3" s="767"/>
      <c r="D3" s="767"/>
      <c r="E3" s="767"/>
      <c r="F3" s="767"/>
      <c r="G3" s="767"/>
      <c r="H3" s="767"/>
      <c r="I3" s="767"/>
      <c r="J3" s="767"/>
      <c r="K3" s="767"/>
      <c r="L3" s="767"/>
      <c r="M3" s="767"/>
      <c r="N3" s="767"/>
      <c r="O3" s="767"/>
      <c r="P3" s="767"/>
      <c r="Q3" s="767"/>
    </row>
    <row r="4" spans="1:19" x14ac:dyDescent="0.25">
      <c r="A4" s="782" t="s">
        <v>602</v>
      </c>
      <c r="B4" s="782"/>
      <c r="C4" s="782"/>
      <c r="D4" s="782"/>
      <c r="E4" s="782"/>
      <c r="F4" s="782"/>
      <c r="G4" s="782"/>
      <c r="H4" s="782"/>
      <c r="I4" s="782"/>
      <c r="J4" s="782"/>
      <c r="K4" s="782"/>
      <c r="L4" s="782"/>
      <c r="M4" s="782"/>
      <c r="N4" s="782"/>
      <c r="O4" s="782"/>
      <c r="P4" s="782"/>
      <c r="Q4" s="782"/>
    </row>
    <row r="5" spans="1:19" x14ac:dyDescent="0.25">
      <c r="A5" s="782" t="s">
        <v>595</v>
      </c>
      <c r="B5" s="782"/>
      <c r="C5" s="782"/>
      <c r="D5" s="782"/>
      <c r="E5" s="782"/>
      <c r="F5" s="782"/>
      <c r="G5" s="782"/>
      <c r="H5" s="782"/>
      <c r="I5" s="782"/>
      <c r="J5" s="782"/>
      <c r="K5" s="782"/>
      <c r="L5" s="782"/>
      <c r="M5" s="782"/>
      <c r="N5" s="782"/>
      <c r="O5" s="782"/>
      <c r="P5" s="782"/>
      <c r="Q5" s="782"/>
    </row>
    <row r="6" spans="1:19" x14ac:dyDescent="0.25">
      <c r="R6" s="1" t="s">
        <v>235</v>
      </c>
      <c r="S6" s="1" t="s">
        <v>235</v>
      </c>
    </row>
    <row r="7" spans="1:19" s="524" customFormat="1" ht="20.25" customHeight="1" x14ac:dyDescent="0.2">
      <c r="A7" s="373" t="s">
        <v>534</v>
      </c>
      <c r="B7" s="374" t="s">
        <v>504</v>
      </c>
      <c r="D7" s="373" t="s">
        <v>534</v>
      </c>
      <c r="E7" s="375" t="s">
        <v>505</v>
      </c>
      <c r="G7" s="373" t="s">
        <v>534</v>
      </c>
      <c r="H7" s="375" t="s">
        <v>509</v>
      </c>
      <c r="J7" s="373" t="s">
        <v>534</v>
      </c>
      <c r="K7" s="375" t="s">
        <v>506</v>
      </c>
      <c r="M7" s="373" t="s">
        <v>534</v>
      </c>
      <c r="N7" s="375" t="s">
        <v>507</v>
      </c>
      <c r="P7" s="373" t="s">
        <v>534</v>
      </c>
      <c r="Q7" s="375" t="s">
        <v>508</v>
      </c>
    </row>
    <row r="8" spans="1:19" s="524" customFormat="1" ht="18.95" customHeight="1" x14ac:dyDescent="0.2">
      <c r="A8" s="527" t="s">
        <v>535</v>
      </c>
      <c r="B8" s="4">
        <v>493</v>
      </c>
      <c r="D8" s="527" t="s">
        <v>535</v>
      </c>
      <c r="E8" s="4">
        <v>474</v>
      </c>
      <c r="G8" s="376" t="s">
        <v>535</v>
      </c>
      <c r="H8" s="377">
        <v>620</v>
      </c>
      <c r="J8" s="376" t="s">
        <v>535</v>
      </c>
      <c r="K8" s="377">
        <v>786</v>
      </c>
      <c r="M8" s="527" t="s">
        <v>535</v>
      </c>
      <c r="N8" s="4">
        <v>828</v>
      </c>
      <c r="P8" s="527" t="s">
        <v>535</v>
      </c>
      <c r="Q8" s="4">
        <v>812</v>
      </c>
    </row>
    <row r="9" spans="1:19" s="524" customFormat="1" ht="18.95" customHeight="1" x14ac:dyDescent="0.2">
      <c r="A9" s="527" t="s">
        <v>536</v>
      </c>
      <c r="B9" s="4">
        <v>188</v>
      </c>
      <c r="D9" s="527" t="s">
        <v>537</v>
      </c>
      <c r="E9" s="4">
        <v>121</v>
      </c>
      <c r="G9" s="376" t="s">
        <v>538</v>
      </c>
      <c r="H9" s="377">
        <v>65</v>
      </c>
      <c r="J9" s="376" t="s">
        <v>538</v>
      </c>
      <c r="K9" s="377">
        <v>83</v>
      </c>
      <c r="M9" s="527" t="s">
        <v>539</v>
      </c>
      <c r="N9" s="4">
        <v>125</v>
      </c>
      <c r="P9" s="527" t="s">
        <v>540</v>
      </c>
      <c r="Q9" s="4">
        <v>290</v>
      </c>
    </row>
    <row r="10" spans="1:19" s="524" customFormat="1" ht="18.95" customHeight="1" x14ac:dyDescent="0.2">
      <c r="A10" s="527" t="s">
        <v>541</v>
      </c>
      <c r="B10" s="4">
        <v>29</v>
      </c>
      <c r="D10" s="527" t="s">
        <v>538</v>
      </c>
      <c r="E10" s="4">
        <v>64</v>
      </c>
      <c r="G10" s="376" t="s">
        <v>542</v>
      </c>
      <c r="H10" s="377">
        <v>59</v>
      </c>
      <c r="J10" s="376" t="s">
        <v>542</v>
      </c>
      <c r="K10" s="377">
        <v>83</v>
      </c>
      <c r="M10" s="527" t="s">
        <v>542</v>
      </c>
      <c r="N10" s="4">
        <v>72</v>
      </c>
      <c r="P10" s="527" t="s">
        <v>538</v>
      </c>
      <c r="Q10" s="4">
        <v>79</v>
      </c>
    </row>
    <row r="11" spans="1:19" s="524" customFormat="1" ht="18.95" customHeight="1" x14ac:dyDescent="0.2">
      <c r="A11" s="527" t="s">
        <v>542</v>
      </c>
      <c r="B11" s="4">
        <v>15</v>
      </c>
      <c r="D11" s="527" t="s">
        <v>539</v>
      </c>
      <c r="E11" s="4">
        <v>61</v>
      </c>
      <c r="G11" s="376" t="s">
        <v>537</v>
      </c>
      <c r="H11" s="377">
        <v>56</v>
      </c>
      <c r="J11" s="376" t="s">
        <v>543</v>
      </c>
      <c r="K11" s="377">
        <v>50</v>
      </c>
      <c r="M11" s="527" t="s">
        <v>538</v>
      </c>
      <c r="N11" s="4">
        <v>70</v>
      </c>
      <c r="P11" s="527" t="s">
        <v>544</v>
      </c>
      <c r="Q11" s="4">
        <v>68</v>
      </c>
    </row>
    <row r="12" spans="1:19" s="524" customFormat="1" ht="18.95" customHeight="1" x14ac:dyDescent="0.2">
      <c r="A12" s="527" t="s">
        <v>539</v>
      </c>
      <c r="B12" s="4">
        <v>13</v>
      </c>
      <c r="D12" s="527" t="s">
        <v>542</v>
      </c>
      <c r="E12" s="4">
        <v>50</v>
      </c>
      <c r="G12" s="376" t="s">
        <v>545</v>
      </c>
      <c r="H12" s="377">
        <v>26</v>
      </c>
      <c r="J12" s="376" t="s">
        <v>541</v>
      </c>
      <c r="K12" s="377">
        <v>40</v>
      </c>
      <c r="M12" s="527" t="s">
        <v>544</v>
      </c>
      <c r="N12" s="4">
        <v>62</v>
      </c>
      <c r="P12" s="527" t="s">
        <v>537</v>
      </c>
      <c r="Q12" s="4">
        <v>66</v>
      </c>
    </row>
    <row r="13" spans="1:19" s="524" customFormat="1" ht="18.95" customHeight="1" x14ac:dyDescent="0.2">
      <c r="A13" s="527" t="s">
        <v>546</v>
      </c>
      <c r="B13" s="4">
        <v>10</v>
      </c>
      <c r="D13" s="527" t="s">
        <v>544</v>
      </c>
      <c r="E13" s="4">
        <v>28</v>
      </c>
      <c r="G13" s="376" t="s">
        <v>547</v>
      </c>
      <c r="H13" s="377">
        <v>25</v>
      </c>
      <c r="J13" s="376" t="s">
        <v>544</v>
      </c>
      <c r="K13" s="377">
        <v>40</v>
      </c>
      <c r="M13" s="527" t="s">
        <v>541</v>
      </c>
      <c r="N13" s="4">
        <v>54</v>
      </c>
      <c r="P13" s="527" t="s">
        <v>542</v>
      </c>
      <c r="Q13" s="4">
        <v>60</v>
      </c>
    </row>
    <row r="14" spans="1:19" s="524" customFormat="1" ht="18.95" customHeight="1" x14ac:dyDescent="0.2">
      <c r="A14" s="527" t="s">
        <v>548</v>
      </c>
      <c r="B14" s="4">
        <v>10</v>
      </c>
      <c r="D14" s="527" t="s">
        <v>546</v>
      </c>
      <c r="E14" s="4">
        <v>27</v>
      </c>
      <c r="G14" s="376" t="s">
        <v>549</v>
      </c>
      <c r="H14" s="377">
        <v>24</v>
      </c>
      <c r="J14" s="376" t="s">
        <v>532</v>
      </c>
      <c r="K14" s="377">
        <v>29</v>
      </c>
      <c r="M14" s="527" t="s">
        <v>537</v>
      </c>
      <c r="N14" s="4">
        <v>30</v>
      </c>
      <c r="P14" s="527" t="s">
        <v>550</v>
      </c>
      <c r="Q14" s="4">
        <v>55</v>
      </c>
    </row>
    <row r="15" spans="1:19" s="524" customFormat="1" ht="18.95" customHeight="1" x14ac:dyDescent="0.2">
      <c r="A15" s="527" t="s">
        <v>551</v>
      </c>
      <c r="B15" s="4">
        <v>6</v>
      </c>
      <c r="D15" s="527" t="s">
        <v>541</v>
      </c>
      <c r="E15" s="4">
        <v>17</v>
      </c>
      <c r="G15" s="376" t="s">
        <v>541</v>
      </c>
      <c r="H15" s="377">
        <v>22</v>
      </c>
      <c r="J15" s="376" t="s">
        <v>547</v>
      </c>
      <c r="K15" s="377">
        <v>28</v>
      </c>
      <c r="M15" s="527" t="s">
        <v>540</v>
      </c>
      <c r="N15" s="4">
        <v>21</v>
      </c>
      <c r="P15" s="527" t="s">
        <v>552</v>
      </c>
      <c r="Q15" s="4">
        <v>31</v>
      </c>
    </row>
    <row r="16" spans="1:19" s="524" customFormat="1" ht="18.95" customHeight="1" x14ac:dyDescent="0.2">
      <c r="A16" s="527" t="s">
        <v>553</v>
      </c>
      <c r="B16" s="4">
        <v>5</v>
      </c>
      <c r="D16" s="527" t="s">
        <v>553</v>
      </c>
      <c r="E16" s="4">
        <v>9</v>
      </c>
      <c r="G16" s="376" t="s">
        <v>552</v>
      </c>
      <c r="H16" s="377">
        <v>22</v>
      </c>
      <c r="J16" s="376" t="s">
        <v>554</v>
      </c>
      <c r="K16" s="377">
        <v>20</v>
      </c>
      <c r="M16" s="527" t="s">
        <v>552</v>
      </c>
      <c r="N16" s="4">
        <v>13</v>
      </c>
      <c r="P16" s="527" t="s">
        <v>541</v>
      </c>
      <c r="Q16" s="4">
        <v>25</v>
      </c>
    </row>
    <row r="17" spans="1:17" s="524" customFormat="1" ht="18.95" customHeight="1" x14ac:dyDescent="0.2">
      <c r="A17" s="527" t="s">
        <v>544</v>
      </c>
      <c r="B17" s="4">
        <v>4</v>
      </c>
      <c r="D17" s="527" t="s">
        <v>555</v>
      </c>
      <c r="E17" s="4">
        <v>7</v>
      </c>
      <c r="G17" s="376" t="s">
        <v>546</v>
      </c>
      <c r="H17" s="377">
        <v>21</v>
      </c>
      <c r="J17" s="376" t="s">
        <v>549</v>
      </c>
      <c r="K17" s="377">
        <v>18</v>
      </c>
      <c r="M17" s="527" t="s">
        <v>546</v>
      </c>
      <c r="N17" s="4">
        <v>10</v>
      </c>
      <c r="P17" s="527" t="s">
        <v>556</v>
      </c>
      <c r="Q17" s="4">
        <v>22</v>
      </c>
    </row>
    <row r="18" spans="1:17" s="524" customFormat="1" ht="18.95" customHeight="1" x14ac:dyDescent="0.2">
      <c r="A18" s="527" t="s">
        <v>537</v>
      </c>
      <c r="B18" s="4">
        <v>3</v>
      </c>
      <c r="D18" s="527" t="s">
        <v>556</v>
      </c>
      <c r="E18" s="4">
        <v>5</v>
      </c>
      <c r="G18" s="376" t="s">
        <v>550</v>
      </c>
      <c r="H18" s="377">
        <v>18</v>
      </c>
      <c r="J18" s="376" t="s">
        <v>540</v>
      </c>
      <c r="K18" s="377">
        <v>17</v>
      </c>
      <c r="M18" s="527" t="s">
        <v>557</v>
      </c>
      <c r="N18" s="4">
        <v>9</v>
      </c>
      <c r="P18" s="527" t="s">
        <v>549</v>
      </c>
      <c r="Q18" s="4">
        <v>15</v>
      </c>
    </row>
    <row r="19" spans="1:17" s="524" customFormat="1" ht="18.95" customHeight="1" x14ac:dyDescent="0.2">
      <c r="A19" s="527" t="s">
        <v>540</v>
      </c>
      <c r="B19" s="4">
        <v>3</v>
      </c>
      <c r="D19" s="527" t="s">
        <v>549</v>
      </c>
      <c r="E19" s="4">
        <v>4</v>
      </c>
      <c r="G19" s="376" t="s">
        <v>544</v>
      </c>
      <c r="H19" s="377">
        <v>23</v>
      </c>
      <c r="J19" s="376" t="s">
        <v>537</v>
      </c>
      <c r="K19" s="377">
        <v>14</v>
      </c>
      <c r="M19" s="527" t="s">
        <v>549</v>
      </c>
      <c r="N19" s="4">
        <v>8</v>
      </c>
      <c r="P19" s="527" t="s">
        <v>539</v>
      </c>
      <c r="Q19" s="4">
        <v>12</v>
      </c>
    </row>
    <row r="20" spans="1:17" s="524" customFormat="1" ht="18.95" customHeight="1" x14ac:dyDescent="0.2">
      <c r="A20" s="527" t="s">
        <v>556</v>
      </c>
      <c r="B20" s="4">
        <v>3</v>
      </c>
      <c r="D20" s="527" t="s">
        <v>558</v>
      </c>
      <c r="E20" s="4">
        <v>4</v>
      </c>
      <c r="G20" s="376" t="s">
        <v>553</v>
      </c>
      <c r="H20" s="377">
        <v>11</v>
      </c>
      <c r="J20" s="376" t="s">
        <v>552</v>
      </c>
      <c r="K20" s="377">
        <v>9</v>
      </c>
      <c r="M20" s="527" t="s">
        <v>559</v>
      </c>
      <c r="N20" s="4">
        <v>7</v>
      </c>
      <c r="P20" s="527" t="s">
        <v>560</v>
      </c>
      <c r="Q20" s="4">
        <v>12</v>
      </c>
    </row>
    <row r="21" spans="1:17" s="524" customFormat="1" ht="18.95" customHeight="1" x14ac:dyDescent="0.2">
      <c r="A21" s="527" t="s">
        <v>561</v>
      </c>
      <c r="B21" s="4">
        <v>1</v>
      </c>
      <c r="D21" s="527" t="s">
        <v>562</v>
      </c>
      <c r="E21" s="4">
        <v>3</v>
      </c>
      <c r="G21" s="376" t="s">
        <v>556</v>
      </c>
      <c r="H21" s="377">
        <v>9</v>
      </c>
      <c r="J21" s="376" t="s">
        <v>546</v>
      </c>
      <c r="K21" s="377">
        <v>8</v>
      </c>
      <c r="M21" s="527" t="s">
        <v>563</v>
      </c>
      <c r="N21" s="4">
        <v>7</v>
      </c>
      <c r="P21" s="527" t="s">
        <v>546</v>
      </c>
      <c r="Q21" s="4">
        <v>11</v>
      </c>
    </row>
    <row r="22" spans="1:17" s="524" customFormat="1" ht="18.95" customHeight="1" x14ac:dyDescent="0.2">
      <c r="A22" s="527" t="s">
        <v>564</v>
      </c>
      <c r="B22" s="4">
        <v>1</v>
      </c>
      <c r="D22" s="527" t="s">
        <v>554</v>
      </c>
      <c r="E22" s="4">
        <v>2</v>
      </c>
      <c r="G22" s="376" t="s">
        <v>539</v>
      </c>
      <c r="H22" s="377">
        <v>9</v>
      </c>
      <c r="J22" s="376" t="s">
        <v>551</v>
      </c>
      <c r="K22" s="377">
        <v>7</v>
      </c>
      <c r="M22" s="527" t="s">
        <v>556</v>
      </c>
      <c r="N22" s="4">
        <v>6</v>
      </c>
      <c r="P22" s="527" t="s">
        <v>565</v>
      </c>
      <c r="Q22" s="4">
        <v>11</v>
      </c>
    </row>
    <row r="23" spans="1:17" s="524" customFormat="1" ht="18.95" customHeight="1" x14ac:dyDescent="0.2">
      <c r="A23" s="527" t="s">
        <v>562</v>
      </c>
      <c r="B23" s="4">
        <v>1</v>
      </c>
      <c r="D23" s="527" t="s">
        <v>550</v>
      </c>
      <c r="E23" s="4">
        <v>2</v>
      </c>
      <c r="G23" s="376" t="s">
        <v>540</v>
      </c>
      <c r="H23" s="377">
        <v>4</v>
      </c>
      <c r="J23" s="376" t="s">
        <v>545</v>
      </c>
      <c r="K23" s="377">
        <v>7</v>
      </c>
      <c r="M23" s="527" t="s">
        <v>562</v>
      </c>
      <c r="N23" s="4">
        <v>5</v>
      </c>
      <c r="P23" s="527" t="s">
        <v>551</v>
      </c>
      <c r="Q23" s="4">
        <v>8</v>
      </c>
    </row>
    <row r="24" spans="1:17" s="524" customFormat="1" ht="18.95" customHeight="1" x14ac:dyDescent="0.2">
      <c r="A24" s="527" t="s">
        <v>558</v>
      </c>
      <c r="B24" s="4">
        <v>1</v>
      </c>
      <c r="D24" s="527" t="s">
        <v>566</v>
      </c>
      <c r="E24" s="4">
        <v>1</v>
      </c>
      <c r="G24" s="376" t="s">
        <v>566</v>
      </c>
      <c r="H24" s="377">
        <v>3</v>
      </c>
      <c r="J24" s="376" t="s">
        <v>558</v>
      </c>
      <c r="K24" s="377">
        <v>6</v>
      </c>
      <c r="M24" s="527" t="s">
        <v>551</v>
      </c>
      <c r="N24" s="4">
        <v>4</v>
      </c>
      <c r="P24" s="527" t="s">
        <v>567</v>
      </c>
      <c r="Q24" s="4">
        <v>8</v>
      </c>
    </row>
    <row r="25" spans="1:17" s="524" customFormat="1" ht="18.95" customHeight="1" x14ac:dyDescent="0.2">
      <c r="A25" s="527" t="s">
        <v>555</v>
      </c>
      <c r="B25" s="4">
        <v>1</v>
      </c>
      <c r="D25" s="527" t="s">
        <v>531</v>
      </c>
      <c r="E25" s="4">
        <v>1</v>
      </c>
      <c r="G25" s="376" t="s">
        <v>561</v>
      </c>
      <c r="H25" s="377">
        <v>2</v>
      </c>
      <c r="J25" s="376" t="s">
        <v>568</v>
      </c>
      <c r="K25" s="377">
        <v>6</v>
      </c>
      <c r="M25" s="527" t="s">
        <v>547</v>
      </c>
      <c r="N25" s="4">
        <v>3</v>
      </c>
      <c r="P25" s="527" t="s">
        <v>563</v>
      </c>
      <c r="Q25" s="4">
        <v>7</v>
      </c>
    </row>
    <row r="26" spans="1:17" s="524" customFormat="1" ht="18.95" customHeight="1" x14ac:dyDescent="0.2">
      <c r="A26" s="527" t="s">
        <v>569</v>
      </c>
      <c r="B26" s="4">
        <v>2</v>
      </c>
      <c r="D26" s="527" t="s">
        <v>552</v>
      </c>
      <c r="E26" s="4">
        <v>1</v>
      </c>
      <c r="G26" s="376" t="s">
        <v>551</v>
      </c>
      <c r="H26" s="377">
        <v>2</v>
      </c>
      <c r="J26" s="376" t="s">
        <v>553</v>
      </c>
      <c r="K26" s="377">
        <v>6</v>
      </c>
      <c r="M26" s="527" t="s">
        <v>545</v>
      </c>
      <c r="N26" s="4">
        <v>2</v>
      </c>
      <c r="P26" s="527" t="s">
        <v>547</v>
      </c>
      <c r="Q26" s="4">
        <v>5</v>
      </c>
    </row>
    <row r="27" spans="1:17" s="524" customFormat="1" ht="18.95" customHeight="1" x14ac:dyDescent="0.2">
      <c r="A27" s="372" t="s">
        <v>478</v>
      </c>
      <c r="B27" s="378">
        <v>789</v>
      </c>
      <c r="D27" s="527" t="s">
        <v>563</v>
      </c>
      <c r="E27" s="4">
        <v>1</v>
      </c>
      <c r="G27" s="376" t="s">
        <v>570</v>
      </c>
      <c r="H27" s="377">
        <v>2</v>
      </c>
      <c r="J27" s="376" t="s">
        <v>556</v>
      </c>
      <c r="K27" s="377">
        <v>5</v>
      </c>
      <c r="M27" s="527" t="s">
        <v>571</v>
      </c>
      <c r="N27" s="4">
        <v>2</v>
      </c>
      <c r="P27" s="527" t="s">
        <v>559</v>
      </c>
      <c r="Q27" s="4">
        <v>3</v>
      </c>
    </row>
    <row r="28" spans="1:17" s="524" customFormat="1" ht="18.95" customHeight="1" x14ac:dyDescent="0.2">
      <c r="A28" s="653" t="s">
        <v>235</v>
      </c>
      <c r="B28" s="654" t="s">
        <v>235</v>
      </c>
      <c r="D28" s="527" t="s">
        <v>548</v>
      </c>
      <c r="E28" s="4">
        <v>1</v>
      </c>
      <c r="G28" s="376" t="s">
        <v>572</v>
      </c>
      <c r="H28" s="377">
        <v>2</v>
      </c>
      <c r="J28" s="376" t="s">
        <v>548</v>
      </c>
      <c r="K28" s="377">
        <v>5</v>
      </c>
      <c r="M28" s="527" t="s">
        <v>558</v>
      </c>
      <c r="N28" s="4">
        <v>2</v>
      </c>
      <c r="P28" s="527" t="s">
        <v>548</v>
      </c>
      <c r="Q28" s="4">
        <v>3</v>
      </c>
    </row>
    <row r="29" spans="1:17" s="524" customFormat="1" ht="18.95" customHeight="1" x14ac:dyDescent="0.2">
      <c r="D29" s="527" t="s">
        <v>568</v>
      </c>
      <c r="E29" s="4">
        <v>1</v>
      </c>
      <c r="G29" s="376" t="s">
        <v>531</v>
      </c>
      <c r="H29" s="377">
        <v>1</v>
      </c>
      <c r="J29" s="376" t="s">
        <v>561</v>
      </c>
      <c r="K29" s="377">
        <v>3</v>
      </c>
      <c r="M29" s="527" t="s">
        <v>548</v>
      </c>
      <c r="N29" s="4">
        <v>2</v>
      </c>
      <c r="P29" s="527" t="s">
        <v>573</v>
      </c>
      <c r="Q29" s="4">
        <v>2</v>
      </c>
    </row>
    <row r="30" spans="1:17" s="524" customFormat="1" ht="18.95" customHeight="1" x14ac:dyDescent="0.2">
      <c r="D30" s="652" t="s">
        <v>478</v>
      </c>
      <c r="E30" s="378">
        <v>884</v>
      </c>
      <c r="G30" s="376" t="s">
        <v>558</v>
      </c>
      <c r="H30" s="377">
        <v>1</v>
      </c>
      <c r="J30" s="376" t="s">
        <v>574</v>
      </c>
      <c r="K30" s="377">
        <v>3</v>
      </c>
      <c r="M30" s="527" t="s">
        <v>568</v>
      </c>
      <c r="N30" s="4">
        <v>2</v>
      </c>
      <c r="P30" s="527" t="s">
        <v>558</v>
      </c>
      <c r="Q30" s="4">
        <v>2</v>
      </c>
    </row>
    <row r="31" spans="1:17" s="524" customFormat="1" ht="18.95" customHeight="1" x14ac:dyDescent="0.2">
      <c r="G31" s="376" t="s">
        <v>575</v>
      </c>
      <c r="H31" s="377">
        <v>1</v>
      </c>
      <c r="J31" s="376" t="s">
        <v>566</v>
      </c>
      <c r="K31" s="377">
        <v>2</v>
      </c>
      <c r="M31" s="527" t="s">
        <v>566</v>
      </c>
      <c r="N31" s="4">
        <v>1</v>
      </c>
      <c r="P31" s="527" t="s">
        <v>576</v>
      </c>
      <c r="Q31" s="4">
        <v>2</v>
      </c>
    </row>
    <row r="32" spans="1:17" s="524" customFormat="1" ht="18.95" customHeight="1" x14ac:dyDescent="0.2">
      <c r="G32" s="376" t="s">
        <v>548</v>
      </c>
      <c r="H32" s="377">
        <v>1</v>
      </c>
      <c r="J32" s="376" t="s">
        <v>570</v>
      </c>
      <c r="K32" s="377">
        <v>2</v>
      </c>
      <c r="M32" s="527" t="s">
        <v>554</v>
      </c>
      <c r="N32" s="4">
        <v>1</v>
      </c>
      <c r="P32" s="527" t="s">
        <v>577</v>
      </c>
      <c r="Q32" s="4">
        <v>2</v>
      </c>
    </row>
    <row r="33" spans="1:21" s="524" customFormat="1" ht="18.95" customHeight="1" x14ac:dyDescent="0.2">
      <c r="G33" s="376" t="s">
        <v>569</v>
      </c>
      <c r="H33" s="377">
        <v>1</v>
      </c>
      <c r="J33" s="376" t="s">
        <v>563</v>
      </c>
      <c r="K33" s="377">
        <v>2</v>
      </c>
      <c r="M33" s="527" t="s">
        <v>574</v>
      </c>
      <c r="N33" s="4">
        <v>1</v>
      </c>
      <c r="P33" s="527" t="s">
        <v>566</v>
      </c>
      <c r="Q33" s="4">
        <v>1</v>
      </c>
    </row>
    <row r="34" spans="1:21" s="524" customFormat="1" ht="18.95" customHeight="1" x14ac:dyDescent="0.2">
      <c r="G34" s="652" t="s">
        <v>478</v>
      </c>
      <c r="H34" s="379">
        <v>1030</v>
      </c>
      <c r="J34" s="376" t="s">
        <v>557</v>
      </c>
      <c r="K34" s="377">
        <v>2</v>
      </c>
      <c r="M34" s="527" t="s">
        <v>578</v>
      </c>
      <c r="N34" s="4">
        <v>1</v>
      </c>
      <c r="P34" s="527" t="s">
        <v>579</v>
      </c>
      <c r="Q34" s="4">
        <v>1</v>
      </c>
    </row>
    <row r="35" spans="1:21" s="524" customFormat="1" ht="18.95" customHeight="1" x14ac:dyDescent="0.2">
      <c r="J35" s="376" t="s">
        <v>580</v>
      </c>
      <c r="K35" s="377">
        <v>1</v>
      </c>
      <c r="M35" s="652" t="s">
        <v>478</v>
      </c>
      <c r="N35" s="378">
        <v>1348</v>
      </c>
      <c r="P35" s="527" t="s">
        <v>545</v>
      </c>
      <c r="Q35" s="4">
        <v>1</v>
      </c>
    </row>
    <row r="36" spans="1:21" s="524" customFormat="1" ht="18.95" customHeight="1" x14ac:dyDescent="0.2">
      <c r="J36" s="376" t="s">
        <v>581</v>
      </c>
      <c r="K36" s="377">
        <v>1</v>
      </c>
      <c r="P36" s="527" t="s">
        <v>564</v>
      </c>
      <c r="Q36" s="4">
        <v>1</v>
      </c>
    </row>
    <row r="37" spans="1:21" s="524" customFormat="1" ht="18.95" customHeight="1" x14ac:dyDescent="0.2">
      <c r="J37" s="376" t="s">
        <v>550</v>
      </c>
      <c r="K37" s="377">
        <v>1</v>
      </c>
      <c r="P37" s="527" t="s">
        <v>533</v>
      </c>
      <c r="Q37" s="4">
        <v>1</v>
      </c>
    </row>
    <row r="38" spans="1:21" s="524" customFormat="1" ht="18.95" customHeight="1" x14ac:dyDescent="0.2">
      <c r="J38" s="376" t="s">
        <v>582</v>
      </c>
      <c r="K38" s="377">
        <v>1</v>
      </c>
      <c r="P38" s="527" t="s">
        <v>557</v>
      </c>
      <c r="Q38" s="4">
        <v>1</v>
      </c>
    </row>
    <row r="39" spans="1:21" s="524" customFormat="1" ht="18.95" customHeight="1" x14ac:dyDescent="0.2">
      <c r="J39" s="376" t="s">
        <v>562</v>
      </c>
      <c r="K39" s="377">
        <v>1</v>
      </c>
      <c r="P39" s="527" t="s">
        <v>568</v>
      </c>
      <c r="Q39" s="4">
        <v>1</v>
      </c>
    </row>
    <row r="40" spans="1:21" s="524" customFormat="1" ht="18.95" customHeight="1" x14ac:dyDescent="0.2">
      <c r="J40" s="376" t="s">
        <v>572</v>
      </c>
      <c r="K40" s="377">
        <v>1</v>
      </c>
      <c r="P40" s="652" t="s">
        <v>478</v>
      </c>
      <c r="Q40" s="378">
        <v>1618</v>
      </c>
    </row>
    <row r="41" spans="1:21" ht="18.95" customHeight="1" x14ac:dyDescent="0.25">
      <c r="G41" s="524"/>
      <c r="H41" s="524"/>
      <c r="I41" s="524"/>
      <c r="J41" s="376" t="s">
        <v>583</v>
      </c>
      <c r="K41" s="377">
        <v>1</v>
      </c>
      <c r="L41" s="524"/>
      <c r="M41" s="524"/>
      <c r="N41" s="524"/>
      <c r="O41" s="524"/>
      <c r="P41" s="522"/>
      <c r="Q41" s="522"/>
      <c r="R41" s="522"/>
      <c r="S41" s="524"/>
      <c r="T41" s="524"/>
      <c r="U41" s="524"/>
    </row>
    <row r="42" spans="1:21" ht="18.95" customHeight="1" x14ac:dyDescent="0.25">
      <c r="G42" s="524"/>
      <c r="H42" s="524"/>
      <c r="I42" s="524"/>
      <c r="J42" s="376" t="s">
        <v>584</v>
      </c>
      <c r="K42" s="377">
        <v>1</v>
      </c>
      <c r="L42" s="524"/>
      <c r="M42" s="524"/>
      <c r="N42" s="524"/>
      <c r="O42" s="524"/>
      <c r="P42" s="522"/>
      <c r="Q42" s="522"/>
      <c r="R42" s="524"/>
      <c r="S42" s="524"/>
      <c r="T42" s="524"/>
      <c r="U42" s="524"/>
    </row>
    <row r="43" spans="1:21" x14ac:dyDescent="0.25">
      <c r="G43" s="524"/>
      <c r="H43" s="524"/>
      <c r="I43" s="524"/>
      <c r="J43" s="376" t="s">
        <v>585</v>
      </c>
      <c r="K43" s="377">
        <v>1</v>
      </c>
      <c r="L43" s="524"/>
      <c r="M43" s="524"/>
      <c r="N43" s="524"/>
      <c r="O43" s="524"/>
      <c r="P43" s="524"/>
      <c r="Q43" s="524"/>
      <c r="R43" s="524"/>
      <c r="S43" s="524"/>
      <c r="T43" s="524"/>
      <c r="U43" s="524"/>
    </row>
    <row r="44" spans="1:21" x14ac:dyDescent="0.25">
      <c r="G44" s="524"/>
      <c r="H44" s="524"/>
      <c r="I44" s="524"/>
      <c r="J44" s="652" t="s">
        <v>478</v>
      </c>
      <c r="K44" s="379">
        <v>1290</v>
      </c>
      <c r="L44" s="524"/>
      <c r="M44" s="524"/>
      <c r="N44" s="524"/>
      <c r="O44" s="524"/>
      <c r="P44" s="524"/>
      <c r="Q44" s="524"/>
      <c r="R44" s="524"/>
      <c r="S44" s="524"/>
      <c r="T44" s="524"/>
      <c r="U44" s="524"/>
    </row>
    <row r="45" spans="1:21" x14ac:dyDescent="0.25">
      <c r="G45" s="524"/>
      <c r="H45" s="524"/>
      <c r="I45" s="524"/>
      <c r="J45" s="524"/>
      <c r="K45" s="524"/>
      <c r="L45" s="524"/>
      <c r="M45" s="524"/>
      <c r="N45" s="524"/>
      <c r="O45" s="524"/>
      <c r="P45" s="524"/>
      <c r="Q45" s="524"/>
      <c r="R45" s="524"/>
      <c r="S45" s="524"/>
      <c r="T45" s="524"/>
      <c r="U45" s="524"/>
    </row>
    <row r="46" spans="1:21" x14ac:dyDescent="0.25"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</row>
    <row r="47" spans="1:21" x14ac:dyDescent="0.25">
      <c r="A47" s="5" t="s">
        <v>603</v>
      </c>
      <c r="B47" s="3"/>
    </row>
  </sheetData>
  <sheetProtection selectLockedCells="1" selectUnlockedCells="1"/>
  <mergeCells count="3">
    <mergeCell ref="A3:Q3"/>
    <mergeCell ref="A4:Q4"/>
    <mergeCell ref="A5:Q5"/>
  </mergeCells>
  <conditionalFormatting sqref="A5">
    <cfRule type="duplicateValues" dxfId="1" priority="1"/>
  </conditionalFormatting>
  <conditionalFormatting sqref="A4">
    <cfRule type="duplicateValues" dxfId="0" priority="2"/>
  </conditionalFormatting>
  <pageMargins left="0.7" right="0.7" top="0.75" bottom="0.75" header="0.3" footer="0.3"/>
  <pageSetup orientation="portrait" horizontalDpi="360" verticalDpi="360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13B7F-A239-481C-AC30-A219E61BE5B4}">
  <sheetPr>
    <tabColor theme="5" tint="-0.249977111117893"/>
  </sheetPr>
  <dimension ref="A1:M68"/>
  <sheetViews>
    <sheetView showGridLines="0" topLeftCell="A4" workbookViewId="0">
      <selection activeCell="H15" sqref="H15"/>
    </sheetView>
  </sheetViews>
  <sheetFormatPr baseColWidth="10" defaultRowHeight="15" x14ac:dyDescent="0.25"/>
  <cols>
    <col min="1" max="1" width="17.85546875" style="522" customWidth="1"/>
    <col min="2" max="2" width="18.42578125" style="522" bestFit="1" customWidth="1"/>
    <col min="3" max="6" width="14.5703125" style="522" bestFit="1" customWidth="1"/>
    <col min="7" max="7" width="14.5703125" style="522" customWidth="1"/>
    <col min="8" max="8" width="12" style="522" bestFit="1" customWidth="1"/>
    <col min="9" max="9" width="14" style="522" bestFit="1" customWidth="1"/>
    <col min="10" max="16384" width="11.42578125" style="522"/>
  </cols>
  <sheetData>
    <row r="1" spans="1:13" x14ac:dyDescent="0.25">
      <c r="A1" s="547"/>
      <c r="B1" s="548"/>
      <c r="C1" s="548"/>
      <c r="D1" s="548"/>
      <c r="E1" s="548"/>
      <c r="F1" s="549"/>
      <c r="G1" s="549"/>
    </row>
    <row r="2" spans="1:13" x14ac:dyDescent="0.25">
      <c r="A2" s="550"/>
      <c r="B2" s="551"/>
      <c r="C2" s="551"/>
      <c r="D2" s="551"/>
      <c r="E2" s="551"/>
      <c r="F2" s="551"/>
      <c r="G2" s="551"/>
    </row>
    <row r="3" spans="1:13" x14ac:dyDescent="0.25">
      <c r="A3" s="550"/>
      <c r="B3" s="551"/>
      <c r="C3" s="551"/>
      <c r="D3" s="551"/>
      <c r="E3" s="551"/>
      <c r="F3" s="551"/>
      <c r="G3" s="551"/>
    </row>
    <row r="4" spans="1:13" x14ac:dyDescent="0.25">
      <c r="A4" s="550"/>
      <c r="B4" s="551"/>
      <c r="C4" s="551"/>
      <c r="D4" s="551"/>
      <c r="E4" s="551"/>
      <c r="F4" s="551"/>
      <c r="G4" s="551"/>
    </row>
    <row r="5" spans="1:13" x14ac:dyDescent="0.25">
      <c r="A5" s="788" t="s">
        <v>658</v>
      </c>
      <c r="B5" s="789"/>
      <c r="C5" s="789"/>
      <c r="D5" s="789"/>
      <c r="E5" s="789"/>
      <c r="F5" s="789"/>
      <c r="G5" s="789"/>
    </row>
    <row r="6" spans="1:13" x14ac:dyDescent="0.25">
      <c r="A6" s="788"/>
      <c r="B6" s="789"/>
      <c r="C6" s="789"/>
      <c r="D6" s="789"/>
      <c r="E6" s="789"/>
      <c r="F6" s="789"/>
      <c r="G6" s="789"/>
    </row>
    <row r="7" spans="1:13" x14ac:dyDescent="0.25">
      <c r="A7" s="552" t="s">
        <v>654</v>
      </c>
      <c r="B7" s="553"/>
      <c r="C7" s="553"/>
      <c r="D7" s="553"/>
      <c r="E7" s="553"/>
      <c r="F7" s="553"/>
      <c r="G7" s="553"/>
    </row>
    <row r="8" spans="1:13" x14ac:dyDescent="0.25">
      <c r="A8" s="554" t="s">
        <v>659</v>
      </c>
      <c r="B8" s="555"/>
      <c r="C8" s="555"/>
      <c r="D8" s="555"/>
      <c r="E8" s="555"/>
      <c r="F8" s="555"/>
      <c r="G8" s="555"/>
    </row>
    <row r="9" spans="1:13" ht="15.75" thickBot="1" x14ac:dyDescent="0.3">
      <c r="A9" s="556" t="s">
        <v>660</v>
      </c>
      <c r="B9" s="557"/>
      <c r="C9" s="557"/>
      <c r="D9" s="558"/>
      <c r="E9" s="558"/>
      <c r="F9" s="558"/>
      <c r="G9" s="558"/>
    </row>
    <row r="10" spans="1:13" x14ac:dyDescent="0.25">
      <c r="A10" s="559" t="s">
        <v>96</v>
      </c>
      <c r="B10" s="559" t="s">
        <v>510</v>
      </c>
      <c r="C10" s="648">
        <v>2015</v>
      </c>
      <c r="D10" s="648">
        <v>2016</v>
      </c>
      <c r="E10" s="648">
        <v>2017</v>
      </c>
      <c r="F10" s="648">
        <v>2018</v>
      </c>
      <c r="G10" s="648">
        <v>2019</v>
      </c>
    </row>
    <row r="11" spans="1:13" x14ac:dyDescent="0.25">
      <c r="A11" s="560"/>
      <c r="B11" s="560"/>
      <c r="C11" s="560" t="s">
        <v>661</v>
      </c>
      <c r="D11" s="560" t="s">
        <v>661</v>
      </c>
      <c r="E11" s="560" t="s">
        <v>661</v>
      </c>
      <c r="F11" s="560" t="s">
        <v>661</v>
      </c>
      <c r="G11" s="560" t="s">
        <v>661</v>
      </c>
    </row>
    <row r="12" spans="1:13" x14ac:dyDescent="0.25">
      <c r="B12" s="561" t="s">
        <v>662</v>
      </c>
      <c r="C12" s="562">
        <v>91197690.180000007</v>
      </c>
      <c r="D12" s="562">
        <v>72716143.250000015</v>
      </c>
      <c r="E12" s="562">
        <v>72458959.939999968</v>
      </c>
      <c r="F12" s="562">
        <v>82366554.079999983</v>
      </c>
      <c r="G12" s="562">
        <v>75216045.560000032</v>
      </c>
      <c r="I12" s="563"/>
    </row>
    <row r="13" spans="1:13" x14ac:dyDescent="0.25">
      <c r="C13" s="563"/>
      <c r="D13" s="563"/>
      <c r="E13" s="563"/>
      <c r="F13" s="563"/>
      <c r="G13" s="563"/>
    </row>
    <row r="14" spans="1:13" x14ac:dyDescent="0.25">
      <c r="A14" s="564" t="s">
        <v>663</v>
      </c>
      <c r="B14" s="564"/>
      <c r="C14" s="565">
        <v>2153477.8400000003</v>
      </c>
      <c r="D14" s="565">
        <v>2281205.85</v>
      </c>
      <c r="E14" s="565">
        <v>3714374.57</v>
      </c>
      <c r="F14" s="565">
        <v>3476002.83</v>
      </c>
      <c r="G14" s="565">
        <v>5734016.2100000009</v>
      </c>
    </row>
    <row r="15" spans="1:13" x14ac:dyDescent="0.25">
      <c r="B15" s="522" t="s">
        <v>58</v>
      </c>
      <c r="C15" s="566">
        <v>112675.03</v>
      </c>
      <c r="D15" s="566">
        <v>146350.14000000001</v>
      </c>
      <c r="E15" s="566">
        <v>61354.720000000001</v>
      </c>
      <c r="F15" s="566">
        <v>348344</v>
      </c>
      <c r="G15" s="566">
        <v>479404.82</v>
      </c>
      <c r="H15" s="563"/>
      <c r="I15" s="563"/>
      <c r="J15" s="563"/>
      <c r="K15" s="563"/>
      <c r="L15" s="563"/>
      <c r="M15" s="563"/>
    </row>
    <row r="16" spans="1:13" x14ac:dyDescent="0.25">
      <c r="A16" s="567"/>
      <c r="B16" s="567" t="s">
        <v>59</v>
      </c>
      <c r="C16" s="568">
        <v>14953.710000000001</v>
      </c>
      <c r="D16" s="568">
        <v>130457.51999999997</v>
      </c>
      <c r="E16" s="568">
        <v>3465.81</v>
      </c>
      <c r="F16" s="568">
        <v>1330.69</v>
      </c>
      <c r="G16" s="568">
        <v>8586.7099999999991</v>
      </c>
    </row>
    <row r="17" spans="1:13" x14ac:dyDescent="0.25">
      <c r="B17" s="522" t="s">
        <v>664</v>
      </c>
      <c r="C17" s="566">
        <v>1952998.0300000003</v>
      </c>
      <c r="D17" s="566">
        <v>1898803.19</v>
      </c>
      <c r="E17" s="566">
        <v>3520764.79</v>
      </c>
      <c r="F17" s="566">
        <v>3088213.6</v>
      </c>
      <c r="G17" s="566">
        <v>5243179.120000001</v>
      </c>
    </row>
    <row r="18" spans="1:13" x14ac:dyDescent="0.25">
      <c r="A18" s="567"/>
      <c r="B18" s="567" t="s">
        <v>66</v>
      </c>
      <c r="C18" s="568">
        <v>0</v>
      </c>
      <c r="D18" s="568">
        <v>0</v>
      </c>
      <c r="E18" s="568">
        <v>11300</v>
      </c>
      <c r="F18" s="568">
        <v>10663</v>
      </c>
      <c r="G18" s="568">
        <v>340</v>
      </c>
    </row>
    <row r="19" spans="1:13" x14ac:dyDescent="0.25">
      <c r="B19" s="522" t="s">
        <v>72</v>
      </c>
      <c r="C19" s="566">
        <v>72851.070000000007</v>
      </c>
      <c r="D19" s="566">
        <v>70495</v>
      </c>
      <c r="E19" s="566">
        <v>117121</v>
      </c>
      <c r="F19" s="566">
        <v>21598.129999999997</v>
      </c>
      <c r="G19" s="566">
        <v>2386.56</v>
      </c>
    </row>
    <row r="20" spans="1:13" x14ac:dyDescent="0.25">
      <c r="A20" s="567"/>
      <c r="B20" s="567" t="s">
        <v>665</v>
      </c>
      <c r="C20" s="568">
        <v>0</v>
      </c>
      <c r="D20" s="568">
        <v>0</v>
      </c>
      <c r="E20" s="568">
        <v>0</v>
      </c>
      <c r="F20" s="568">
        <v>5853.41</v>
      </c>
      <c r="G20" s="568">
        <v>0</v>
      </c>
    </row>
    <row r="21" spans="1:13" x14ac:dyDescent="0.25">
      <c r="B21" s="522" t="s">
        <v>613</v>
      </c>
      <c r="C21" s="566">
        <v>0</v>
      </c>
      <c r="D21" s="566">
        <v>35100</v>
      </c>
      <c r="E21" s="566">
        <v>368.25</v>
      </c>
      <c r="F21" s="566">
        <v>0</v>
      </c>
      <c r="G21" s="566">
        <v>119</v>
      </c>
    </row>
    <row r="22" spans="1:13" x14ac:dyDescent="0.25">
      <c r="A22" s="567"/>
      <c r="B22" s="567" t="s">
        <v>666</v>
      </c>
      <c r="C22" s="569"/>
      <c r="D22" s="569">
        <v>0</v>
      </c>
      <c r="E22" s="569">
        <v>0</v>
      </c>
      <c r="F22" s="569">
        <v>0</v>
      </c>
      <c r="G22" s="569">
        <v>0</v>
      </c>
    </row>
    <row r="23" spans="1:13" x14ac:dyDescent="0.25">
      <c r="A23" s="570"/>
      <c r="B23" s="570"/>
      <c r="C23" s="571"/>
      <c r="D23" s="570"/>
      <c r="E23" s="570"/>
      <c r="F23" s="570"/>
      <c r="G23" s="570"/>
    </row>
    <row r="24" spans="1:13" x14ac:dyDescent="0.25">
      <c r="A24" s="561" t="s">
        <v>667</v>
      </c>
      <c r="B24" s="561"/>
      <c r="C24" s="562">
        <v>22042667.809999995</v>
      </c>
      <c r="D24" s="562">
        <v>16182367.02999999</v>
      </c>
      <c r="E24" s="562">
        <v>20275750.839999992</v>
      </c>
      <c r="F24" s="562">
        <v>25490960.609999996</v>
      </c>
      <c r="G24" s="562">
        <v>18697405.719999995</v>
      </c>
      <c r="I24" s="562"/>
      <c r="J24" s="562"/>
      <c r="K24" s="562"/>
      <c r="L24" s="562"/>
      <c r="M24" s="562"/>
    </row>
    <row r="25" spans="1:13" x14ac:dyDescent="0.25">
      <c r="A25" s="567"/>
      <c r="B25" s="567" t="s">
        <v>58</v>
      </c>
      <c r="C25" s="569">
        <v>309351.97000000003</v>
      </c>
      <c r="D25" s="569">
        <v>127708.29999999999</v>
      </c>
      <c r="E25" s="569">
        <v>208167.62000000002</v>
      </c>
      <c r="F25" s="569">
        <v>872350.12000000034</v>
      </c>
      <c r="G25" s="569">
        <v>456507.02</v>
      </c>
      <c r="I25" s="563"/>
      <c r="J25" s="563"/>
      <c r="K25" s="563"/>
      <c r="L25" s="563"/>
      <c r="M25" s="563"/>
    </row>
    <row r="26" spans="1:13" x14ac:dyDescent="0.25">
      <c r="B26" s="522" t="s">
        <v>59</v>
      </c>
      <c r="C26" s="563">
        <v>17967273.989999995</v>
      </c>
      <c r="D26" s="563">
        <v>13554441.579999991</v>
      </c>
      <c r="E26" s="563">
        <v>17295137.749999993</v>
      </c>
      <c r="F26" s="563">
        <v>18639026.719999991</v>
      </c>
      <c r="G26" s="563">
        <v>15141308.489999996</v>
      </c>
    </row>
    <row r="27" spans="1:13" x14ac:dyDescent="0.25">
      <c r="A27" s="567"/>
      <c r="B27" s="567" t="s">
        <v>664</v>
      </c>
      <c r="C27" s="569">
        <v>1882926.57</v>
      </c>
      <c r="D27" s="569">
        <v>1872478.3500000003</v>
      </c>
      <c r="E27" s="569">
        <v>1633995.4999999988</v>
      </c>
      <c r="F27" s="569">
        <v>4148159.4300000016</v>
      </c>
      <c r="G27" s="569">
        <v>2418400.3199999984</v>
      </c>
    </row>
    <row r="28" spans="1:13" x14ac:dyDescent="0.25">
      <c r="B28" s="522" t="s">
        <v>66</v>
      </c>
      <c r="C28" s="563">
        <v>61598.3</v>
      </c>
      <c r="D28" s="563">
        <v>0</v>
      </c>
      <c r="E28" s="563">
        <v>4337</v>
      </c>
      <c r="F28" s="563">
        <v>10</v>
      </c>
      <c r="G28" s="563">
        <v>13422</v>
      </c>
    </row>
    <row r="29" spans="1:13" x14ac:dyDescent="0.25">
      <c r="A29" s="567"/>
      <c r="B29" s="567" t="s">
        <v>64</v>
      </c>
      <c r="C29" s="569">
        <v>0</v>
      </c>
      <c r="D29" s="569">
        <v>0</v>
      </c>
      <c r="E29" s="569">
        <v>0</v>
      </c>
      <c r="F29" s="569">
        <v>0</v>
      </c>
      <c r="G29" s="569">
        <v>42.96</v>
      </c>
    </row>
    <row r="30" spans="1:13" x14ac:dyDescent="0.25">
      <c r="B30" s="522" t="s">
        <v>65</v>
      </c>
      <c r="C30" s="563">
        <v>35.700000000000003</v>
      </c>
      <c r="D30" s="563">
        <v>20</v>
      </c>
      <c r="E30" s="563">
        <v>0.04</v>
      </c>
      <c r="F30" s="563">
        <v>0</v>
      </c>
      <c r="G30" s="563">
        <v>228.01</v>
      </c>
    </row>
    <row r="31" spans="1:13" x14ac:dyDescent="0.25">
      <c r="A31" s="567"/>
      <c r="B31" s="567" t="s">
        <v>76</v>
      </c>
      <c r="C31" s="569">
        <v>0</v>
      </c>
      <c r="D31" s="569">
        <v>0</v>
      </c>
      <c r="E31" s="569">
        <v>0</v>
      </c>
      <c r="F31" s="569">
        <v>0</v>
      </c>
      <c r="G31" s="569">
        <v>416.78</v>
      </c>
    </row>
    <row r="32" spans="1:13" x14ac:dyDescent="0.25">
      <c r="B32" s="522" t="s">
        <v>72</v>
      </c>
      <c r="C32" s="563">
        <v>1730836.7199999997</v>
      </c>
      <c r="D32" s="563">
        <v>156570.83999999997</v>
      </c>
      <c r="E32" s="563">
        <v>344341.71999999991</v>
      </c>
      <c r="F32" s="563">
        <v>407921.8000000001</v>
      </c>
      <c r="G32" s="563">
        <v>214157.21999999997</v>
      </c>
    </row>
    <row r="33" spans="1:13" x14ac:dyDescent="0.25">
      <c r="A33" s="567"/>
      <c r="B33" s="567" t="s">
        <v>75</v>
      </c>
      <c r="C33" s="569">
        <v>2448</v>
      </c>
      <c r="D33" s="569">
        <v>0</v>
      </c>
      <c r="E33" s="569">
        <v>2400</v>
      </c>
      <c r="F33" s="569">
        <v>0</v>
      </c>
      <c r="G33" s="569">
        <v>0</v>
      </c>
    </row>
    <row r="34" spans="1:13" x14ac:dyDescent="0.25">
      <c r="B34" s="522" t="s">
        <v>71</v>
      </c>
      <c r="C34" s="563">
        <v>5934.46</v>
      </c>
      <c r="D34" s="563">
        <v>8789.5499999999993</v>
      </c>
      <c r="E34" s="563">
        <v>3026</v>
      </c>
      <c r="F34" s="563">
        <v>3640.84</v>
      </c>
      <c r="G34" s="563">
        <v>0</v>
      </c>
    </row>
    <row r="35" spans="1:13" x14ac:dyDescent="0.25">
      <c r="A35" s="567"/>
      <c r="B35" s="567" t="s">
        <v>612</v>
      </c>
      <c r="C35" s="569">
        <v>35</v>
      </c>
      <c r="D35" s="569">
        <v>7429.1900000000005</v>
      </c>
      <c r="E35" s="569">
        <v>200</v>
      </c>
      <c r="F35" s="569">
        <v>286</v>
      </c>
      <c r="G35" s="569">
        <v>31780</v>
      </c>
    </row>
    <row r="36" spans="1:13" x14ac:dyDescent="0.25">
      <c r="B36" s="522" t="s">
        <v>77</v>
      </c>
      <c r="C36" s="563">
        <v>51522.400000000001</v>
      </c>
      <c r="D36" s="563">
        <v>116906.79000000001</v>
      </c>
      <c r="E36" s="563">
        <v>734588.37</v>
      </c>
      <c r="F36" s="563">
        <v>916474.07000000007</v>
      </c>
      <c r="G36" s="563">
        <v>261092.65</v>
      </c>
    </row>
    <row r="37" spans="1:13" x14ac:dyDescent="0.25">
      <c r="A37" s="567"/>
      <c r="B37" s="567" t="s">
        <v>62</v>
      </c>
      <c r="C37" s="569">
        <v>12.01</v>
      </c>
      <c r="D37" s="569">
        <v>7366.11</v>
      </c>
      <c r="E37" s="569">
        <v>3400</v>
      </c>
      <c r="F37" s="569">
        <v>18988</v>
      </c>
      <c r="G37" s="569">
        <v>44411.79</v>
      </c>
    </row>
    <row r="38" spans="1:13" x14ac:dyDescent="0.25">
      <c r="B38" s="522" t="s">
        <v>665</v>
      </c>
      <c r="C38" s="563">
        <v>0</v>
      </c>
      <c r="D38" s="563">
        <v>263901.45</v>
      </c>
      <c r="E38" s="563">
        <v>0</v>
      </c>
      <c r="F38" s="563">
        <v>392096.31</v>
      </c>
      <c r="G38" s="563">
        <v>0</v>
      </c>
    </row>
    <row r="39" spans="1:13" x14ac:dyDescent="0.25">
      <c r="A39" s="567"/>
      <c r="B39" s="567" t="s">
        <v>61</v>
      </c>
      <c r="C39" s="569">
        <v>7890</v>
      </c>
      <c r="D39" s="569">
        <v>2409.3000000000002</v>
      </c>
      <c r="E39" s="569">
        <v>3226.5</v>
      </c>
      <c r="F39" s="569">
        <v>565.72</v>
      </c>
      <c r="G39" s="569">
        <v>102.48</v>
      </c>
    </row>
    <row r="40" spans="1:13" x14ac:dyDescent="0.25">
      <c r="B40" s="522" t="s">
        <v>613</v>
      </c>
      <c r="C40" s="563">
        <v>22802.690000000002</v>
      </c>
      <c r="D40" s="563">
        <v>64345.569999999985</v>
      </c>
      <c r="E40" s="563">
        <v>42930.34</v>
      </c>
      <c r="F40" s="563">
        <v>91441.599999999977</v>
      </c>
      <c r="G40" s="563">
        <v>115535.99999999999</v>
      </c>
    </row>
    <row r="41" spans="1:13" x14ac:dyDescent="0.25">
      <c r="A41" s="567"/>
      <c r="B41" s="567" t="s">
        <v>666</v>
      </c>
      <c r="C41" s="569"/>
      <c r="D41" s="569">
        <v>0</v>
      </c>
      <c r="E41" s="569">
        <v>0</v>
      </c>
      <c r="F41" s="569">
        <v>0</v>
      </c>
      <c r="G41" s="569">
        <v>0</v>
      </c>
    </row>
    <row r="42" spans="1:13" x14ac:dyDescent="0.25">
      <c r="A42" s="570"/>
      <c r="B42" s="570"/>
      <c r="C42" s="570"/>
      <c r="D42" s="570"/>
      <c r="E42" s="570"/>
      <c r="F42" s="570"/>
      <c r="G42" s="570"/>
    </row>
    <row r="43" spans="1:13" x14ac:dyDescent="0.25">
      <c r="A43" s="561" t="s">
        <v>668</v>
      </c>
      <c r="B43" s="561"/>
      <c r="C43" s="562">
        <v>67001544.530000009</v>
      </c>
      <c r="D43" s="562">
        <v>54252570.37000002</v>
      </c>
      <c r="E43" s="562">
        <v>48468834.529999971</v>
      </c>
      <c r="F43" s="562">
        <v>53399590.639999986</v>
      </c>
      <c r="G43" s="562">
        <v>50784623.63000004</v>
      </c>
      <c r="I43" s="562"/>
      <c r="J43" s="562"/>
      <c r="K43" s="562"/>
      <c r="L43" s="562"/>
      <c r="M43" s="562"/>
    </row>
    <row r="44" spans="1:13" x14ac:dyDescent="0.25">
      <c r="A44" s="567"/>
      <c r="B44" s="567" t="s">
        <v>58</v>
      </c>
      <c r="C44" s="569">
        <v>3574378.6400000006</v>
      </c>
      <c r="D44" s="569">
        <v>2327203.9300000016</v>
      </c>
      <c r="E44" s="569">
        <v>2176357.9799999995</v>
      </c>
      <c r="F44" s="569">
        <v>3289262.85</v>
      </c>
      <c r="G44" s="569">
        <v>2029010.0399999998</v>
      </c>
      <c r="I44" s="563"/>
      <c r="J44" s="563"/>
      <c r="K44" s="563"/>
      <c r="L44" s="563"/>
      <c r="M44" s="563"/>
    </row>
    <row r="45" spans="1:13" x14ac:dyDescent="0.25">
      <c r="B45" s="522" t="s">
        <v>83</v>
      </c>
      <c r="C45" s="563">
        <v>0</v>
      </c>
      <c r="D45" s="563">
        <v>0</v>
      </c>
      <c r="E45" s="563">
        <v>0</v>
      </c>
      <c r="F45" s="563">
        <v>438</v>
      </c>
      <c r="G45" s="563">
        <v>0</v>
      </c>
    </row>
    <row r="46" spans="1:13" x14ac:dyDescent="0.25">
      <c r="A46" s="567"/>
      <c r="B46" s="567" t="s">
        <v>59</v>
      </c>
      <c r="C46" s="569">
        <v>177461.91000000003</v>
      </c>
      <c r="D46" s="569">
        <v>185957.04</v>
      </c>
      <c r="E46" s="569">
        <v>156519.42000000001</v>
      </c>
      <c r="F46" s="569">
        <v>110813.08000000002</v>
      </c>
      <c r="G46" s="569">
        <v>453975.86</v>
      </c>
    </row>
    <row r="47" spans="1:13" x14ac:dyDescent="0.25">
      <c r="B47" s="522" t="s">
        <v>664</v>
      </c>
      <c r="C47" s="563">
        <v>39658266.329999998</v>
      </c>
      <c r="D47" s="563">
        <v>35091029.860000029</v>
      </c>
      <c r="E47" s="563">
        <v>31145650.099999979</v>
      </c>
      <c r="F47" s="563">
        <v>36436766.329999983</v>
      </c>
      <c r="G47" s="563">
        <v>38074849.790000036</v>
      </c>
    </row>
    <row r="48" spans="1:13" x14ac:dyDescent="0.25">
      <c r="A48" s="567"/>
      <c r="B48" s="567" t="s">
        <v>66</v>
      </c>
      <c r="C48" s="569">
        <v>63326.040000000023</v>
      </c>
      <c r="D48" s="569">
        <v>104554.38</v>
      </c>
      <c r="E48" s="569">
        <v>33320.600000000006</v>
      </c>
      <c r="F48" s="569">
        <v>150085.16999999998</v>
      </c>
      <c r="G48" s="569">
        <v>30039.770000000004</v>
      </c>
    </row>
    <row r="49" spans="1:7" x14ac:dyDescent="0.25">
      <c r="B49" s="522" t="s">
        <v>64</v>
      </c>
      <c r="C49" s="563">
        <v>550</v>
      </c>
      <c r="D49" s="563">
        <v>8100</v>
      </c>
      <c r="E49" s="563">
        <v>0</v>
      </c>
      <c r="F49" s="563">
        <v>0</v>
      </c>
      <c r="G49" s="563">
        <v>0</v>
      </c>
    </row>
    <row r="50" spans="1:7" x14ac:dyDescent="0.25">
      <c r="A50" s="567"/>
      <c r="B50" s="567" t="s">
        <v>65</v>
      </c>
      <c r="C50" s="569">
        <v>3687.1699999999996</v>
      </c>
      <c r="D50" s="569">
        <v>5527.14</v>
      </c>
      <c r="E50" s="569">
        <v>14115.829999999991</v>
      </c>
      <c r="F50" s="569">
        <v>6825.4900000000007</v>
      </c>
      <c r="G50" s="569">
        <v>3597.4799999999991</v>
      </c>
    </row>
    <row r="51" spans="1:7" x14ac:dyDescent="0.25">
      <c r="B51" s="522" t="s">
        <v>79</v>
      </c>
      <c r="C51" s="563">
        <v>0</v>
      </c>
      <c r="D51" s="563">
        <v>0</v>
      </c>
      <c r="E51" s="563">
        <v>26.3</v>
      </c>
      <c r="F51" s="563">
        <v>0</v>
      </c>
      <c r="G51" s="563">
        <v>0</v>
      </c>
    </row>
    <row r="52" spans="1:7" x14ac:dyDescent="0.25">
      <c r="A52" s="567"/>
      <c r="B52" s="567" t="s">
        <v>68</v>
      </c>
      <c r="C52" s="569">
        <v>59</v>
      </c>
      <c r="D52" s="569">
        <v>8887.86</v>
      </c>
      <c r="E52" s="569">
        <v>0</v>
      </c>
      <c r="F52" s="569">
        <v>0</v>
      </c>
      <c r="G52" s="569">
        <v>10</v>
      </c>
    </row>
    <row r="53" spans="1:7" x14ac:dyDescent="0.25">
      <c r="B53" s="522" t="s">
        <v>76</v>
      </c>
      <c r="C53" s="563">
        <v>0</v>
      </c>
      <c r="D53" s="563">
        <v>0</v>
      </c>
      <c r="E53" s="563">
        <v>0</v>
      </c>
      <c r="F53" s="563">
        <v>0</v>
      </c>
      <c r="G53" s="563">
        <v>258</v>
      </c>
    </row>
    <row r="54" spans="1:7" x14ac:dyDescent="0.25">
      <c r="A54" s="567"/>
      <c r="B54" s="567" t="s">
        <v>72</v>
      </c>
      <c r="C54" s="569">
        <v>16501985.380000008</v>
      </c>
      <c r="D54" s="569">
        <v>12709574.979999997</v>
      </c>
      <c r="E54" s="569">
        <v>12104757.630000001</v>
      </c>
      <c r="F54" s="569">
        <v>9621817.299999997</v>
      </c>
      <c r="G54" s="569">
        <v>6813140.8299999963</v>
      </c>
    </row>
    <row r="55" spans="1:7" x14ac:dyDescent="0.25">
      <c r="B55" s="522" t="s">
        <v>70</v>
      </c>
      <c r="C55" s="563">
        <v>15</v>
      </c>
      <c r="D55" s="563">
        <v>1461.58</v>
      </c>
      <c r="E55" s="563">
        <v>90</v>
      </c>
      <c r="F55" s="563">
        <v>0</v>
      </c>
      <c r="G55" s="563">
        <v>0</v>
      </c>
    </row>
    <row r="56" spans="1:7" x14ac:dyDescent="0.25">
      <c r="A56" s="567"/>
      <c r="B56" s="567" t="s">
        <v>69</v>
      </c>
      <c r="C56" s="569">
        <v>0</v>
      </c>
      <c r="D56" s="569">
        <v>0</v>
      </c>
      <c r="E56" s="569">
        <v>0</v>
      </c>
      <c r="F56" s="569">
        <v>340</v>
      </c>
      <c r="G56" s="569">
        <v>0</v>
      </c>
    </row>
    <row r="57" spans="1:7" x14ac:dyDescent="0.25">
      <c r="B57" s="522" t="s">
        <v>71</v>
      </c>
      <c r="C57" s="563">
        <v>33.92</v>
      </c>
      <c r="D57" s="563">
        <v>8837.83</v>
      </c>
      <c r="E57" s="563">
        <v>0</v>
      </c>
      <c r="F57" s="563">
        <v>85352.619999999981</v>
      </c>
      <c r="G57" s="563">
        <v>42475.469999999994</v>
      </c>
    </row>
    <row r="58" spans="1:7" x14ac:dyDescent="0.25">
      <c r="A58" s="567"/>
      <c r="B58" s="567" t="s">
        <v>612</v>
      </c>
      <c r="C58" s="569">
        <v>19045.79</v>
      </c>
      <c r="D58" s="569">
        <v>78110.960000000006</v>
      </c>
      <c r="E58" s="569">
        <v>14621.48</v>
      </c>
      <c r="F58" s="569">
        <v>5826.92</v>
      </c>
      <c r="G58" s="569">
        <v>13083.74</v>
      </c>
    </row>
    <row r="59" spans="1:7" x14ac:dyDescent="0.25">
      <c r="B59" s="522" t="s">
        <v>77</v>
      </c>
      <c r="C59" s="563">
        <v>19502.5</v>
      </c>
      <c r="D59" s="563">
        <v>6864.55</v>
      </c>
      <c r="E59" s="563">
        <v>1847</v>
      </c>
      <c r="F59" s="563">
        <v>2621</v>
      </c>
      <c r="G59" s="563">
        <v>91</v>
      </c>
    </row>
    <row r="60" spans="1:7" x14ac:dyDescent="0.25">
      <c r="A60" s="567"/>
      <c r="B60" s="567" t="s">
        <v>62</v>
      </c>
      <c r="C60" s="569">
        <v>26208.7</v>
      </c>
      <c r="D60" s="569">
        <v>25678.780000000002</v>
      </c>
      <c r="E60" s="569">
        <v>5575.3</v>
      </c>
      <c r="F60" s="569">
        <v>8933.4200000000019</v>
      </c>
      <c r="G60" s="569">
        <v>7667.9499999999989</v>
      </c>
    </row>
    <row r="61" spans="1:7" x14ac:dyDescent="0.25">
      <c r="B61" s="522" t="s">
        <v>665</v>
      </c>
      <c r="C61" s="563">
        <v>35</v>
      </c>
      <c r="D61" s="563">
        <v>17.260000000000002</v>
      </c>
      <c r="E61" s="563">
        <v>0</v>
      </c>
      <c r="F61" s="563">
        <v>0</v>
      </c>
      <c r="G61" s="563">
        <v>0</v>
      </c>
    </row>
    <row r="62" spans="1:7" x14ac:dyDescent="0.25">
      <c r="A62" s="567"/>
      <c r="B62" s="567" t="s">
        <v>61</v>
      </c>
      <c r="C62" s="569">
        <v>49967.229999999996</v>
      </c>
      <c r="D62" s="569">
        <v>26314.35</v>
      </c>
      <c r="E62" s="569">
        <v>27080.33</v>
      </c>
      <c r="F62" s="569">
        <v>24585.64</v>
      </c>
      <c r="G62" s="569">
        <v>48900.08</v>
      </c>
    </row>
    <row r="63" spans="1:7" x14ac:dyDescent="0.25">
      <c r="B63" s="522" t="s">
        <v>78</v>
      </c>
      <c r="C63" s="563">
        <v>1</v>
      </c>
      <c r="D63" s="563">
        <v>72.16</v>
      </c>
      <c r="E63" s="563">
        <v>0</v>
      </c>
      <c r="F63" s="563">
        <v>10</v>
      </c>
      <c r="G63" s="563">
        <v>0</v>
      </c>
    </row>
    <row r="64" spans="1:7" x14ac:dyDescent="0.25">
      <c r="A64" s="567"/>
      <c r="B64" s="567" t="s">
        <v>63</v>
      </c>
      <c r="C64" s="569">
        <v>0</v>
      </c>
      <c r="D64" s="569">
        <v>6</v>
      </c>
      <c r="E64" s="569">
        <v>0</v>
      </c>
      <c r="F64" s="569">
        <v>0</v>
      </c>
      <c r="G64" s="569">
        <v>124.67</v>
      </c>
    </row>
    <row r="65" spans="1:7" x14ac:dyDescent="0.25">
      <c r="A65" s="572"/>
      <c r="B65" s="572" t="s">
        <v>613</v>
      </c>
      <c r="C65" s="573">
        <v>6907020.9199999999</v>
      </c>
      <c r="D65" s="573">
        <v>3664371.7100000014</v>
      </c>
      <c r="E65" s="573">
        <v>2788872.5599999991</v>
      </c>
      <c r="F65" s="573">
        <v>3655912.8199999984</v>
      </c>
      <c r="G65" s="573">
        <v>3267398.9500000025</v>
      </c>
    </row>
    <row r="66" spans="1:7" x14ac:dyDescent="0.25">
      <c r="A66" s="574" t="s">
        <v>669</v>
      </c>
    </row>
    <row r="67" spans="1:7" x14ac:dyDescent="0.25">
      <c r="A67" s="574" t="s">
        <v>670</v>
      </c>
    </row>
    <row r="68" spans="1:7" x14ac:dyDescent="0.25">
      <c r="A68" s="574"/>
    </row>
  </sheetData>
  <mergeCells count="1">
    <mergeCell ref="A5:G6"/>
  </mergeCells>
  <pageMargins left="0.7" right="0.7" top="0.75" bottom="0.75" header="0.3" footer="0.3"/>
  <pageSetup orientation="portrait" horizontalDpi="300" verticalDpi="300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5BC9FE-E55A-4AA4-82F0-F5CBAF897756}">
  <sheetPr>
    <tabColor theme="5" tint="-0.249977111117893"/>
  </sheetPr>
  <dimension ref="A1:G60"/>
  <sheetViews>
    <sheetView showGridLines="0" zoomScale="90" zoomScaleNormal="90" workbookViewId="0">
      <selection activeCell="L23" sqref="L23"/>
    </sheetView>
  </sheetViews>
  <sheetFormatPr baseColWidth="10" defaultRowHeight="15" x14ac:dyDescent="0.25"/>
  <cols>
    <col min="1" max="1" width="21.5703125" style="522" customWidth="1"/>
    <col min="2" max="2" width="21.28515625" style="522" bestFit="1" customWidth="1"/>
    <col min="3" max="6" width="18.28515625" style="522" bestFit="1" customWidth="1"/>
    <col min="7" max="7" width="18.28515625" style="522" customWidth="1"/>
    <col min="8" max="16384" width="11.42578125" style="522"/>
  </cols>
  <sheetData>
    <row r="1" spans="1:7" x14ac:dyDescent="0.25">
      <c r="A1" s="547"/>
      <c r="B1" s="548"/>
      <c r="C1" s="548"/>
      <c r="D1" s="548"/>
      <c r="E1" s="548"/>
      <c r="F1" s="549"/>
      <c r="G1" s="549"/>
    </row>
    <row r="2" spans="1:7" x14ac:dyDescent="0.25">
      <c r="A2" s="550"/>
      <c r="B2" s="551"/>
      <c r="C2" s="551"/>
      <c r="D2" s="551"/>
      <c r="E2" s="551"/>
      <c r="F2" s="551"/>
      <c r="G2" s="551"/>
    </row>
    <row r="3" spans="1:7" x14ac:dyDescent="0.25">
      <c r="A3" s="550"/>
      <c r="B3" s="551"/>
      <c r="C3" s="551"/>
      <c r="D3" s="551"/>
      <c r="E3" s="551"/>
      <c r="F3" s="551"/>
      <c r="G3" s="551"/>
    </row>
    <row r="4" spans="1:7" x14ac:dyDescent="0.25">
      <c r="A4" s="550"/>
      <c r="B4" s="551"/>
      <c r="C4" s="551"/>
      <c r="D4" s="551"/>
      <c r="E4" s="551"/>
      <c r="F4" s="551"/>
      <c r="G4" s="551"/>
    </row>
    <row r="5" spans="1:7" x14ac:dyDescent="0.25">
      <c r="A5" s="788" t="s">
        <v>658</v>
      </c>
      <c r="B5" s="789"/>
      <c r="C5" s="789"/>
      <c r="D5" s="789"/>
      <c r="E5" s="789"/>
      <c r="F5" s="789"/>
      <c r="G5" s="789"/>
    </row>
    <row r="6" spans="1:7" x14ac:dyDescent="0.25">
      <c r="A6" s="788"/>
      <c r="B6" s="789"/>
      <c r="C6" s="789"/>
      <c r="D6" s="789"/>
      <c r="E6" s="789"/>
      <c r="F6" s="789"/>
      <c r="G6" s="789"/>
    </row>
    <row r="7" spans="1:7" x14ac:dyDescent="0.25">
      <c r="A7" s="552" t="s">
        <v>657</v>
      </c>
      <c r="B7" s="553"/>
      <c r="C7" s="553"/>
      <c r="D7" s="553"/>
      <c r="E7" s="553"/>
      <c r="F7" s="553"/>
      <c r="G7" s="553"/>
    </row>
    <row r="8" spans="1:7" x14ac:dyDescent="0.25">
      <c r="A8" s="554" t="s">
        <v>659</v>
      </c>
      <c r="B8" s="555"/>
      <c r="C8" s="555"/>
      <c r="D8" s="555"/>
      <c r="E8" s="555"/>
      <c r="F8" s="555"/>
      <c r="G8" s="555"/>
    </row>
    <row r="9" spans="1:7" ht="15.75" thickBot="1" x14ac:dyDescent="0.3">
      <c r="A9" s="556" t="s">
        <v>660</v>
      </c>
      <c r="B9" s="557"/>
      <c r="C9" s="557"/>
      <c r="D9" s="558"/>
      <c r="E9" s="558"/>
      <c r="F9" s="558"/>
      <c r="G9" s="558"/>
    </row>
    <row r="10" spans="1:7" x14ac:dyDescent="0.25">
      <c r="A10" s="559" t="s">
        <v>96</v>
      </c>
      <c r="B10" s="559" t="s">
        <v>671</v>
      </c>
      <c r="C10" s="648">
        <v>2015</v>
      </c>
      <c r="D10" s="648">
        <v>2016</v>
      </c>
      <c r="E10" s="648">
        <v>2017</v>
      </c>
      <c r="F10" s="648">
        <v>2018</v>
      </c>
      <c r="G10" s="648">
        <v>2019</v>
      </c>
    </row>
    <row r="11" spans="1:7" x14ac:dyDescent="0.25">
      <c r="A11" s="560"/>
      <c r="B11" s="560"/>
      <c r="C11" s="560" t="s">
        <v>661</v>
      </c>
      <c r="D11" s="560" t="s">
        <v>661</v>
      </c>
      <c r="E11" s="560" t="s">
        <v>661</v>
      </c>
      <c r="F11" s="560" t="s">
        <v>661</v>
      </c>
      <c r="G11" s="560" t="s">
        <v>661</v>
      </c>
    </row>
    <row r="12" spans="1:7" x14ac:dyDescent="0.25">
      <c r="B12" s="561" t="s">
        <v>34</v>
      </c>
      <c r="C12" s="562">
        <v>91197690.180000007</v>
      </c>
      <c r="D12" s="562">
        <v>72716143.25</v>
      </c>
      <c r="E12" s="562">
        <v>72458959.939999998</v>
      </c>
      <c r="F12" s="562">
        <v>82366554.079999983</v>
      </c>
      <c r="G12" s="562">
        <v>75216045.559999987</v>
      </c>
    </row>
    <row r="13" spans="1:7" x14ac:dyDescent="0.25">
      <c r="C13" s="566"/>
      <c r="D13" s="566"/>
      <c r="E13" s="566"/>
      <c r="F13" s="566"/>
      <c r="G13" s="566"/>
    </row>
    <row r="14" spans="1:7" x14ac:dyDescent="0.25">
      <c r="A14" s="564" t="s">
        <v>663</v>
      </c>
      <c r="B14" s="564"/>
      <c r="C14" s="565">
        <v>2153477.84</v>
      </c>
      <c r="D14" s="565">
        <v>2281205.8499999996</v>
      </c>
      <c r="E14" s="565">
        <v>3714374.5700000003</v>
      </c>
      <c r="F14" s="565">
        <v>3476002.83</v>
      </c>
      <c r="G14" s="565">
        <v>5734016.21</v>
      </c>
    </row>
    <row r="15" spans="1:7" x14ac:dyDescent="0.25">
      <c r="B15" s="522" t="s">
        <v>672</v>
      </c>
      <c r="C15" s="563">
        <v>907462</v>
      </c>
      <c r="D15" s="563">
        <v>1190477.8699999999</v>
      </c>
      <c r="E15" s="563">
        <v>1988612.24</v>
      </c>
      <c r="F15" s="563">
        <v>1306299.27</v>
      </c>
      <c r="G15" s="563">
        <v>3133564.74</v>
      </c>
    </row>
    <row r="16" spans="1:7" x14ac:dyDescent="0.25">
      <c r="A16" s="567"/>
      <c r="B16" s="567" t="s">
        <v>673</v>
      </c>
      <c r="C16" s="569">
        <v>1000</v>
      </c>
      <c r="D16" s="569">
        <v>1340</v>
      </c>
      <c r="E16" s="569">
        <v>456910</v>
      </c>
      <c r="F16" s="569">
        <v>863390</v>
      </c>
      <c r="G16" s="569">
        <v>676000</v>
      </c>
    </row>
    <row r="17" spans="1:7" x14ac:dyDescent="0.25">
      <c r="B17" s="522" t="s">
        <v>674</v>
      </c>
      <c r="C17" s="563">
        <v>35368.6</v>
      </c>
      <c r="D17" s="563">
        <v>52435.03</v>
      </c>
      <c r="E17" s="563">
        <v>182152.78999999998</v>
      </c>
      <c r="F17" s="563">
        <v>881373.04</v>
      </c>
      <c r="G17" s="563">
        <v>510315.39</v>
      </c>
    </row>
    <row r="18" spans="1:7" x14ac:dyDescent="0.25">
      <c r="A18" s="567"/>
      <c r="B18" s="567" t="s">
        <v>675</v>
      </c>
      <c r="C18" s="569">
        <v>962300.53</v>
      </c>
      <c r="D18" s="569">
        <v>497300</v>
      </c>
      <c r="E18" s="569">
        <v>118690</v>
      </c>
      <c r="F18" s="569">
        <v>27600</v>
      </c>
      <c r="G18" s="569">
        <v>36000</v>
      </c>
    </row>
    <row r="19" spans="1:7" x14ac:dyDescent="0.25">
      <c r="B19" s="522" t="s">
        <v>676</v>
      </c>
      <c r="C19" s="563">
        <v>41500</v>
      </c>
      <c r="D19" s="563">
        <v>108584.6</v>
      </c>
      <c r="E19" s="563">
        <v>673929</v>
      </c>
      <c r="F19" s="563">
        <v>12565.15</v>
      </c>
      <c r="G19" s="563">
        <v>85052.76</v>
      </c>
    </row>
    <row r="20" spans="1:7" x14ac:dyDescent="0.25">
      <c r="A20" s="567"/>
      <c r="B20" s="567" t="s">
        <v>677</v>
      </c>
      <c r="C20" s="569">
        <v>400</v>
      </c>
      <c r="D20" s="569">
        <v>360</v>
      </c>
      <c r="E20" s="569">
        <v>1430</v>
      </c>
      <c r="F20" s="569">
        <v>8260</v>
      </c>
      <c r="G20" s="569">
        <v>824000</v>
      </c>
    </row>
    <row r="21" spans="1:7" x14ac:dyDescent="0.25">
      <c r="B21" s="522" t="s">
        <v>678</v>
      </c>
      <c r="C21" s="563">
        <v>39026.46</v>
      </c>
      <c r="D21" s="563">
        <v>190807.4</v>
      </c>
      <c r="E21" s="563">
        <v>16408.84</v>
      </c>
      <c r="F21" s="563">
        <v>44724.54</v>
      </c>
      <c r="G21" s="563">
        <v>32474.92</v>
      </c>
    </row>
    <row r="22" spans="1:7" x14ac:dyDescent="0.25">
      <c r="A22" s="567"/>
      <c r="B22" s="567" t="s">
        <v>679</v>
      </c>
      <c r="C22" s="569">
        <v>12450</v>
      </c>
      <c r="D22" s="569">
        <v>49320</v>
      </c>
      <c r="E22" s="569">
        <v>44425</v>
      </c>
      <c r="F22" s="569">
        <v>179290</v>
      </c>
      <c r="G22" s="569">
        <v>25870</v>
      </c>
    </row>
    <row r="23" spans="1:7" x14ac:dyDescent="0.25">
      <c r="B23" s="522" t="s">
        <v>680</v>
      </c>
      <c r="C23" s="563">
        <v>0</v>
      </c>
      <c r="D23" s="563">
        <v>0</v>
      </c>
      <c r="E23" s="563">
        <v>0</v>
      </c>
      <c r="F23" s="563">
        <v>0</v>
      </c>
      <c r="G23" s="563">
        <v>182750</v>
      </c>
    </row>
    <row r="24" spans="1:7" x14ac:dyDescent="0.25">
      <c r="A24" s="567"/>
      <c r="B24" s="567" t="s">
        <v>681</v>
      </c>
      <c r="C24" s="569">
        <v>1000</v>
      </c>
      <c r="D24" s="569">
        <v>0</v>
      </c>
      <c r="E24" s="569">
        <v>51500</v>
      </c>
      <c r="F24" s="569">
        <v>52500</v>
      </c>
      <c r="G24" s="569">
        <v>19900</v>
      </c>
    </row>
    <row r="25" spans="1:7" x14ac:dyDescent="0.25">
      <c r="B25" s="522" t="s">
        <v>682</v>
      </c>
      <c r="C25" s="563">
        <v>80650</v>
      </c>
      <c r="D25" s="563">
        <v>2000</v>
      </c>
      <c r="E25" s="563">
        <v>0</v>
      </c>
      <c r="F25" s="563">
        <v>16400</v>
      </c>
      <c r="G25" s="563">
        <v>0</v>
      </c>
    </row>
    <row r="26" spans="1:7" x14ac:dyDescent="0.25">
      <c r="A26" s="567"/>
      <c r="B26" s="567" t="s">
        <v>683</v>
      </c>
      <c r="C26" s="569">
        <v>500</v>
      </c>
      <c r="D26" s="569">
        <v>15300</v>
      </c>
      <c r="E26" s="569">
        <v>15397.85</v>
      </c>
      <c r="F26" s="569">
        <v>15520</v>
      </c>
      <c r="G26" s="569">
        <v>36570</v>
      </c>
    </row>
    <row r="27" spans="1:7" x14ac:dyDescent="0.25">
      <c r="B27" s="522" t="s">
        <v>684</v>
      </c>
      <c r="C27" s="563">
        <v>71820.25</v>
      </c>
      <c r="D27" s="563">
        <v>173280.94999999972</v>
      </c>
      <c r="E27" s="563">
        <v>164918.85000000009</v>
      </c>
      <c r="F27" s="563">
        <v>68080.830000000075</v>
      </c>
      <c r="G27" s="563">
        <v>171518.40000000037</v>
      </c>
    </row>
    <row r="28" spans="1:7" x14ac:dyDescent="0.25">
      <c r="A28" s="567"/>
      <c r="B28" s="567"/>
      <c r="C28" s="569"/>
      <c r="D28" s="569"/>
      <c r="E28" s="569"/>
      <c r="F28" s="569"/>
      <c r="G28" s="569"/>
    </row>
    <row r="29" spans="1:7" x14ac:dyDescent="0.25">
      <c r="A29" s="561" t="s">
        <v>667</v>
      </c>
      <c r="B29" s="561"/>
      <c r="C29" s="562">
        <v>22042667.810000002</v>
      </c>
      <c r="D29" s="562">
        <v>16182367.029999999</v>
      </c>
      <c r="E29" s="562">
        <v>20275750.84</v>
      </c>
      <c r="F29" s="562">
        <v>25490960.609999996</v>
      </c>
      <c r="G29" s="562">
        <v>18697405.719999995</v>
      </c>
    </row>
    <row r="30" spans="1:7" x14ac:dyDescent="0.25">
      <c r="A30" s="567"/>
      <c r="B30" s="567" t="s">
        <v>685</v>
      </c>
      <c r="C30" s="569">
        <v>274886.90000000002</v>
      </c>
      <c r="D30" s="569">
        <v>2579958.0200000005</v>
      </c>
      <c r="E30" s="569">
        <v>2659292</v>
      </c>
      <c r="F30" s="569">
        <v>2905063.2600000002</v>
      </c>
      <c r="G30" s="569">
        <v>1355763.9</v>
      </c>
    </row>
    <row r="31" spans="1:7" x14ac:dyDescent="0.25">
      <c r="B31" s="522" t="s">
        <v>672</v>
      </c>
      <c r="C31" s="563">
        <v>1440144.5499999998</v>
      </c>
      <c r="D31" s="563">
        <v>1478555.2599999995</v>
      </c>
      <c r="E31" s="563">
        <v>1389817.6899999997</v>
      </c>
      <c r="F31" s="563">
        <v>2420478.31</v>
      </c>
      <c r="G31" s="563">
        <v>2268227.9699999997</v>
      </c>
    </row>
    <row r="32" spans="1:7" x14ac:dyDescent="0.25">
      <c r="A32" s="567"/>
      <c r="B32" s="567" t="s">
        <v>677</v>
      </c>
      <c r="C32" s="569">
        <v>2032237.0699999998</v>
      </c>
      <c r="D32" s="569">
        <v>1616183.3399999999</v>
      </c>
      <c r="E32" s="569">
        <v>1078791.4699999995</v>
      </c>
      <c r="F32" s="569">
        <v>1502073.73</v>
      </c>
      <c r="G32" s="569">
        <v>622081.6100000001</v>
      </c>
    </row>
    <row r="33" spans="1:7" x14ac:dyDescent="0.25">
      <c r="B33" s="522" t="s">
        <v>686</v>
      </c>
      <c r="C33" s="563">
        <v>671226</v>
      </c>
      <c r="D33" s="563">
        <v>1024148.3</v>
      </c>
      <c r="E33" s="563">
        <v>1776020.8</v>
      </c>
      <c r="F33" s="563">
        <v>1757938.1</v>
      </c>
      <c r="G33" s="563">
        <v>1409759.36</v>
      </c>
    </row>
    <row r="34" spans="1:7" x14ac:dyDescent="0.25">
      <c r="A34" s="567"/>
      <c r="B34" s="567" t="s">
        <v>687</v>
      </c>
      <c r="C34" s="569">
        <v>1502072.08</v>
      </c>
      <c r="D34" s="569">
        <v>1147862.03</v>
      </c>
      <c r="E34" s="569">
        <v>1207236.8500000001</v>
      </c>
      <c r="F34" s="569">
        <v>1532550.5</v>
      </c>
      <c r="G34" s="569">
        <v>868794.99</v>
      </c>
    </row>
    <row r="35" spans="1:7" x14ac:dyDescent="0.25">
      <c r="B35" s="522" t="s">
        <v>688</v>
      </c>
      <c r="C35" s="563">
        <v>974699.77000000014</v>
      </c>
      <c r="D35" s="563">
        <v>579731.62000000011</v>
      </c>
      <c r="E35" s="563">
        <v>1024229.8699999996</v>
      </c>
      <c r="F35" s="563">
        <v>1872976.8900000004</v>
      </c>
      <c r="G35" s="563">
        <v>1673013.82</v>
      </c>
    </row>
    <row r="36" spans="1:7" x14ac:dyDescent="0.25">
      <c r="A36" s="567"/>
      <c r="B36" s="567" t="s">
        <v>689</v>
      </c>
      <c r="C36" s="569">
        <v>1182097.1700000002</v>
      </c>
      <c r="D36" s="569">
        <v>592766.6</v>
      </c>
      <c r="E36" s="569">
        <v>872472.59</v>
      </c>
      <c r="F36" s="569">
        <v>771458.64000000013</v>
      </c>
      <c r="G36" s="569">
        <v>593668.03</v>
      </c>
    </row>
    <row r="37" spans="1:7" x14ac:dyDescent="0.25">
      <c r="B37" s="522" t="s">
        <v>690</v>
      </c>
      <c r="C37" s="563">
        <v>637689.10000000009</v>
      </c>
      <c r="D37" s="563">
        <v>570109.79999999993</v>
      </c>
      <c r="E37" s="563">
        <v>1022768.2200000002</v>
      </c>
      <c r="F37" s="563">
        <v>682456.96000000008</v>
      </c>
      <c r="G37" s="563">
        <v>752065.59999999986</v>
      </c>
    </row>
    <row r="38" spans="1:7" x14ac:dyDescent="0.25">
      <c r="A38" s="567"/>
      <c r="B38" s="567" t="s">
        <v>681</v>
      </c>
      <c r="C38" s="569">
        <v>775403.93</v>
      </c>
      <c r="D38" s="569">
        <v>384047.64999999997</v>
      </c>
      <c r="E38" s="569">
        <v>836087.77999999991</v>
      </c>
      <c r="F38" s="569">
        <v>850203.87000000011</v>
      </c>
      <c r="G38" s="569">
        <v>806370.86</v>
      </c>
    </row>
    <row r="39" spans="1:7" x14ac:dyDescent="0.25">
      <c r="B39" s="522" t="s">
        <v>691</v>
      </c>
      <c r="C39" s="563">
        <v>259939.75999999998</v>
      </c>
      <c r="D39" s="563">
        <v>166551.38</v>
      </c>
      <c r="E39" s="563">
        <v>177374.7</v>
      </c>
      <c r="F39" s="563">
        <v>2431423.0099999998</v>
      </c>
      <c r="G39" s="563">
        <v>267243.7</v>
      </c>
    </row>
    <row r="40" spans="1:7" x14ac:dyDescent="0.25">
      <c r="A40" s="567"/>
      <c r="B40" s="567" t="s">
        <v>692</v>
      </c>
      <c r="C40" s="569">
        <v>3045125.9</v>
      </c>
      <c r="D40" s="569">
        <v>0</v>
      </c>
      <c r="E40" s="569">
        <v>129026.09999999999</v>
      </c>
      <c r="F40" s="569">
        <v>49853.799999999996</v>
      </c>
      <c r="G40" s="569">
        <v>70787.399999999994</v>
      </c>
    </row>
    <row r="41" spans="1:7" x14ac:dyDescent="0.25">
      <c r="B41" s="522" t="s">
        <v>693</v>
      </c>
      <c r="C41" s="563">
        <v>407434.35</v>
      </c>
      <c r="D41" s="563">
        <v>291556.36</v>
      </c>
      <c r="E41" s="563">
        <v>1088039.3599999999</v>
      </c>
      <c r="F41" s="563">
        <v>697858.08</v>
      </c>
      <c r="G41" s="563">
        <v>594135.65</v>
      </c>
    </row>
    <row r="42" spans="1:7" x14ac:dyDescent="0.25">
      <c r="A42" s="567"/>
      <c r="B42" s="567" t="s">
        <v>666</v>
      </c>
      <c r="C42" s="569">
        <v>8839711.2300000023</v>
      </c>
      <c r="D42" s="569">
        <v>5750896.6699999981</v>
      </c>
      <c r="E42" s="569">
        <v>7014593.4100000039</v>
      </c>
      <c r="F42" s="569">
        <v>8016625.4599999934</v>
      </c>
      <c r="G42" s="569">
        <v>7415492.8299999963</v>
      </c>
    </row>
    <row r="44" spans="1:7" x14ac:dyDescent="0.25">
      <c r="A44" s="564" t="s">
        <v>668</v>
      </c>
      <c r="B44" s="564"/>
      <c r="C44" s="565">
        <v>67001544.530000009</v>
      </c>
      <c r="D44" s="565">
        <v>54252570.369999997</v>
      </c>
      <c r="E44" s="565">
        <v>48468834.530000001</v>
      </c>
      <c r="F44" s="565">
        <v>53399590.639999986</v>
      </c>
      <c r="G44" s="565">
        <v>50784623.629999988</v>
      </c>
    </row>
    <row r="45" spans="1:7" x14ac:dyDescent="0.25">
      <c r="B45" s="522" t="s">
        <v>683</v>
      </c>
      <c r="C45" s="563">
        <v>9886404.3900000043</v>
      </c>
      <c r="D45" s="563">
        <v>9243219.2399999984</v>
      </c>
      <c r="E45" s="563">
        <v>7382529.4299999988</v>
      </c>
      <c r="F45" s="563">
        <v>8935370.9499999955</v>
      </c>
      <c r="G45" s="563">
        <v>10683087.430000003</v>
      </c>
    </row>
    <row r="46" spans="1:7" x14ac:dyDescent="0.25">
      <c r="A46" s="567"/>
      <c r="B46" s="567" t="s">
        <v>688</v>
      </c>
      <c r="C46" s="569">
        <v>9701316.5500000007</v>
      </c>
      <c r="D46" s="569">
        <v>5850058.3900000015</v>
      </c>
      <c r="E46" s="569">
        <v>6527330.1099999994</v>
      </c>
      <c r="F46" s="569">
        <v>9172209.179999996</v>
      </c>
      <c r="G46" s="569">
        <v>8189020.9600000037</v>
      </c>
    </row>
    <row r="47" spans="1:7" x14ac:dyDescent="0.25">
      <c r="B47" s="522" t="s">
        <v>679</v>
      </c>
      <c r="C47" s="563">
        <v>8110430.4299999997</v>
      </c>
      <c r="D47" s="563">
        <v>6776355.7400000002</v>
      </c>
      <c r="E47" s="563">
        <v>6107067.7599999988</v>
      </c>
      <c r="F47" s="563">
        <v>5147947.2300000004</v>
      </c>
      <c r="G47" s="563">
        <v>4770548.8800000008</v>
      </c>
    </row>
    <row r="48" spans="1:7" x14ac:dyDescent="0.25">
      <c r="A48" s="567"/>
      <c r="B48" s="567" t="s">
        <v>672</v>
      </c>
      <c r="C48" s="569">
        <v>6199007.1800000025</v>
      </c>
      <c r="D48" s="569">
        <v>5784642.6499999994</v>
      </c>
      <c r="E48" s="569">
        <v>6033873.4899999993</v>
      </c>
      <c r="F48" s="569">
        <v>6663741.1699999962</v>
      </c>
      <c r="G48" s="569">
        <v>6222238.4900000002</v>
      </c>
    </row>
    <row r="49" spans="1:7" x14ac:dyDescent="0.25">
      <c r="B49" s="522" t="s">
        <v>678</v>
      </c>
      <c r="C49" s="563">
        <v>6953741.2199999997</v>
      </c>
      <c r="D49" s="563">
        <v>5741093.129999999</v>
      </c>
      <c r="E49" s="563">
        <v>5502155.5000000009</v>
      </c>
      <c r="F49" s="563">
        <v>5565802.4499999993</v>
      </c>
      <c r="G49" s="563">
        <v>5274969.2799999984</v>
      </c>
    </row>
    <row r="50" spans="1:7" x14ac:dyDescent="0.25">
      <c r="A50" s="567"/>
      <c r="B50" s="567" t="s">
        <v>694</v>
      </c>
      <c r="C50" s="569">
        <v>5748888.5999999978</v>
      </c>
      <c r="D50" s="569">
        <v>4902947.9400000013</v>
      </c>
      <c r="E50" s="569">
        <v>4854888.55</v>
      </c>
      <c r="F50" s="569">
        <v>3073881.4299999997</v>
      </c>
      <c r="G50" s="569">
        <v>2603221.4400000004</v>
      </c>
    </row>
    <row r="51" spans="1:7" x14ac:dyDescent="0.25">
      <c r="B51" s="522" t="s">
        <v>677</v>
      </c>
      <c r="C51" s="563">
        <v>2597697.06</v>
      </c>
      <c r="D51" s="563">
        <v>2630881.3800000004</v>
      </c>
      <c r="E51" s="563">
        <v>1808670.1799999997</v>
      </c>
      <c r="F51" s="563">
        <v>2539890.98</v>
      </c>
      <c r="G51" s="563">
        <v>2133350.1999999997</v>
      </c>
    </row>
    <row r="52" spans="1:7" x14ac:dyDescent="0.25">
      <c r="A52" s="567"/>
      <c r="B52" s="567" t="s">
        <v>695</v>
      </c>
      <c r="C52" s="569">
        <v>2963503.4399999995</v>
      </c>
      <c r="D52" s="569">
        <v>3529268.2900000014</v>
      </c>
      <c r="E52" s="569">
        <v>1626431.26</v>
      </c>
      <c r="F52" s="569">
        <v>1556209.6200000006</v>
      </c>
      <c r="G52" s="569">
        <v>1337307.9400000004</v>
      </c>
    </row>
    <row r="53" spans="1:7" x14ac:dyDescent="0.25">
      <c r="B53" s="522" t="s">
        <v>696</v>
      </c>
      <c r="C53" s="563">
        <v>2021568.5200000003</v>
      </c>
      <c r="D53" s="563">
        <v>1601945.07</v>
      </c>
      <c r="E53" s="563">
        <v>1248120.3599999999</v>
      </c>
      <c r="F53" s="563">
        <v>2761118.1700000013</v>
      </c>
      <c r="G53" s="563">
        <v>1985023.1</v>
      </c>
    </row>
    <row r="54" spans="1:7" x14ac:dyDescent="0.25">
      <c r="A54" s="567"/>
      <c r="B54" s="567" t="s">
        <v>697</v>
      </c>
      <c r="C54" s="569">
        <v>2674607.3499999987</v>
      </c>
      <c r="D54" s="569">
        <v>1021653.99</v>
      </c>
      <c r="E54" s="569">
        <v>963632.88999999978</v>
      </c>
      <c r="F54" s="569">
        <v>1167604.2099999997</v>
      </c>
      <c r="G54" s="569">
        <v>1240521.4700000002</v>
      </c>
    </row>
    <row r="55" spans="1:7" x14ac:dyDescent="0.25">
      <c r="B55" s="522" t="s">
        <v>698</v>
      </c>
      <c r="C55" s="563">
        <v>1186795.92</v>
      </c>
      <c r="D55" s="563">
        <v>853847.26000000013</v>
      </c>
      <c r="E55" s="563">
        <v>1064156.3700000001</v>
      </c>
      <c r="F55" s="563">
        <v>1823473.2200000002</v>
      </c>
      <c r="G55" s="563">
        <v>1503167.8600000003</v>
      </c>
    </row>
    <row r="56" spans="1:7" x14ac:dyDescent="0.25">
      <c r="A56" s="567"/>
      <c r="B56" s="567" t="s">
        <v>699</v>
      </c>
      <c r="C56" s="569">
        <v>1784008.9500000004</v>
      </c>
      <c r="D56" s="569">
        <v>1158203.3700000001</v>
      </c>
      <c r="E56" s="569">
        <v>956443.27</v>
      </c>
      <c r="F56" s="569">
        <v>905025.15000000014</v>
      </c>
      <c r="G56" s="569">
        <v>897988.25999999989</v>
      </c>
    </row>
    <row r="57" spans="1:7" x14ac:dyDescent="0.25">
      <c r="A57" s="572"/>
      <c r="B57" s="572" t="s">
        <v>666</v>
      </c>
      <c r="C57" s="573">
        <v>7173574.9199999943</v>
      </c>
      <c r="D57" s="573">
        <v>5158453.9200000018</v>
      </c>
      <c r="E57" s="573">
        <v>4393535.3600000069</v>
      </c>
      <c r="F57" s="573">
        <v>4087316.8800000027</v>
      </c>
      <c r="G57" s="573">
        <v>3944178.3199999779</v>
      </c>
    </row>
    <row r="58" spans="1:7" x14ac:dyDescent="0.25">
      <c r="A58" s="574" t="s">
        <v>669</v>
      </c>
    </row>
    <row r="59" spans="1:7" x14ac:dyDescent="0.25">
      <c r="A59" s="574" t="s">
        <v>670</v>
      </c>
    </row>
    <row r="60" spans="1:7" x14ac:dyDescent="0.25">
      <c r="A60" s="574"/>
    </row>
  </sheetData>
  <mergeCells count="1">
    <mergeCell ref="A5:G6"/>
  </mergeCells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A0006D-D044-4690-BE53-2403EF8884F8}">
  <sheetPr>
    <tabColor theme="4" tint="-0.249977111117893"/>
  </sheetPr>
  <dimension ref="A1:BB338"/>
  <sheetViews>
    <sheetView zoomScale="90" zoomScaleNormal="90" workbookViewId="0">
      <selection activeCell="H12" sqref="H12:I12"/>
    </sheetView>
  </sheetViews>
  <sheetFormatPr baseColWidth="10" defaultColWidth="11.5703125" defaultRowHeight="16.5" x14ac:dyDescent="0.3"/>
  <cols>
    <col min="1" max="1" width="25.5703125" style="592" customWidth="1"/>
    <col min="2" max="2" width="16.85546875" style="592" customWidth="1"/>
    <col min="3" max="3" width="34.28515625" style="592" customWidth="1"/>
    <col min="4" max="4" width="16.85546875" style="592" customWidth="1"/>
    <col min="5" max="6" width="12.7109375" style="592" customWidth="1"/>
    <col min="7" max="7" width="2.7109375" style="592" customWidth="1"/>
    <col min="8" max="8" width="12.7109375" style="592" customWidth="1"/>
    <col min="9" max="9" width="12.7109375" style="590" customWidth="1"/>
    <col min="10" max="10" width="2.7109375" style="590" customWidth="1"/>
    <col min="11" max="12" width="11.5703125" style="590"/>
    <col min="13" max="13" width="2.7109375" style="590" customWidth="1"/>
    <col min="14" max="14" width="12.7109375" style="590" customWidth="1"/>
    <col min="15" max="15" width="16.140625" style="590" customWidth="1"/>
    <col min="16" max="17" width="11.42578125" style="590" customWidth="1"/>
    <col min="18" max="54" width="11.5703125" style="576"/>
    <col min="55" max="16384" width="11.5703125" style="593"/>
  </cols>
  <sheetData>
    <row r="1" spans="1:17" x14ac:dyDescent="0.3">
      <c r="A1" s="796"/>
      <c r="B1" s="796"/>
      <c r="C1" s="796"/>
      <c r="D1" s="796"/>
      <c r="E1" s="796"/>
      <c r="F1" s="796"/>
      <c r="G1" s="796"/>
      <c r="H1" s="796"/>
      <c r="I1" s="575"/>
      <c r="J1" s="575"/>
      <c r="K1" s="575"/>
      <c r="L1" s="575"/>
      <c r="M1" s="575"/>
      <c r="N1" s="575"/>
      <c r="O1" s="575"/>
      <c r="P1" s="575"/>
      <c r="Q1" s="575"/>
    </row>
    <row r="2" spans="1:17" x14ac:dyDescent="0.3">
      <c r="A2" s="577"/>
      <c r="B2" s="577"/>
      <c r="C2" s="577"/>
      <c r="D2" s="577"/>
      <c r="E2" s="577"/>
      <c r="F2" s="577"/>
      <c r="G2" s="577"/>
      <c r="H2" s="577"/>
      <c r="I2" s="575"/>
      <c r="J2" s="575"/>
      <c r="K2" s="575"/>
      <c r="L2" s="575"/>
      <c r="M2" s="575"/>
      <c r="N2" s="575"/>
      <c r="O2" s="575"/>
      <c r="P2" s="575"/>
      <c r="Q2" s="575"/>
    </row>
    <row r="3" spans="1:17" x14ac:dyDescent="0.3">
      <c r="A3" s="577"/>
      <c r="B3" s="577"/>
      <c r="C3" s="577"/>
      <c r="D3" s="577"/>
      <c r="E3" s="577"/>
      <c r="F3" s="577"/>
      <c r="G3" s="577"/>
      <c r="H3" s="577"/>
      <c r="I3" s="575"/>
      <c r="J3" s="575"/>
      <c r="K3" s="575"/>
      <c r="L3" s="575"/>
      <c r="M3" s="575"/>
      <c r="N3" s="575"/>
      <c r="O3" s="575"/>
      <c r="P3" s="575"/>
      <c r="Q3" s="575"/>
    </row>
    <row r="4" spans="1:17" x14ac:dyDescent="0.3">
      <c r="A4" s="577"/>
      <c r="B4" s="577"/>
      <c r="C4" s="577"/>
      <c r="D4" s="577"/>
      <c r="E4" s="577"/>
      <c r="F4" s="577"/>
      <c r="G4" s="577"/>
      <c r="H4" s="577"/>
      <c r="I4" s="575"/>
      <c r="J4" s="575"/>
      <c r="K4" s="575"/>
      <c r="L4" s="575"/>
      <c r="M4" s="575"/>
      <c r="N4" s="575"/>
      <c r="O4" s="575"/>
      <c r="P4" s="575"/>
      <c r="Q4" s="575"/>
    </row>
    <row r="5" spans="1:17" ht="15" customHeight="1" x14ac:dyDescent="0.3">
      <c r="A5" s="749" t="s">
        <v>2</v>
      </c>
      <c r="B5" s="749"/>
      <c r="C5" s="749"/>
      <c r="D5" s="749"/>
      <c r="E5" s="749"/>
      <c r="F5" s="749"/>
      <c r="G5" s="749"/>
      <c r="H5" s="749"/>
      <c r="I5" s="749"/>
      <c r="J5" s="749"/>
      <c r="K5" s="749"/>
      <c r="L5" s="749"/>
      <c r="M5" s="749"/>
      <c r="N5" s="749"/>
      <c r="O5" s="749"/>
      <c r="P5" s="575"/>
      <c r="Q5" s="575"/>
    </row>
    <row r="6" spans="1:17" ht="15" customHeight="1" x14ac:dyDescent="0.3">
      <c r="A6" s="749"/>
      <c r="B6" s="749"/>
      <c r="C6" s="749"/>
      <c r="D6" s="749"/>
      <c r="E6" s="749"/>
      <c r="F6" s="749"/>
      <c r="G6" s="749"/>
      <c r="H6" s="749"/>
      <c r="I6" s="749"/>
      <c r="J6" s="749"/>
      <c r="K6" s="749"/>
      <c r="L6" s="749"/>
      <c r="M6" s="749"/>
      <c r="N6" s="749"/>
      <c r="O6" s="749"/>
      <c r="P6" s="575"/>
      <c r="Q6" s="575"/>
    </row>
    <row r="7" spans="1:17" ht="19.5" customHeight="1" x14ac:dyDescent="0.3">
      <c r="A7" s="797" t="s">
        <v>707</v>
      </c>
      <c r="B7" s="797"/>
      <c r="C7" s="797"/>
      <c r="D7" s="797"/>
      <c r="E7" s="797"/>
      <c r="F7" s="797"/>
      <c r="G7" s="797"/>
      <c r="H7" s="797"/>
      <c r="I7" s="797"/>
      <c r="J7" s="797"/>
      <c r="K7" s="797"/>
      <c r="L7" s="797"/>
      <c r="M7" s="797"/>
      <c r="N7" s="578"/>
      <c r="O7" s="578"/>
      <c r="P7" s="575"/>
      <c r="Q7" s="575"/>
    </row>
    <row r="8" spans="1:17" ht="14.25" customHeight="1" x14ac:dyDescent="0.3">
      <c r="A8" s="798" t="s">
        <v>708</v>
      </c>
      <c r="B8" s="798"/>
      <c r="C8" s="798"/>
      <c r="D8" s="798"/>
      <c r="E8" s="798"/>
      <c r="F8" s="798"/>
      <c r="G8" s="798"/>
      <c r="H8" s="798"/>
      <c r="I8" s="798"/>
      <c r="J8" s="798"/>
      <c r="K8" s="798"/>
      <c r="L8" s="798"/>
      <c r="M8" s="798"/>
      <c r="N8" s="798"/>
      <c r="O8" s="798"/>
      <c r="P8" s="575"/>
      <c r="Q8" s="575"/>
    </row>
    <row r="9" spans="1:17" x14ac:dyDescent="0.3">
      <c r="A9" s="575"/>
      <c r="B9" s="575"/>
      <c r="C9" s="575"/>
      <c r="D9" s="575"/>
      <c r="E9" s="575"/>
      <c r="F9" s="575"/>
      <c r="G9" s="575"/>
      <c r="H9" s="575"/>
      <c r="I9" s="575"/>
      <c r="J9" s="575"/>
      <c r="K9" s="575"/>
      <c r="L9" s="575"/>
      <c r="M9" s="575"/>
      <c r="N9" s="575"/>
      <c r="O9" s="575"/>
      <c r="P9" s="575"/>
      <c r="Q9" s="575"/>
    </row>
    <row r="10" spans="1:17" x14ac:dyDescent="0.3">
      <c r="A10" s="799" t="s">
        <v>709</v>
      </c>
      <c r="B10" s="799"/>
      <c r="C10" s="799"/>
      <c r="D10" s="799"/>
      <c r="E10" s="799"/>
      <c r="F10" s="799"/>
      <c r="G10" s="799"/>
      <c r="H10" s="799"/>
      <c r="I10" s="799"/>
      <c r="J10" s="799"/>
      <c r="K10" s="799"/>
      <c r="L10" s="799"/>
      <c r="M10" s="799"/>
      <c r="N10" s="799"/>
      <c r="O10" s="799"/>
      <c r="P10" s="575"/>
      <c r="Q10" s="575"/>
    </row>
    <row r="11" spans="1:17" x14ac:dyDescent="0.3">
      <c r="A11" s="750" t="s">
        <v>448</v>
      </c>
      <c r="B11" s="750" t="s">
        <v>710</v>
      </c>
      <c r="C11" s="750"/>
      <c r="D11" s="759" t="s">
        <v>711</v>
      </c>
      <c r="E11" s="759"/>
      <c r="F11" s="759"/>
      <c r="G11" s="759"/>
      <c r="H11" s="759"/>
      <c r="I11" s="759"/>
      <c r="J11" s="759"/>
      <c r="K11" s="759"/>
      <c r="L11" s="759"/>
      <c r="M11" s="759"/>
      <c r="N11" s="759"/>
      <c r="O11" s="759"/>
      <c r="P11" s="575"/>
      <c r="Q11" s="575"/>
    </row>
    <row r="12" spans="1:17" ht="65.25" customHeight="1" x14ac:dyDescent="0.3">
      <c r="A12" s="756"/>
      <c r="B12" s="756"/>
      <c r="C12" s="756"/>
      <c r="D12" s="758" t="s">
        <v>712</v>
      </c>
      <c r="E12" s="752" t="s">
        <v>713</v>
      </c>
      <c r="F12" s="752"/>
      <c r="G12" s="539"/>
      <c r="H12" s="758" t="s">
        <v>799</v>
      </c>
      <c r="I12" s="758"/>
      <c r="J12" s="268"/>
      <c r="K12" s="758" t="s">
        <v>714</v>
      </c>
      <c r="L12" s="758"/>
      <c r="M12" s="268"/>
      <c r="N12" s="758" t="s">
        <v>715</v>
      </c>
      <c r="O12" s="758"/>
      <c r="P12" s="575"/>
      <c r="Q12" s="575"/>
    </row>
    <row r="13" spans="1:17" x14ac:dyDescent="0.3">
      <c r="A13" s="756"/>
      <c r="B13" s="756"/>
      <c r="C13" s="756"/>
      <c r="D13" s="795"/>
      <c r="E13" s="250" t="s">
        <v>34</v>
      </c>
      <c r="F13" s="250" t="s">
        <v>35</v>
      </c>
      <c r="G13" s="261"/>
      <c r="H13" s="250" t="s">
        <v>34</v>
      </c>
      <c r="I13" s="250" t="s">
        <v>35</v>
      </c>
      <c r="J13" s="269"/>
      <c r="K13" s="250" t="s">
        <v>34</v>
      </c>
      <c r="L13" s="250" t="s">
        <v>35</v>
      </c>
      <c r="M13" s="269"/>
      <c r="N13" s="250" t="s">
        <v>34</v>
      </c>
      <c r="O13" s="250" t="s">
        <v>35</v>
      </c>
      <c r="P13" s="575"/>
      <c r="Q13" s="575"/>
    </row>
    <row r="14" spans="1:17" s="576" customFormat="1" x14ac:dyDescent="0.3">
      <c r="A14" s="792">
        <v>2019</v>
      </c>
      <c r="B14" s="792" t="s">
        <v>659</v>
      </c>
      <c r="C14" s="579" t="s">
        <v>34</v>
      </c>
      <c r="D14" s="278">
        <v>29907</v>
      </c>
      <c r="E14" s="278">
        <v>24538</v>
      </c>
      <c r="F14" s="288">
        <v>82.0459709</v>
      </c>
      <c r="G14" s="278"/>
      <c r="H14" s="278">
        <v>6172</v>
      </c>
      <c r="I14" s="288">
        <v>20.638253899999999</v>
      </c>
      <c r="J14" s="278"/>
      <c r="K14" s="278">
        <v>9310</v>
      </c>
      <c r="L14" s="288">
        <v>31.128129699999999</v>
      </c>
      <c r="M14" s="278"/>
      <c r="N14" s="278">
        <v>7792</v>
      </c>
      <c r="O14" s="288">
        <v>26.055588400000001</v>
      </c>
      <c r="P14" s="575"/>
      <c r="Q14" s="575"/>
    </row>
    <row r="15" spans="1:17" x14ac:dyDescent="0.3">
      <c r="A15" s="793"/>
      <c r="B15" s="793"/>
      <c r="C15" s="580" t="s">
        <v>716</v>
      </c>
      <c r="D15" s="581">
        <v>25785</v>
      </c>
      <c r="E15" s="581">
        <v>21306</v>
      </c>
      <c r="F15" s="293">
        <v>82.629997900000006</v>
      </c>
      <c r="G15" s="273"/>
      <c r="H15" s="275">
        <v>5710</v>
      </c>
      <c r="I15" s="293">
        <v>22.144302199999998</v>
      </c>
      <c r="J15" s="275"/>
      <c r="K15" s="275">
        <v>8308</v>
      </c>
      <c r="L15" s="293">
        <v>32.2186296</v>
      </c>
      <c r="M15" s="275"/>
      <c r="N15" s="275">
        <v>6930</v>
      </c>
      <c r="O15" s="582">
        <v>26.875530999999999</v>
      </c>
      <c r="P15" s="583"/>
      <c r="Q15" s="583"/>
    </row>
    <row r="16" spans="1:17" s="576" customFormat="1" ht="15.6" customHeight="1" x14ac:dyDescent="0.3">
      <c r="A16" s="794"/>
      <c r="B16" s="794"/>
      <c r="C16" s="584" t="s">
        <v>717</v>
      </c>
      <c r="D16" s="585">
        <v>4122</v>
      </c>
      <c r="E16" s="586">
        <v>3231</v>
      </c>
      <c r="F16" s="587">
        <v>78.3926467</v>
      </c>
      <c r="G16" s="586"/>
      <c r="H16" s="586">
        <v>462</v>
      </c>
      <c r="I16" s="587">
        <v>11.2173152</v>
      </c>
      <c r="J16" s="281"/>
      <c r="K16" s="586">
        <v>1002</v>
      </c>
      <c r="L16" s="587">
        <v>24.3066131</v>
      </c>
      <c r="M16" s="281"/>
      <c r="N16" s="586">
        <v>863</v>
      </c>
      <c r="O16" s="587">
        <v>20.926516599999999</v>
      </c>
      <c r="P16" s="583"/>
      <c r="Q16" s="583"/>
    </row>
    <row r="17" spans="1:17" s="576" customFormat="1" ht="15.6" customHeight="1" x14ac:dyDescent="0.3">
      <c r="A17" s="257"/>
      <c r="B17" s="257"/>
      <c r="C17" s="580"/>
      <c r="D17" s="588"/>
      <c r="E17" s="264"/>
      <c r="F17" s="265"/>
      <c r="G17" s="264"/>
      <c r="H17" s="264"/>
      <c r="I17" s="265"/>
      <c r="J17" s="278"/>
      <c r="K17" s="264"/>
      <c r="L17" s="265"/>
      <c r="M17" s="278"/>
      <c r="N17" s="264"/>
      <c r="O17" s="265"/>
      <c r="P17" s="583"/>
      <c r="Q17" s="583"/>
    </row>
    <row r="18" spans="1:17" s="576" customFormat="1" ht="19.899999999999999" customHeight="1" x14ac:dyDescent="0.3">
      <c r="A18" s="589" t="s">
        <v>718</v>
      </c>
      <c r="B18" s="589"/>
      <c r="C18" s="589"/>
      <c r="D18" s="589"/>
      <c r="E18" s="589"/>
      <c r="F18" s="589"/>
      <c r="G18" s="589"/>
      <c r="H18" s="589"/>
      <c r="I18" s="589"/>
      <c r="J18" s="589"/>
      <c r="K18" s="589"/>
      <c r="L18" s="589"/>
      <c r="M18" s="589"/>
      <c r="N18" s="589"/>
      <c r="O18" s="589"/>
      <c r="P18" s="583"/>
      <c r="Q18" s="583"/>
    </row>
    <row r="19" spans="1:17" x14ac:dyDescent="0.3">
      <c r="A19" s="790" t="s">
        <v>719</v>
      </c>
      <c r="B19" s="790"/>
      <c r="C19" s="790"/>
      <c r="D19" s="790"/>
      <c r="E19" s="790"/>
      <c r="F19" s="790"/>
      <c r="G19" s="790"/>
      <c r="H19" s="790"/>
      <c r="I19" s="790"/>
      <c r="J19" s="790"/>
      <c r="K19" s="790"/>
      <c r="L19" s="790"/>
      <c r="M19" s="790"/>
      <c r="N19" s="790"/>
      <c r="O19" s="790"/>
      <c r="P19" s="575"/>
      <c r="Q19" s="575"/>
    </row>
    <row r="20" spans="1:17" s="576" customFormat="1" ht="47.45" customHeight="1" x14ac:dyDescent="0.3">
      <c r="A20" s="589"/>
      <c r="B20" s="589"/>
      <c r="C20" s="589"/>
      <c r="D20" s="589"/>
      <c r="E20" s="589"/>
      <c r="F20" s="589"/>
      <c r="G20" s="589"/>
      <c r="H20" s="589"/>
      <c r="I20" s="589"/>
      <c r="J20" s="589"/>
      <c r="K20" s="589"/>
      <c r="L20" s="589"/>
      <c r="M20" s="589"/>
      <c r="N20" s="589"/>
      <c r="O20" s="589"/>
      <c r="P20" s="590"/>
      <c r="Q20" s="590"/>
    </row>
    <row r="21" spans="1:17" ht="39" customHeight="1" x14ac:dyDescent="0.3">
      <c r="A21" s="790"/>
      <c r="B21" s="790"/>
      <c r="C21" s="790"/>
      <c r="D21" s="790"/>
      <c r="E21" s="790"/>
      <c r="F21" s="790"/>
      <c r="G21" s="790"/>
      <c r="H21" s="790"/>
      <c r="I21" s="790"/>
      <c r="J21" s="790"/>
      <c r="K21" s="790"/>
      <c r="L21" s="790"/>
      <c r="M21" s="790"/>
      <c r="N21" s="790"/>
      <c r="O21" s="790"/>
    </row>
    <row r="22" spans="1:17" s="576" customFormat="1" x14ac:dyDescent="0.3">
      <c r="A22" s="791"/>
      <c r="B22" s="791"/>
      <c r="C22" s="791"/>
      <c r="D22" s="791"/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590"/>
      <c r="Q22" s="590"/>
    </row>
    <row r="23" spans="1:17" ht="45.6" customHeight="1" x14ac:dyDescent="0.3">
      <c r="A23" s="591"/>
      <c r="B23" s="591"/>
      <c r="C23" s="591"/>
      <c r="D23" s="591"/>
      <c r="E23" s="591"/>
      <c r="F23" s="591"/>
      <c r="G23" s="591"/>
      <c r="H23" s="591"/>
      <c r="I23" s="591"/>
      <c r="J23" s="591"/>
      <c r="K23" s="591"/>
      <c r="L23" s="591"/>
      <c r="M23" s="591"/>
      <c r="N23" s="591"/>
      <c r="O23" s="591"/>
    </row>
    <row r="24" spans="1:17" x14ac:dyDescent="0.3">
      <c r="A24" s="590"/>
      <c r="B24" s="590"/>
      <c r="C24" s="590"/>
      <c r="D24" s="590"/>
      <c r="E24" s="590"/>
      <c r="F24" s="590"/>
      <c r="G24" s="590"/>
      <c r="H24" s="590"/>
    </row>
    <row r="25" spans="1:17" x14ac:dyDescent="0.3">
      <c r="A25" s="590"/>
      <c r="B25" s="590"/>
      <c r="C25" s="590"/>
      <c r="D25" s="590"/>
      <c r="E25" s="590"/>
      <c r="F25" s="590"/>
      <c r="G25" s="590"/>
      <c r="H25" s="590"/>
    </row>
    <row r="26" spans="1:17" x14ac:dyDescent="0.3">
      <c r="A26" s="590"/>
      <c r="B26" s="590"/>
      <c r="C26" s="590"/>
      <c r="D26" s="590"/>
      <c r="E26" s="590"/>
      <c r="F26" s="590"/>
      <c r="G26" s="590"/>
      <c r="H26" s="590"/>
    </row>
    <row r="27" spans="1:17" x14ac:dyDescent="0.3">
      <c r="A27" s="590"/>
      <c r="B27" s="590"/>
      <c r="C27" s="590"/>
      <c r="D27" s="590"/>
      <c r="E27" s="590"/>
      <c r="F27" s="590"/>
      <c r="G27" s="590"/>
      <c r="H27" s="590"/>
    </row>
    <row r="28" spans="1:17" x14ac:dyDescent="0.3">
      <c r="A28" s="590"/>
      <c r="B28" s="590"/>
      <c r="C28" s="590"/>
      <c r="D28" s="590"/>
      <c r="E28" s="590"/>
      <c r="F28" s="590"/>
      <c r="G28" s="590"/>
      <c r="H28" s="590"/>
    </row>
    <row r="29" spans="1:17" x14ac:dyDescent="0.3">
      <c r="A29" s="590"/>
      <c r="B29" s="590"/>
      <c r="C29" s="590"/>
      <c r="D29" s="590"/>
      <c r="E29" s="590"/>
      <c r="F29" s="590"/>
      <c r="G29" s="590"/>
      <c r="H29" s="590"/>
    </row>
    <row r="30" spans="1:17" x14ac:dyDescent="0.3">
      <c r="A30" s="590"/>
      <c r="B30" s="590"/>
      <c r="C30" s="590"/>
      <c r="D30" s="590"/>
      <c r="E30" s="590"/>
      <c r="F30" s="590"/>
      <c r="G30" s="590"/>
      <c r="H30" s="590"/>
    </row>
    <row r="31" spans="1:17" x14ac:dyDescent="0.3">
      <c r="A31" s="590"/>
      <c r="B31" s="590"/>
      <c r="C31" s="590"/>
      <c r="D31" s="590"/>
      <c r="E31" s="590"/>
      <c r="F31" s="590"/>
      <c r="G31" s="590"/>
      <c r="H31" s="590"/>
    </row>
    <row r="32" spans="1:17" x14ac:dyDescent="0.3">
      <c r="A32" s="590"/>
      <c r="B32" s="590"/>
      <c r="C32" s="590"/>
      <c r="D32" s="590"/>
      <c r="E32" s="590"/>
      <c r="F32" s="590"/>
      <c r="G32" s="590"/>
      <c r="H32" s="590"/>
    </row>
    <row r="33" spans="1:8" x14ac:dyDescent="0.3">
      <c r="A33" s="590"/>
      <c r="B33" s="590"/>
      <c r="C33" s="590"/>
      <c r="D33" s="590"/>
      <c r="E33" s="590"/>
      <c r="F33" s="590"/>
      <c r="G33" s="590"/>
      <c r="H33" s="590"/>
    </row>
    <row r="34" spans="1:8" x14ac:dyDescent="0.3">
      <c r="A34" s="590"/>
      <c r="B34" s="590"/>
      <c r="C34" s="590"/>
      <c r="D34" s="590"/>
      <c r="E34" s="590"/>
      <c r="F34" s="590"/>
      <c r="G34" s="590"/>
      <c r="H34" s="590"/>
    </row>
    <row r="35" spans="1:8" x14ac:dyDescent="0.3">
      <c r="A35" s="590"/>
      <c r="B35" s="590"/>
      <c r="C35" s="590"/>
      <c r="D35" s="590"/>
      <c r="E35" s="590"/>
      <c r="F35" s="590"/>
      <c r="G35" s="590"/>
      <c r="H35" s="590"/>
    </row>
    <row r="36" spans="1:8" x14ac:dyDescent="0.3">
      <c r="A36" s="590"/>
      <c r="B36" s="590"/>
      <c r="C36" s="590"/>
      <c r="D36" s="590"/>
      <c r="E36" s="590"/>
      <c r="F36" s="590"/>
      <c r="G36" s="590"/>
      <c r="H36" s="590"/>
    </row>
    <row r="37" spans="1:8" x14ac:dyDescent="0.3">
      <c r="A37" s="590"/>
      <c r="B37" s="590"/>
      <c r="C37" s="590"/>
      <c r="D37" s="590"/>
      <c r="E37" s="590"/>
      <c r="F37" s="590"/>
      <c r="G37" s="590"/>
      <c r="H37" s="590"/>
    </row>
    <row r="38" spans="1:8" x14ac:dyDescent="0.3">
      <c r="A38" s="590"/>
      <c r="B38" s="590"/>
      <c r="C38" s="590"/>
      <c r="D38" s="590"/>
      <c r="E38" s="590"/>
      <c r="F38" s="590"/>
      <c r="G38" s="590"/>
      <c r="H38" s="590"/>
    </row>
    <row r="39" spans="1:8" x14ac:dyDescent="0.3">
      <c r="A39" s="590"/>
      <c r="B39" s="590"/>
      <c r="C39" s="590"/>
      <c r="D39" s="590"/>
      <c r="E39" s="590"/>
      <c r="F39" s="590"/>
      <c r="G39" s="590"/>
      <c r="H39" s="590"/>
    </row>
    <row r="40" spans="1:8" x14ac:dyDescent="0.3">
      <c r="A40" s="590"/>
      <c r="B40" s="590"/>
      <c r="C40" s="590"/>
      <c r="D40" s="590"/>
      <c r="E40" s="590"/>
      <c r="F40" s="590"/>
      <c r="G40" s="590"/>
      <c r="H40" s="590"/>
    </row>
    <row r="41" spans="1:8" x14ac:dyDescent="0.3">
      <c r="A41" s="590"/>
      <c r="B41" s="590"/>
      <c r="C41" s="590"/>
      <c r="D41" s="590"/>
      <c r="E41" s="590"/>
      <c r="F41" s="590"/>
      <c r="G41" s="590"/>
      <c r="H41" s="590"/>
    </row>
    <row r="42" spans="1:8" x14ac:dyDescent="0.3">
      <c r="A42" s="590"/>
      <c r="B42" s="590"/>
      <c r="C42" s="590"/>
      <c r="D42" s="590"/>
      <c r="E42" s="590"/>
      <c r="F42" s="590"/>
      <c r="G42" s="590"/>
      <c r="H42" s="590"/>
    </row>
    <row r="43" spans="1:8" x14ac:dyDescent="0.3">
      <c r="A43" s="590"/>
      <c r="B43" s="590"/>
      <c r="C43" s="590"/>
      <c r="D43" s="590"/>
      <c r="E43" s="590"/>
      <c r="F43" s="590"/>
      <c r="G43" s="590"/>
      <c r="H43" s="590"/>
    </row>
    <row r="44" spans="1:8" x14ac:dyDescent="0.3">
      <c r="A44" s="590"/>
      <c r="B44" s="590"/>
      <c r="C44" s="590"/>
      <c r="D44" s="590"/>
      <c r="E44" s="590"/>
      <c r="F44" s="590"/>
      <c r="G44" s="590"/>
      <c r="H44" s="590"/>
    </row>
    <row r="45" spans="1:8" x14ac:dyDescent="0.3">
      <c r="A45" s="590"/>
      <c r="B45" s="590"/>
      <c r="C45" s="590"/>
      <c r="D45" s="590"/>
      <c r="E45" s="590"/>
      <c r="F45" s="590"/>
      <c r="G45" s="590"/>
      <c r="H45" s="590"/>
    </row>
    <row r="46" spans="1:8" x14ac:dyDescent="0.3">
      <c r="A46" s="590"/>
      <c r="B46" s="590"/>
      <c r="C46" s="590"/>
      <c r="D46" s="590"/>
      <c r="E46" s="590"/>
      <c r="F46" s="590"/>
      <c r="G46" s="590"/>
      <c r="H46" s="590"/>
    </row>
    <row r="47" spans="1:8" x14ac:dyDescent="0.3">
      <c r="A47" s="590"/>
      <c r="B47" s="590"/>
      <c r="C47" s="590"/>
      <c r="D47" s="590"/>
      <c r="E47" s="590"/>
      <c r="F47" s="590"/>
      <c r="G47" s="590"/>
      <c r="H47" s="590"/>
    </row>
    <row r="48" spans="1:8" x14ac:dyDescent="0.3">
      <c r="A48" s="590"/>
      <c r="B48" s="590"/>
      <c r="C48" s="590"/>
      <c r="D48" s="590"/>
      <c r="E48" s="590"/>
      <c r="F48" s="590"/>
      <c r="G48" s="590"/>
      <c r="H48" s="590"/>
    </row>
    <row r="49" spans="1:8" x14ac:dyDescent="0.3">
      <c r="A49" s="590"/>
      <c r="B49" s="590"/>
      <c r="C49" s="590"/>
      <c r="D49" s="590"/>
      <c r="E49" s="590"/>
      <c r="F49" s="590"/>
      <c r="G49" s="590"/>
      <c r="H49" s="590"/>
    </row>
    <row r="50" spans="1:8" x14ac:dyDescent="0.3">
      <c r="A50" s="590"/>
      <c r="B50" s="590"/>
      <c r="C50" s="590"/>
      <c r="D50" s="590"/>
      <c r="E50" s="590"/>
      <c r="F50" s="590"/>
      <c r="G50" s="590"/>
      <c r="H50" s="590"/>
    </row>
    <row r="51" spans="1:8" x14ac:dyDescent="0.3">
      <c r="A51" s="590"/>
      <c r="B51" s="590"/>
      <c r="C51" s="590"/>
      <c r="D51" s="590"/>
      <c r="E51" s="590"/>
      <c r="F51" s="590"/>
      <c r="G51" s="590"/>
      <c r="H51" s="590"/>
    </row>
    <row r="52" spans="1:8" x14ac:dyDescent="0.3">
      <c r="A52" s="590"/>
      <c r="B52" s="590"/>
      <c r="C52" s="590"/>
      <c r="D52" s="590"/>
      <c r="E52" s="590"/>
      <c r="F52" s="590"/>
      <c r="G52" s="590"/>
      <c r="H52" s="590"/>
    </row>
    <row r="53" spans="1:8" x14ac:dyDescent="0.3">
      <c r="A53" s="590"/>
      <c r="B53" s="590"/>
      <c r="C53" s="590"/>
      <c r="D53" s="590"/>
      <c r="E53" s="590"/>
      <c r="F53" s="590"/>
      <c r="G53" s="590"/>
      <c r="H53" s="590"/>
    </row>
    <row r="54" spans="1:8" x14ac:dyDescent="0.3">
      <c r="A54" s="590"/>
      <c r="B54" s="590"/>
      <c r="C54" s="590"/>
      <c r="D54" s="590"/>
      <c r="E54" s="590"/>
      <c r="F54" s="590"/>
      <c r="G54" s="590"/>
      <c r="H54" s="590"/>
    </row>
    <row r="55" spans="1:8" x14ac:dyDescent="0.3">
      <c r="A55" s="590"/>
      <c r="B55" s="590"/>
      <c r="C55" s="590"/>
      <c r="D55" s="590"/>
      <c r="E55" s="590"/>
      <c r="F55" s="590"/>
      <c r="G55" s="590"/>
      <c r="H55" s="590"/>
    </row>
    <row r="56" spans="1:8" x14ac:dyDescent="0.3">
      <c r="A56" s="590"/>
      <c r="B56" s="590"/>
      <c r="C56" s="590"/>
      <c r="D56" s="590"/>
      <c r="E56" s="590"/>
      <c r="F56" s="590"/>
      <c r="G56" s="590"/>
      <c r="H56" s="590"/>
    </row>
    <row r="57" spans="1:8" x14ac:dyDescent="0.3">
      <c r="A57" s="590"/>
      <c r="B57" s="590"/>
      <c r="C57" s="590"/>
      <c r="D57" s="590"/>
      <c r="E57" s="590"/>
      <c r="F57" s="590"/>
      <c r="G57" s="590"/>
      <c r="H57" s="590"/>
    </row>
    <row r="58" spans="1:8" x14ac:dyDescent="0.3">
      <c r="A58" s="590"/>
      <c r="B58" s="590"/>
      <c r="C58" s="590"/>
      <c r="D58" s="590"/>
      <c r="E58" s="590"/>
      <c r="F58" s="590"/>
      <c r="G58" s="590"/>
      <c r="H58" s="590"/>
    </row>
    <row r="59" spans="1:8" x14ac:dyDescent="0.3">
      <c r="A59" s="590"/>
      <c r="B59" s="590"/>
      <c r="C59" s="590"/>
      <c r="D59" s="590"/>
      <c r="E59" s="590"/>
      <c r="F59" s="590"/>
      <c r="G59" s="590"/>
      <c r="H59" s="590"/>
    </row>
    <row r="60" spans="1:8" x14ac:dyDescent="0.3">
      <c r="A60" s="590"/>
      <c r="B60" s="590"/>
      <c r="C60" s="590"/>
      <c r="D60" s="590"/>
      <c r="E60" s="590"/>
      <c r="F60" s="590"/>
      <c r="G60" s="590"/>
      <c r="H60" s="590"/>
    </row>
    <row r="61" spans="1:8" x14ac:dyDescent="0.3">
      <c r="A61" s="590"/>
      <c r="B61" s="590"/>
      <c r="C61" s="590"/>
      <c r="D61" s="590"/>
      <c r="E61" s="590"/>
      <c r="F61" s="590"/>
      <c r="G61" s="590"/>
      <c r="H61" s="590"/>
    </row>
    <row r="62" spans="1:8" x14ac:dyDescent="0.3">
      <c r="A62" s="590"/>
      <c r="B62" s="590"/>
      <c r="C62" s="590"/>
      <c r="D62" s="590"/>
      <c r="E62" s="590"/>
      <c r="F62" s="590"/>
      <c r="G62" s="590"/>
      <c r="H62" s="590"/>
    </row>
    <row r="63" spans="1:8" x14ac:dyDescent="0.3">
      <c r="A63" s="590"/>
      <c r="B63" s="590"/>
      <c r="C63" s="590"/>
      <c r="D63" s="590"/>
      <c r="E63" s="590"/>
      <c r="F63" s="590"/>
      <c r="G63" s="590"/>
      <c r="H63" s="590"/>
    </row>
    <row r="64" spans="1:8" x14ac:dyDescent="0.3">
      <c r="A64" s="590"/>
      <c r="B64" s="590"/>
      <c r="C64" s="590"/>
      <c r="D64" s="590"/>
      <c r="E64" s="590"/>
      <c r="F64" s="590"/>
      <c r="G64" s="590"/>
      <c r="H64" s="590"/>
    </row>
    <row r="65" spans="1:8" x14ac:dyDescent="0.3">
      <c r="A65" s="590"/>
      <c r="B65" s="590"/>
      <c r="C65" s="590"/>
      <c r="D65" s="590"/>
      <c r="E65" s="590"/>
      <c r="F65" s="590"/>
      <c r="G65" s="590"/>
      <c r="H65" s="590"/>
    </row>
    <row r="66" spans="1:8" x14ac:dyDescent="0.3">
      <c r="A66" s="590"/>
      <c r="B66" s="590"/>
      <c r="C66" s="590"/>
      <c r="D66" s="590"/>
      <c r="E66" s="590"/>
      <c r="F66" s="590"/>
      <c r="G66" s="590"/>
      <c r="H66" s="590"/>
    </row>
    <row r="67" spans="1:8" x14ac:dyDescent="0.3">
      <c r="A67" s="590"/>
      <c r="B67" s="590"/>
      <c r="C67" s="590"/>
      <c r="D67" s="590"/>
      <c r="E67" s="590"/>
      <c r="F67" s="590"/>
      <c r="G67" s="590"/>
      <c r="H67" s="590"/>
    </row>
    <row r="68" spans="1:8" x14ac:dyDescent="0.3">
      <c r="A68" s="590"/>
      <c r="B68" s="590"/>
      <c r="C68" s="590"/>
      <c r="D68" s="590"/>
      <c r="E68" s="590"/>
      <c r="F68" s="590"/>
      <c r="G68" s="590"/>
      <c r="H68" s="590"/>
    </row>
    <row r="69" spans="1:8" x14ac:dyDescent="0.3">
      <c r="A69" s="590"/>
      <c r="B69" s="590"/>
      <c r="C69" s="590"/>
      <c r="D69" s="590"/>
      <c r="E69" s="590"/>
      <c r="F69" s="590"/>
      <c r="G69" s="590"/>
      <c r="H69" s="590"/>
    </row>
    <row r="70" spans="1:8" x14ac:dyDescent="0.3">
      <c r="A70" s="590"/>
      <c r="B70" s="590"/>
      <c r="C70" s="590"/>
      <c r="D70" s="590"/>
      <c r="E70" s="590"/>
      <c r="F70" s="590"/>
      <c r="G70" s="590"/>
      <c r="H70" s="590"/>
    </row>
    <row r="71" spans="1:8" x14ac:dyDescent="0.3">
      <c r="A71" s="590"/>
      <c r="B71" s="590"/>
      <c r="C71" s="590"/>
      <c r="D71" s="590"/>
      <c r="E71" s="590"/>
      <c r="F71" s="590"/>
      <c r="G71" s="590"/>
      <c r="H71" s="590"/>
    </row>
    <row r="72" spans="1:8" x14ac:dyDescent="0.3">
      <c r="A72" s="590"/>
      <c r="B72" s="590"/>
      <c r="C72" s="590"/>
      <c r="D72" s="590"/>
      <c r="E72" s="590"/>
      <c r="F72" s="590"/>
      <c r="G72" s="590"/>
      <c r="H72" s="590"/>
    </row>
    <row r="73" spans="1:8" x14ac:dyDescent="0.3">
      <c r="A73" s="590"/>
      <c r="B73" s="590"/>
      <c r="C73" s="590"/>
      <c r="D73" s="590"/>
      <c r="E73" s="590"/>
      <c r="F73" s="590"/>
      <c r="G73" s="590"/>
      <c r="H73" s="590"/>
    </row>
    <row r="74" spans="1:8" x14ac:dyDescent="0.3">
      <c r="A74" s="590"/>
      <c r="B74" s="590"/>
      <c r="C74" s="590"/>
      <c r="D74" s="590"/>
      <c r="E74" s="590"/>
      <c r="F74" s="590"/>
      <c r="G74" s="590"/>
      <c r="H74" s="590"/>
    </row>
    <row r="75" spans="1:8" x14ac:dyDescent="0.3">
      <c r="A75" s="590"/>
      <c r="B75" s="590"/>
      <c r="C75" s="590"/>
      <c r="D75" s="590"/>
      <c r="E75" s="590"/>
      <c r="F75" s="590"/>
      <c r="G75" s="590"/>
      <c r="H75" s="590"/>
    </row>
    <row r="76" spans="1:8" x14ac:dyDescent="0.3">
      <c r="A76" s="590"/>
      <c r="B76" s="590"/>
      <c r="C76" s="590"/>
      <c r="D76" s="590"/>
      <c r="E76" s="590"/>
      <c r="F76" s="590"/>
      <c r="G76" s="590"/>
      <c r="H76" s="590"/>
    </row>
    <row r="77" spans="1:8" x14ac:dyDescent="0.3">
      <c r="A77" s="590"/>
      <c r="B77" s="590"/>
      <c r="C77" s="590"/>
      <c r="D77" s="590"/>
      <c r="E77" s="590"/>
      <c r="F77" s="590"/>
      <c r="G77" s="590"/>
      <c r="H77" s="590"/>
    </row>
    <row r="78" spans="1:8" x14ac:dyDescent="0.3">
      <c r="A78" s="590"/>
      <c r="B78" s="590"/>
      <c r="C78" s="590"/>
      <c r="D78" s="590"/>
      <c r="E78" s="590"/>
      <c r="F78" s="590"/>
      <c r="G78" s="590"/>
      <c r="H78" s="590"/>
    </row>
    <row r="79" spans="1:8" x14ac:dyDescent="0.3">
      <c r="A79" s="590"/>
      <c r="B79" s="590"/>
      <c r="C79" s="590"/>
      <c r="D79" s="590"/>
      <c r="E79" s="590"/>
      <c r="F79" s="590"/>
      <c r="G79" s="590"/>
      <c r="H79" s="590"/>
    </row>
    <row r="80" spans="1:8" x14ac:dyDescent="0.3">
      <c r="A80" s="590"/>
      <c r="B80" s="590"/>
      <c r="C80" s="590"/>
      <c r="D80" s="590"/>
      <c r="E80" s="590"/>
      <c r="F80" s="590"/>
      <c r="G80" s="590"/>
      <c r="H80" s="590"/>
    </row>
    <row r="81" spans="1:8" x14ac:dyDescent="0.3">
      <c r="A81" s="590"/>
      <c r="B81" s="590"/>
      <c r="C81" s="590"/>
      <c r="D81" s="590"/>
      <c r="E81" s="590"/>
      <c r="F81" s="590"/>
      <c r="G81" s="590"/>
      <c r="H81" s="590"/>
    </row>
    <row r="82" spans="1:8" x14ac:dyDescent="0.3">
      <c r="A82" s="590"/>
      <c r="B82" s="590"/>
      <c r="C82" s="590"/>
      <c r="D82" s="590"/>
      <c r="E82" s="590"/>
      <c r="F82" s="590"/>
      <c r="G82" s="590"/>
      <c r="H82" s="590"/>
    </row>
    <row r="83" spans="1:8" x14ac:dyDescent="0.3">
      <c r="A83" s="590"/>
      <c r="B83" s="590"/>
      <c r="C83" s="590"/>
      <c r="D83" s="590"/>
      <c r="E83" s="590"/>
      <c r="F83" s="590"/>
      <c r="G83" s="590"/>
      <c r="H83" s="590"/>
    </row>
    <row r="84" spans="1:8" x14ac:dyDescent="0.3">
      <c r="A84" s="590"/>
      <c r="B84" s="590"/>
      <c r="C84" s="590"/>
      <c r="D84" s="590"/>
      <c r="E84" s="590"/>
      <c r="F84" s="590"/>
      <c r="G84" s="590"/>
      <c r="H84" s="590"/>
    </row>
    <row r="85" spans="1:8" x14ac:dyDescent="0.3">
      <c r="A85" s="590"/>
      <c r="B85" s="590"/>
      <c r="C85" s="590"/>
      <c r="D85" s="590"/>
      <c r="E85" s="590"/>
      <c r="F85" s="590"/>
      <c r="G85" s="590"/>
      <c r="H85" s="590"/>
    </row>
    <row r="86" spans="1:8" x14ac:dyDescent="0.3">
      <c r="A86" s="590"/>
      <c r="B86" s="590"/>
      <c r="C86" s="590"/>
      <c r="D86" s="590"/>
      <c r="E86" s="590"/>
      <c r="F86" s="590"/>
      <c r="G86" s="590"/>
      <c r="H86" s="590"/>
    </row>
    <row r="87" spans="1:8" x14ac:dyDescent="0.3">
      <c r="A87" s="590"/>
      <c r="B87" s="590"/>
      <c r="C87" s="590"/>
      <c r="D87" s="590"/>
      <c r="E87" s="590"/>
      <c r="F87" s="590"/>
      <c r="G87" s="590"/>
      <c r="H87" s="590"/>
    </row>
    <row r="88" spans="1:8" x14ac:dyDescent="0.3">
      <c r="A88" s="590"/>
      <c r="B88" s="590"/>
      <c r="C88" s="590"/>
      <c r="D88" s="590"/>
      <c r="E88" s="590"/>
      <c r="F88" s="590"/>
      <c r="G88" s="590"/>
      <c r="H88" s="590"/>
    </row>
    <row r="89" spans="1:8" x14ac:dyDescent="0.3">
      <c r="A89" s="590"/>
      <c r="B89" s="590"/>
      <c r="C89" s="590"/>
      <c r="D89" s="590"/>
      <c r="E89" s="590"/>
      <c r="F89" s="590"/>
      <c r="G89" s="590"/>
      <c r="H89" s="590"/>
    </row>
    <row r="90" spans="1:8" x14ac:dyDescent="0.3">
      <c r="A90" s="590"/>
      <c r="B90" s="590"/>
      <c r="C90" s="590"/>
      <c r="D90" s="590"/>
      <c r="E90" s="590"/>
      <c r="F90" s="590"/>
      <c r="G90" s="590"/>
      <c r="H90" s="590"/>
    </row>
    <row r="91" spans="1:8" x14ac:dyDescent="0.3">
      <c r="A91" s="590"/>
      <c r="B91" s="590"/>
      <c r="C91" s="590"/>
      <c r="D91" s="590"/>
      <c r="E91" s="590"/>
      <c r="F91" s="590"/>
      <c r="G91" s="590"/>
      <c r="H91" s="590"/>
    </row>
    <row r="92" spans="1:8" x14ac:dyDescent="0.3">
      <c r="A92" s="590"/>
      <c r="B92" s="590"/>
      <c r="C92" s="590"/>
      <c r="D92" s="590"/>
      <c r="E92" s="590"/>
      <c r="F92" s="590"/>
      <c r="G92" s="590"/>
      <c r="H92" s="590"/>
    </row>
    <row r="93" spans="1:8" x14ac:dyDescent="0.3">
      <c r="A93" s="590"/>
      <c r="B93" s="590"/>
      <c r="C93" s="590"/>
      <c r="D93" s="590"/>
      <c r="E93" s="590"/>
      <c r="F93" s="590"/>
      <c r="G93" s="590"/>
      <c r="H93" s="590"/>
    </row>
    <row r="94" spans="1:8" x14ac:dyDescent="0.3">
      <c r="A94" s="590"/>
      <c r="B94" s="590"/>
      <c r="C94" s="590"/>
      <c r="D94" s="590"/>
      <c r="E94" s="590"/>
      <c r="F94" s="590"/>
      <c r="G94" s="590"/>
      <c r="H94" s="590"/>
    </row>
    <row r="95" spans="1:8" x14ac:dyDescent="0.3">
      <c r="A95" s="590"/>
      <c r="B95" s="590"/>
      <c r="C95" s="590"/>
      <c r="D95" s="590"/>
      <c r="E95" s="590"/>
      <c r="F95" s="590"/>
      <c r="G95" s="590"/>
      <c r="H95" s="590"/>
    </row>
    <row r="96" spans="1:8" x14ac:dyDescent="0.3">
      <c r="A96" s="590"/>
      <c r="B96" s="590"/>
      <c r="C96" s="590"/>
      <c r="D96" s="590"/>
      <c r="E96" s="590"/>
      <c r="F96" s="590"/>
      <c r="G96" s="590"/>
      <c r="H96" s="590"/>
    </row>
    <row r="97" spans="1:8" x14ac:dyDescent="0.3">
      <c r="A97" s="590"/>
      <c r="B97" s="590"/>
      <c r="C97" s="590"/>
      <c r="D97" s="590"/>
      <c r="E97" s="590"/>
      <c r="F97" s="590"/>
      <c r="G97" s="590"/>
      <c r="H97" s="590"/>
    </row>
    <row r="98" spans="1:8" x14ac:dyDescent="0.3">
      <c r="A98" s="590"/>
      <c r="B98" s="590"/>
      <c r="C98" s="590"/>
      <c r="D98" s="590"/>
      <c r="E98" s="590"/>
      <c r="F98" s="590"/>
      <c r="G98" s="590"/>
      <c r="H98" s="590"/>
    </row>
    <row r="99" spans="1:8" x14ac:dyDescent="0.3">
      <c r="A99" s="590"/>
      <c r="B99" s="590"/>
      <c r="C99" s="590"/>
      <c r="D99" s="590"/>
      <c r="E99" s="590"/>
      <c r="F99" s="590"/>
      <c r="G99" s="590"/>
      <c r="H99" s="590"/>
    </row>
    <row r="100" spans="1:8" x14ac:dyDescent="0.3">
      <c r="A100" s="590"/>
      <c r="B100" s="590"/>
      <c r="C100" s="590"/>
      <c r="D100" s="590"/>
      <c r="E100" s="590"/>
      <c r="F100" s="590"/>
      <c r="G100" s="590"/>
      <c r="H100" s="590"/>
    </row>
    <row r="101" spans="1:8" x14ac:dyDescent="0.3">
      <c r="A101" s="590"/>
      <c r="B101" s="590"/>
      <c r="C101" s="590"/>
      <c r="D101" s="590"/>
      <c r="E101" s="590"/>
      <c r="F101" s="590"/>
      <c r="G101" s="590"/>
      <c r="H101" s="590"/>
    </row>
    <row r="102" spans="1:8" x14ac:dyDescent="0.3">
      <c r="A102" s="590"/>
      <c r="B102" s="590"/>
      <c r="C102" s="590"/>
      <c r="D102" s="590"/>
      <c r="E102" s="590"/>
      <c r="F102" s="590"/>
      <c r="G102" s="590"/>
      <c r="H102" s="590"/>
    </row>
    <row r="103" spans="1:8" x14ac:dyDescent="0.3">
      <c r="A103" s="590"/>
      <c r="B103" s="590"/>
      <c r="C103" s="590"/>
      <c r="D103" s="590"/>
      <c r="E103" s="590"/>
      <c r="F103" s="590"/>
      <c r="G103" s="590"/>
      <c r="H103" s="590"/>
    </row>
    <row r="104" spans="1:8" x14ac:dyDescent="0.3">
      <c r="A104" s="590"/>
      <c r="B104" s="590"/>
      <c r="C104" s="590"/>
      <c r="D104" s="590"/>
      <c r="E104" s="590"/>
      <c r="F104" s="590"/>
      <c r="G104" s="590"/>
      <c r="H104" s="590"/>
    </row>
    <row r="105" spans="1:8" x14ac:dyDescent="0.3">
      <c r="A105" s="590"/>
      <c r="B105" s="590"/>
      <c r="C105" s="590"/>
      <c r="D105" s="590"/>
      <c r="E105" s="590"/>
      <c r="F105" s="590"/>
      <c r="G105" s="590"/>
      <c r="H105" s="590"/>
    </row>
    <row r="106" spans="1:8" x14ac:dyDescent="0.3">
      <c r="A106" s="590"/>
      <c r="B106" s="590"/>
      <c r="C106" s="590"/>
      <c r="D106" s="590"/>
      <c r="E106" s="590"/>
      <c r="F106" s="590"/>
      <c r="G106" s="590"/>
      <c r="H106" s="590"/>
    </row>
    <row r="107" spans="1:8" x14ac:dyDescent="0.3">
      <c r="A107" s="590"/>
      <c r="B107" s="590"/>
      <c r="C107" s="590"/>
      <c r="D107" s="590"/>
      <c r="E107" s="590"/>
      <c r="F107" s="590"/>
      <c r="G107" s="590"/>
      <c r="H107" s="590"/>
    </row>
    <row r="108" spans="1:8" x14ac:dyDescent="0.3">
      <c r="A108" s="590"/>
      <c r="B108" s="590"/>
      <c r="C108" s="590"/>
      <c r="D108" s="590"/>
      <c r="E108" s="590"/>
      <c r="F108" s="590"/>
      <c r="G108" s="590"/>
      <c r="H108" s="590"/>
    </row>
    <row r="109" spans="1:8" x14ac:dyDescent="0.3">
      <c r="A109" s="590"/>
      <c r="B109" s="590"/>
      <c r="C109" s="590"/>
      <c r="D109" s="590"/>
      <c r="E109" s="590"/>
      <c r="F109" s="590"/>
      <c r="G109" s="590"/>
      <c r="H109" s="590"/>
    </row>
    <row r="110" spans="1:8" x14ac:dyDescent="0.3">
      <c r="A110" s="590"/>
      <c r="B110" s="590"/>
      <c r="C110" s="590"/>
      <c r="D110" s="590"/>
      <c r="E110" s="590"/>
      <c r="F110" s="590"/>
      <c r="G110" s="590"/>
      <c r="H110" s="590"/>
    </row>
    <row r="111" spans="1:8" x14ac:dyDescent="0.3">
      <c r="A111" s="590"/>
      <c r="B111" s="590"/>
      <c r="C111" s="590"/>
      <c r="D111" s="590"/>
      <c r="E111" s="590"/>
      <c r="F111" s="590"/>
      <c r="G111" s="590"/>
      <c r="H111" s="590"/>
    </row>
    <row r="112" spans="1:8" x14ac:dyDescent="0.3">
      <c r="A112" s="590"/>
      <c r="B112" s="590"/>
      <c r="C112" s="590"/>
      <c r="D112" s="590"/>
      <c r="E112" s="590"/>
      <c r="F112" s="590"/>
      <c r="G112" s="590"/>
      <c r="H112" s="590"/>
    </row>
    <row r="113" spans="1:8" x14ac:dyDescent="0.3">
      <c r="A113" s="590"/>
      <c r="B113" s="590"/>
      <c r="C113" s="590"/>
      <c r="D113" s="590"/>
      <c r="E113" s="590"/>
      <c r="F113" s="590"/>
      <c r="G113" s="590"/>
      <c r="H113" s="590"/>
    </row>
    <row r="114" spans="1:8" x14ac:dyDescent="0.3">
      <c r="A114" s="590"/>
      <c r="B114" s="590"/>
      <c r="C114" s="590"/>
      <c r="D114" s="590"/>
      <c r="E114" s="590"/>
      <c r="F114" s="590"/>
      <c r="G114" s="590"/>
      <c r="H114" s="590"/>
    </row>
    <row r="115" spans="1:8" x14ac:dyDescent="0.3">
      <c r="A115" s="590"/>
      <c r="B115" s="590"/>
      <c r="C115" s="590"/>
      <c r="D115" s="590"/>
      <c r="E115" s="590"/>
      <c r="F115" s="590"/>
      <c r="G115" s="590"/>
      <c r="H115" s="590"/>
    </row>
    <row r="116" spans="1:8" x14ac:dyDescent="0.3">
      <c r="A116" s="590"/>
      <c r="B116" s="590"/>
      <c r="C116" s="590"/>
      <c r="D116" s="590"/>
      <c r="E116" s="590"/>
      <c r="F116" s="590"/>
      <c r="G116" s="590"/>
      <c r="H116" s="590"/>
    </row>
    <row r="117" spans="1:8" x14ac:dyDescent="0.3">
      <c r="A117" s="590"/>
      <c r="B117" s="590"/>
      <c r="C117" s="590"/>
      <c r="D117" s="590"/>
      <c r="E117" s="590"/>
      <c r="F117" s="590"/>
      <c r="G117" s="590"/>
      <c r="H117" s="590"/>
    </row>
    <row r="118" spans="1:8" x14ac:dyDescent="0.3">
      <c r="A118" s="590"/>
      <c r="B118" s="590"/>
      <c r="C118" s="590"/>
      <c r="D118" s="590"/>
      <c r="E118" s="590"/>
      <c r="F118" s="590"/>
      <c r="G118" s="590"/>
      <c r="H118" s="590"/>
    </row>
    <row r="119" spans="1:8" x14ac:dyDescent="0.3">
      <c r="A119" s="590"/>
      <c r="B119" s="590"/>
      <c r="C119" s="590"/>
      <c r="D119" s="590"/>
      <c r="E119" s="590"/>
      <c r="F119" s="590"/>
      <c r="G119" s="590"/>
      <c r="H119" s="590"/>
    </row>
    <row r="120" spans="1:8" x14ac:dyDescent="0.3">
      <c r="A120" s="590"/>
      <c r="B120" s="590"/>
      <c r="C120" s="590"/>
      <c r="D120" s="590"/>
      <c r="E120" s="590"/>
      <c r="F120" s="590"/>
      <c r="G120" s="590"/>
      <c r="H120" s="590"/>
    </row>
    <row r="121" spans="1:8" x14ac:dyDescent="0.3">
      <c r="A121" s="590"/>
      <c r="B121" s="590"/>
      <c r="C121" s="590"/>
      <c r="D121" s="590"/>
      <c r="E121" s="590"/>
      <c r="F121" s="590"/>
      <c r="G121" s="590"/>
      <c r="H121" s="590"/>
    </row>
    <row r="122" spans="1:8" x14ac:dyDescent="0.3">
      <c r="A122" s="590"/>
      <c r="B122" s="590"/>
      <c r="C122" s="590"/>
      <c r="D122" s="590"/>
      <c r="E122" s="590"/>
      <c r="F122" s="590"/>
      <c r="G122" s="590"/>
      <c r="H122" s="590"/>
    </row>
    <row r="123" spans="1:8" x14ac:dyDescent="0.3">
      <c r="A123" s="590"/>
      <c r="B123" s="590"/>
      <c r="C123" s="590"/>
      <c r="D123" s="590"/>
      <c r="E123" s="590"/>
      <c r="F123" s="590"/>
      <c r="G123" s="590"/>
      <c r="H123" s="590"/>
    </row>
    <row r="124" spans="1:8" x14ac:dyDescent="0.3">
      <c r="A124" s="590"/>
      <c r="B124" s="590"/>
      <c r="C124" s="590"/>
      <c r="D124" s="590"/>
      <c r="E124" s="590"/>
      <c r="F124" s="590"/>
      <c r="G124" s="590"/>
      <c r="H124" s="590"/>
    </row>
    <row r="125" spans="1:8" x14ac:dyDescent="0.3">
      <c r="A125" s="590"/>
      <c r="B125" s="590"/>
      <c r="C125" s="590"/>
      <c r="D125" s="590"/>
      <c r="E125" s="590"/>
      <c r="F125" s="590"/>
      <c r="G125" s="590"/>
      <c r="H125" s="590"/>
    </row>
    <row r="126" spans="1:8" x14ac:dyDescent="0.3">
      <c r="A126" s="590"/>
      <c r="B126" s="590"/>
      <c r="C126" s="590"/>
      <c r="D126" s="590"/>
      <c r="E126" s="590"/>
      <c r="F126" s="590"/>
      <c r="G126" s="590"/>
      <c r="H126" s="590"/>
    </row>
    <row r="127" spans="1:8" x14ac:dyDescent="0.3">
      <c r="A127" s="590"/>
      <c r="B127" s="590"/>
      <c r="C127" s="590"/>
      <c r="D127" s="590"/>
      <c r="E127" s="590"/>
      <c r="F127" s="590"/>
      <c r="G127" s="590"/>
      <c r="H127" s="590"/>
    </row>
    <row r="128" spans="1:8" x14ac:dyDescent="0.3">
      <c r="A128" s="590"/>
      <c r="B128" s="590"/>
      <c r="C128" s="590"/>
      <c r="D128" s="590"/>
      <c r="E128" s="590"/>
      <c r="F128" s="590"/>
      <c r="G128" s="590"/>
      <c r="H128" s="590"/>
    </row>
    <row r="129" spans="1:8" x14ac:dyDescent="0.3">
      <c r="A129" s="590"/>
      <c r="B129" s="590"/>
      <c r="C129" s="590"/>
      <c r="D129" s="590"/>
      <c r="E129" s="590"/>
      <c r="F129" s="590"/>
      <c r="G129" s="590"/>
      <c r="H129" s="590"/>
    </row>
    <row r="130" spans="1:8" x14ac:dyDescent="0.3">
      <c r="A130" s="590"/>
      <c r="B130" s="590"/>
      <c r="C130" s="590"/>
      <c r="D130" s="590"/>
      <c r="E130" s="590"/>
      <c r="F130" s="590"/>
      <c r="G130" s="590"/>
      <c r="H130" s="590"/>
    </row>
    <row r="131" spans="1:8" x14ac:dyDescent="0.3">
      <c r="A131" s="590"/>
      <c r="B131" s="590"/>
      <c r="C131" s="590"/>
      <c r="D131" s="590"/>
      <c r="E131" s="590"/>
      <c r="F131" s="590"/>
      <c r="G131" s="590"/>
      <c r="H131" s="590"/>
    </row>
    <row r="132" spans="1:8" x14ac:dyDescent="0.3">
      <c r="A132" s="590"/>
      <c r="B132" s="590"/>
      <c r="C132" s="590"/>
      <c r="D132" s="590"/>
      <c r="E132" s="590"/>
      <c r="F132" s="590"/>
      <c r="G132" s="590"/>
      <c r="H132" s="590"/>
    </row>
    <row r="133" spans="1:8" x14ac:dyDescent="0.3">
      <c r="A133" s="590"/>
      <c r="B133" s="590"/>
      <c r="C133" s="590"/>
      <c r="D133" s="590"/>
      <c r="E133" s="590"/>
      <c r="F133" s="590"/>
      <c r="G133" s="590"/>
      <c r="H133" s="590"/>
    </row>
    <row r="134" spans="1:8" x14ac:dyDescent="0.3">
      <c r="A134" s="590"/>
      <c r="B134" s="590"/>
      <c r="C134" s="590"/>
      <c r="D134" s="590"/>
      <c r="E134" s="590"/>
      <c r="F134" s="590"/>
      <c r="G134" s="590"/>
      <c r="H134" s="590"/>
    </row>
    <row r="135" spans="1:8" x14ac:dyDescent="0.3">
      <c r="A135" s="590"/>
      <c r="B135" s="590"/>
      <c r="C135" s="590"/>
      <c r="D135" s="590"/>
      <c r="E135" s="590"/>
      <c r="F135" s="590"/>
      <c r="G135" s="590"/>
      <c r="H135" s="590"/>
    </row>
    <row r="136" spans="1:8" x14ac:dyDescent="0.3">
      <c r="A136" s="590"/>
      <c r="B136" s="590"/>
      <c r="C136" s="590"/>
      <c r="D136" s="590"/>
      <c r="E136" s="590"/>
      <c r="F136" s="590"/>
      <c r="G136" s="590"/>
      <c r="H136" s="590"/>
    </row>
    <row r="137" spans="1:8" x14ac:dyDescent="0.3">
      <c r="A137" s="590"/>
      <c r="B137" s="590"/>
      <c r="C137" s="590"/>
      <c r="D137" s="590"/>
      <c r="E137" s="590"/>
      <c r="F137" s="590"/>
      <c r="G137" s="590"/>
      <c r="H137" s="590"/>
    </row>
    <row r="138" spans="1:8" x14ac:dyDescent="0.3">
      <c r="A138" s="590"/>
      <c r="B138" s="590"/>
      <c r="C138" s="590"/>
      <c r="D138" s="590"/>
      <c r="E138" s="590"/>
      <c r="F138" s="590"/>
      <c r="G138" s="590"/>
      <c r="H138" s="590"/>
    </row>
    <row r="139" spans="1:8" x14ac:dyDescent="0.3">
      <c r="A139" s="590"/>
      <c r="B139" s="590"/>
      <c r="C139" s="590"/>
      <c r="D139" s="590"/>
      <c r="E139" s="590"/>
      <c r="F139" s="590"/>
      <c r="G139" s="590"/>
      <c r="H139" s="590"/>
    </row>
    <row r="140" spans="1:8" x14ac:dyDescent="0.3">
      <c r="A140" s="590"/>
      <c r="B140" s="590"/>
      <c r="C140" s="590"/>
      <c r="D140" s="590"/>
      <c r="E140" s="590"/>
      <c r="F140" s="590"/>
      <c r="G140" s="590"/>
      <c r="H140" s="590"/>
    </row>
    <row r="141" spans="1:8" x14ac:dyDescent="0.3">
      <c r="A141" s="590"/>
      <c r="B141" s="590"/>
      <c r="C141" s="590"/>
      <c r="D141" s="590"/>
      <c r="E141" s="590"/>
      <c r="F141" s="590"/>
      <c r="G141" s="590"/>
      <c r="H141" s="590"/>
    </row>
    <row r="142" spans="1:8" x14ac:dyDescent="0.3">
      <c r="A142" s="590"/>
      <c r="B142" s="590"/>
      <c r="C142" s="590"/>
      <c r="D142" s="590"/>
      <c r="E142" s="590"/>
      <c r="F142" s="590"/>
      <c r="G142" s="590"/>
      <c r="H142" s="590"/>
    </row>
    <row r="143" spans="1:8" x14ac:dyDescent="0.3">
      <c r="A143" s="590"/>
      <c r="B143" s="590"/>
      <c r="C143" s="590"/>
      <c r="D143" s="590"/>
      <c r="E143" s="590"/>
      <c r="F143" s="590"/>
      <c r="G143" s="590"/>
      <c r="H143" s="590"/>
    </row>
    <row r="144" spans="1:8" x14ac:dyDescent="0.3">
      <c r="A144" s="590"/>
      <c r="B144" s="590"/>
      <c r="C144" s="590"/>
      <c r="D144" s="590"/>
      <c r="E144" s="590"/>
      <c r="F144" s="590"/>
      <c r="G144" s="590"/>
      <c r="H144" s="590"/>
    </row>
    <row r="145" spans="1:8" x14ac:dyDescent="0.3">
      <c r="A145" s="590"/>
      <c r="B145" s="590"/>
      <c r="C145" s="590"/>
      <c r="D145" s="590"/>
      <c r="E145" s="590"/>
      <c r="F145" s="590"/>
      <c r="G145" s="590"/>
      <c r="H145" s="590"/>
    </row>
    <row r="146" spans="1:8" x14ac:dyDescent="0.3">
      <c r="A146" s="590"/>
      <c r="B146" s="590"/>
      <c r="C146" s="590"/>
      <c r="D146" s="590"/>
      <c r="E146" s="590"/>
      <c r="F146" s="590"/>
      <c r="G146" s="590"/>
      <c r="H146" s="590"/>
    </row>
    <row r="147" spans="1:8" x14ac:dyDescent="0.3">
      <c r="A147" s="590"/>
      <c r="B147" s="590"/>
      <c r="C147" s="590"/>
      <c r="D147" s="590"/>
      <c r="E147" s="590"/>
      <c r="F147" s="590"/>
      <c r="G147" s="590"/>
      <c r="H147" s="590"/>
    </row>
    <row r="148" spans="1:8" x14ac:dyDescent="0.3">
      <c r="A148" s="590"/>
      <c r="B148" s="590"/>
      <c r="C148" s="590"/>
      <c r="D148" s="590"/>
      <c r="E148" s="590"/>
      <c r="F148" s="590"/>
      <c r="G148" s="590"/>
      <c r="H148" s="590"/>
    </row>
    <row r="149" spans="1:8" x14ac:dyDescent="0.3">
      <c r="A149" s="590"/>
      <c r="B149" s="590"/>
      <c r="C149" s="590"/>
      <c r="D149" s="590"/>
      <c r="E149" s="590"/>
      <c r="F149" s="590"/>
      <c r="G149" s="590"/>
      <c r="H149" s="590"/>
    </row>
    <row r="150" spans="1:8" x14ac:dyDescent="0.3">
      <c r="A150" s="590"/>
      <c r="B150" s="590"/>
      <c r="C150" s="590"/>
      <c r="D150" s="590"/>
      <c r="E150" s="590"/>
      <c r="F150" s="590"/>
      <c r="G150" s="590"/>
      <c r="H150" s="590"/>
    </row>
    <row r="151" spans="1:8" x14ac:dyDescent="0.3">
      <c r="A151" s="590"/>
      <c r="B151" s="590"/>
      <c r="C151" s="590"/>
      <c r="D151" s="590"/>
      <c r="E151" s="590"/>
      <c r="F151" s="590"/>
      <c r="G151" s="590"/>
      <c r="H151" s="590"/>
    </row>
    <row r="152" spans="1:8" x14ac:dyDescent="0.3">
      <c r="A152" s="590"/>
      <c r="B152" s="590"/>
      <c r="C152" s="590"/>
      <c r="D152" s="590"/>
      <c r="E152" s="590"/>
      <c r="F152" s="590"/>
      <c r="G152" s="590"/>
      <c r="H152" s="590"/>
    </row>
    <row r="153" spans="1:8" x14ac:dyDescent="0.3">
      <c r="A153" s="590"/>
      <c r="B153" s="590"/>
      <c r="C153" s="590"/>
      <c r="D153" s="590"/>
      <c r="E153" s="590"/>
      <c r="F153" s="590"/>
      <c r="G153" s="590"/>
      <c r="H153" s="590"/>
    </row>
    <row r="154" spans="1:8" x14ac:dyDescent="0.3">
      <c r="A154" s="590"/>
      <c r="B154" s="590"/>
      <c r="C154" s="590"/>
      <c r="D154" s="590"/>
      <c r="E154" s="590"/>
      <c r="F154" s="590"/>
      <c r="G154" s="590"/>
      <c r="H154" s="590"/>
    </row>
    <row r="155" spans="1:8" x14ac:dyDescent="0.3">
      <c r="A155" s="590"/>
      <c r="B155" s="590"/>
      <c r="C155" s="590"/>
      <c r="D155" s="590"/>
      <c r="E155" s="590"/>
      <c r="F155" s="590"/>
      <c r="G155" s="590"/>
      <c r="H155" s="590"/>
    </row>
    <row r="156" spans="1:8" x14ac:dyDescent="0.3">
      <c r="A156" s="590"/>
      <c r="B156" s="590"/>
      <c r="C156" s="590"/>
      <c r="D156" s="590"/>
      <c r="E156" s="590"/>
      <c r="F156" s="590"/>
      <c r="G156" s="590"/>
      <c r="H156" s="590"/>
    </row>
    <row r="157" spans="1:8" x14ac:dyDescent="0.3">
      <c r="A157" s="590"/>
      <c r="B157" s="590"/>
      <c r="C157" s="590"/>
      <c r="D157" s="590"/>
      <c r="E157" s="590"/>
      <c r="F157" s="590"/>
      <c r="G157" s="590"/>
      <c r="H157" s="590"/>
    </row>
    <row r="158" spans="1:8" x14ac:dyDescent="0.3">
      <c r="A158" s="590"/>
      <c r="B158" s="590"/>
      <c r="C158" s="590"/>
      <c r="D158" s="590"/>
      <c r="E158" s="590"/>
      <c r="F158" s="590"/>
      <c r="G158" s="590"/>
      <c r="H158" s="590"/>
    </row>
    <row r="159" spans="1:8" x14ac:dyDescent="0.3">
      <c r="A159" s="590"/>
      <c r="B159" s="590"/>
      <c r="C159" s="590"/>
      <c r="D159" s="590"/>
      <c r="E159" s="590"/>
      <c r="F159" s="590"/>
      <c r="G159" s="590"/>
      <c r="H159" s="590"/>
    </row>
    <row r="160" spans="1:8" x14ac:dyDescent="0.3">
      <c r="A160" s="590"/>
      <c r="B160" s="590"/>
      <c r="C160" s="590"/>
      <c r="D160" s="590"/>
      <c r="E160" s="590"/>
      <c r="F160" s="590"/>
      <c r="G160" s="590"/>
      <c r="H160" s="590"/>
    </row>
    <row r="161" spans="1:8" x14ac:dyDescent="0.3">
      <c r="A161" s="590"/>
      <c r="B161" s="590"/>
      <c r="C161" s="590"/>
      <c r="D161" s="590"/>
      <c r="E161" s="590"/>
      <c r="F161" s="590"/>
      <c r="G161" s="590"/>
      <c r="H161" s="590"/>
    </row>
    <row r="162" spans="1:8" x14ac:dyDescent="0.3">
      <c r="A162" s="590"/>
      <c r="B162" s="590"/>
      <c r="C162" s="590"/>
      <c r="D162" s="590"/>
      <c r="E162" s="590"/>
      <c r="F162" s="590"/>
      <c r="G162" s="590"/>
      <c r="H162" s="590"/>
    </row>
    <row r="163" spans="1:8" x14ac:dyDescent="0.3">
      <c r="A163" s="590"/>
      <c r="B163" s="590"/>
      <c r="C163" s="590"/>
      <c r="D163" s="590"/>
      <c r="E163" s="590"/>
      <c r="F163" s="590"/>
      <c r="G163" s="590"/>
      <c r="H163" s="590"/>
    </row>
    <row r="164" spans="1:8" x14ac:dyDescent="0.3">
      <c r="A164" s="590"/>
      <c r="B164" s="590"/>
      <c r="C164" s="590"/>
      <c r="D164" s="590"/>
      <c r="E164" s="590"/>
      <c r="F164" s="590"/>
      <c r="G164" s="590"/>
      <c r="H164" s="590"/>
    </row>
    <row r="165" spans="1:8" x14ac:dyDescent="0.3">
      <c r="A165" s="590"/>
      <c r="B165" s="590"/>
      <c r="C165" s="590"/>
      <c r="D165" s="590"/>
      <c r="E165" s="590"/>
      <c r="F165" s="590"/>
      <c r="G165" s="590"/>
      <c r="H165" s="590"/>
    </row>
    <row r="166" spans="1:8" x14ac:dyDescent="0.3">
      <c r="A166" s="590"/>
      <c r="B166" s="590"/>
      <c r="C166" s="590"/>
      <c r="D166" s="590"/>
      <c r="E166" s="590"/>
      <c r="F166" s="590"/>
      <c r="G166" s="590"/>
      <c r="H166" s="590"/>
    </row>
    <row r="167" spans="1:8" x14ac:dyDescent="0.3">
      <c r="A167" s="590"/>
      <c r="B167" s="590"/>
      <c r="C167" s="590"/>
      <c r="D167" s="590"/>
      <c r="E167" s="590"/>
      <c r="F167" s="590"/>
      <c r="G167" s="590"/>
      <c r="H167" s="590"/>
    </row>
    <row r="168" spans="1:8" x14ac:dyDescent="0.3">
      <c r="A168" s="590"/>
      <c r="B168" s="590"/>
      <c r="C168" s="590"/>
      <c r="D168" s="590"/>
      <c r="E168" s="590"/>
      <c r="F168" s="590"/>
      <c r="G168" s="590"/>
      <c r="H168" s="590"/>
    </row>
    <row r="169" spans="1:8" x14ac:dyDescent="0.3">
      <c r="A169" s="590"/>
      <c r="B169" s="590"/>
      <c r="C169" s="590"/>
      <c r="D169" s="590"/>
      <c r="E169" s="590"/>
      <c r="F169" s="590"/>
      <c r="G169" s="590"/>
      <c r="H169" s="590"/>
    </row>
    <row r="170" spans="1:8" x14ac:dyDescent="0.3">
      <c r="A170" s="590"/>
      <c r="B170" s="590"/>
      <c r="C170" s="590"/>
      <c r="D170" s="590"/>
      <c r="E170" s="590"/>
      <c r="F170" s="590"/>
      <c r="G170" s="590"/>
      <c r="H170" s="590"/>
    </row>
    <row r="171" spans="1:8" x14ac:dyDescent="0.3">
      <c r="A171" s="590"/>
      <c r="B171" s="590"/>
      <c r="C171" s="590"/>
      <c r="D171" s="590"/>
      <c r="E171" s="590"/>
      <c r="F171" s="590"/>
      <c r="G171" s="590"/>
      <c r="H171" s="590"/>
    </row>
    <row r="172" spans="1:8" x14ac:dyDescent="0.3">
      <c r="A172" s="590"/>
      <c r="B172" s="590"/>
      <c r="C172" s="590"/>
      <c r="D172" s="590"/>
      <c r="E172" s="590"/>
      <c r="F172" s="590"/>
      <c r="G172" s="590"/>
      <c r="H172" s="590"/>
    </row>
    <row r="173" spans="1:8" x14ac:dyDescent="0.3">
      <c r="A173" s="590"/>
      <c r="B173" s="590"/>
      <c r="C173" s="590"/>
      <c r="D173" s="590"/>
      <c r="E173" s="590"/>
      <c r="F173" s="590"/>
      <c r="G173" s="590"/>
      <c r="H173" s="590"/>
    </row>
    <row r="174" spans="1:8" x14ac:dyDescent="0.3">
      <c r="A174" s="590"/>
      <c r="B174" s="590"/>
      <c r="C174" s="590"/>
      <c r="D174" s="590"/>
      <c r="E174" s="590"/>
      <c r="F174" s="590"/>
      <c r="G174" s="590"/>
      <c r="H174" s="590"/>
    </row>
    <row r="175" spans="1:8" x14ac:dyDescent="0.3">
      <c r="A175" s="590"/>
      <c r="B175" s="590"/>
      <c r="C175" s="590"/>
      <c r="D175" s="590"/>
      <c r="E175" s="590"/>
      <c r="F175" s="590"/>
      <c r="G175" s="590"/>
      <c r="H175" s="590"/>
    </row>
    <row r="176" spans="1:8" x14ac:dyDescent="0.3">
      <c r="A176" s="590"/>
      <c r="B176" s="590"/>
      <c r="C176" s="590"/>
      <c r="D176" s="590"/>
      <c r="E176" s="590"/>
      <c r="F176" s="590"/>
      <c r="G176" s="590"/>
      <c r="H176" s="590"/>
    </row>
    <row r="177" spans="1:8" x14ac:dyDescent="0.3">
      <c r="A177" s="590"/>
      <c r="B177" s="590"/>
      <c r="C177" s="590"/>
      <c r="D177" s="590"/>
      <c r="E177" s="590"/>
      <c r="F177" s="590"/>
      <c r="G177" s="590"/>
      <c r="H177" s="590"/>
    </row>
    <row r="178" spans="1:8" x14ac:dyDescent="0.3">
      <c r="A178" s="590"/>
      <c r="B178" s="590"/>
      <c r="C178" s="590"/>
      <c r="D178" s="590"/>
      <c r="E178" s="590"/>
      <c r="F178" s="590"/>
      <c r="G178" s="590"/>
      <c r="H178" s="590"/>
    </row>
    <row r="179" spans="1:8" x14ac:dyDescent="0.3">
      <c r="A179" s="590"/>
      <c r="B179" s="590"/>
      <c r="C179" s="590"/>
      <c r="D179" s="590"/>
      <c r="E179" s="590"/>
      <c r="F179" s="590"/>
      <c r="G179" s="590"/>
      <c r="H179" s="590"/>
    </row>
    <row r="180" spans="1:8" x14ac:dyDescent="0.3">
      <c r="A180" s="590"/>
      <c r="B180" s="590"/>
      <c r="C180" s="590"/>
      <c r="D180" s="590"/>
      <c r="E180" s="590"/>
      <c r="F180" s="590"/>
      <c r="G180" s="590"/>
      <c r="H180" s="590"/>
    </row>
    <row r="181" spans="1:8" x14ac:dyDescent="0.3">
      <c r="A181" s="590"/>
      <c r="B181" s="590"/>
      <c r="C181" s="590"/>
      <c r="D181" s="590"/>
      <c r="E181" s="590"/>
      <c r="F181" s="590"/>
      <c r="G181" s="590"/>
      <c r="H181" s="590"/>
    </row>
    <row r="182" spans="1:8" x14ac:dyDescent="0.3">
      <c r="A182" s="590"/>
      <c r="B182" s="590"/>
      <c r="C182" s="590"/>
      <c r="D182" s="590"/>
      <c r="E182" s="590"/>
      <c r="F182" s="590"/>
      <c r="G182" s="590"/>
      <c r="H182" s="590"/>
    </row>
    <row r="183" spans="1:8" x14ac:dyDescent="0.3">
      <c r="A183" s="590"/>
      <c r="B183" s="590"/>
      <c r="C183" s="590"/>
      <c r="D183" s="590"/>
      <c r="E183" s="590"/>
      <c r="F183" s="590"/>
      <c r="G183" s="590"/>
      <c r="H183" s="590"/>
    </row>
    <row r="184" spans="1:8" x14ac:dyDescent="0.3">
      <c r="A184" s="590"/>
      <c r="B184" s="590"/>
      <c r="C184" s="590"/>
      <c r="D184" s="590"/>
      <c r="E184" s="590"/>
      <c r="F184" s="590"/>
      <c r="G184" s="590"/>
      <c r="H184" s="590"/>
    </row>
    <row r="185" spans="1:8" x14ac:dyDescent="0.3">
      <c r="A185" s="590"/>
      <c r="B185" s="590"/>
      <c r="C185" s="590"/>
      <c r="D185" s="590"/>
      <c r="E185" s="590"/>
      <c r="F185" s="590"/>
      <c r="G185" s="590"/>
      <c r="H185" s="590"/>
    </row>
    <row r="186" spans="1:8" x14ac:dyDescent="0.3">
      <c r="A186" s="590"/>
      <c r="B186" s="590"/>
      <c r="C186" s="590"/>
      <c r="D186" s="590"/>
      <c r="E186" s="590"/>
      <c r="F186" s="590"/>
      <c r="G186" s="590"/>
      <c r="H186" s="590"/>
    </row>
    <row r="187" spans="1:8" x14ac:dyDescent="0.3">
      <c r="A187" s="590"/>
      <c r="B187" s="590"/>
      <c r="C187" s="590"/>
      <c r="D187" s="590"/>
      <c r="E187" s="590"/>
      <c r="F187" s="590"/>
      <c r="G187" s="590"/>
      <c r="H187" s="590"/>
    </row>
    <row r="188" spans="1:8" x14ac:dyDescent="0.3">
      <c r="A188" s="590"/>
      <c r="B188" s="590"/>
      <c r="C188" s="590"/>
      <c r="D188" s="590"/>
      <c r="E188" s="590"/>
      <c r="F188" s="590"/>
      <c r="G188" s="590"/>
      <c r="H188" s="590"/>
    </row>
    <row r="189" spans="1:8" x14ac:dyDescent="0.3">
      <c r="A189" s="590"/>
      <c r="B189" s="590"/>
      <c r="C189" s="590"/>
      <c r="D189" s="590"/>
      <c r="E189" s="590"/>
      <c r="F189" s="590"/>
      <c r="G189" s="590"/>
      <c r="H189" s="590"/>
    </row>
    <row r="190" spans="1:8" x14ac:dyDescent="0.3">
      <c r="A190" s="590"/>
      <c r="B190" s="590"/>
      <c r="C190" s="590"/>
      <c r="D190" s="590"/>
      <c r="E190" s="590"/>
      <c r="F190" s="590"/>
      <c r="G190" s="590"/>
      <c r="H190" s="590"/>
    </row>
    <row r="191" spans="1:8" x14ac:dyDescent="0.3">
      <c r="A191" s="590"/>
      <c r="B191" s="590"/>
      <c r="C191" s="590"/>
      <c r="D191" s="590"/>
      <c r="E191" s="590"/>
      <c r="F191" s="590"/>
      <c r="G191" s="590"/>
      <c r="H191" s="590"/>
    </row>
    <row r="192" spans="1:8" x14ac:dyDescent="0.3">
      <c r="A192" s="590"/>
      <c r="B192" s="590"/>
      <c r="C192" s="590"/>
      <c r="D192" s="590"/>
      <c r="E192" s="590"/>
      <c r="F192" s="590"/>
      <c r="G192" s="590"/>
      <c r="H192" s="590"/>
    </row>
    <row r="193" spans="1:8" x14ac:dyDescent="0.3">
      <c r="A193" s="590"/>
      <c r="B193" s="590"/>
      <c r="C193" s="590"/>
      <c r="D193" s="590"/>
      <c r="E193" s="590"/>
      <c r="F193" s="590"/>
      <c r="G193" s="590"/>
      <c r="H193" s="590"/>
    </row>
    <row r="194" spans="1:8" x14ac:dyDescent="0.3">
      <c r="A194" s="590"/>
      <c r="B194" s="590"/>
      <c r="C194" s="590"/>
      <c r="D194" s="590"/>
      <c r="E194" s="590"/>
      <c r="F194" s="590"/>
      <c r="G194" s="590"/>
      <c r="H194" s="590"/>
    </row>
    <row r="195" spans="1:8" x14ac:dyDescent="0.3">
      <c r="A195" s="590"/>
      <c r="B195" s="590"/>
      <c r="C195" s="590"/>
      <c r="D195" s="590"/>
      <c r="E195" s="590"/>
      <c r="F195" s="590"/>
      <c r="G195" s="590"/>
      <c r="H195" s="590"/>
    </row>
    <row r="196" spans="1:8" x14ac:dyDescent="0.3">
      <c r="A196" s="590"/>
      <c r="B196" s="590"/>
      <c r="C196" s="590"/>
      <c r="D196" s="590"/>
      <c r="E196" s="590"/>
      <c r="F196" s="590"/>
      <c r="G196" s="590"/>
      <c r="H196" s="590"/>
    </row>
    <row r="197" spans="1:8" x14ac:dyDescent="0.3">
      <c r="A197" s="590"/>
      <c r="B197" s="590"/>
      <c r="C197" s="590"/>
      <c r="D197" s="590"/>
      <c r="E197" s="590"/>
      <c r="F197" s="590"/>
      <c r="G197" s="590"/>
      <c r="H197" s="590"/>
    </row>
    <row r="198" spans="1:8" x14ac:dyDescent="0.3">
      <c r="A198" s="590"/>
      <c r="B198" s="590"/>
      <c r="C198" s="590"/>
      <c r="D198" s="590"/>
      <c r="E198" s="590"/>
      <c r="F198" s="590"/>
      <c r="G198" s="590"/>
      <c r="H198" s="590"/>
    </row>
    <row r="199" spans="1:8" x14ac:dyDescent="0.3">
      <c r="A199" s="590"/>
      <c r="B199" s="590"/>
      <c r="C199" s="590"/>
      <c r="D199" s="590"/>
      <c r="E199" s="590"/>
      <c r="F199" s="590"/>
      <c r="G199" s="590"/>
      <c r="H199" s="590"/>
    </row>
    <row r="200" spans="1:8" x14ac:dyDescent="0.3">
      <c r="A200" s="590"/>
      <c r="B200" s="590"/>
      <c r="C200" s="590"/>
      <c r="D200" s="590"/>
      <c r="E200" s="590"/>
      <c r="F200" s="590"/>
      <c r="G200" s="590"/>
      <c r="H200" s="590"/>
    </row>
    <row r="201" spans="1:8" x14ac:dyDescent="0.3">
      <c r="A201" s="590"/>
      <c r="B201" s="590"/>
      <c r="C201" s="590"/>
      <c r="D201" s="590"/>
      <c r="E201" s="590"/>
      <c r="F201" s="590"/>
      <c r="G201" s="590"/>
      <c r="H201" s="590"/>
    </row>
    <row r="202" spans="1:8" x14ac:dyDescent="0.3">
      <c r="A202" s="590"/>
      <c r="B202" s="590"/>
      <c r="C202" s="590"/>
      <c r="D202" s="590"/>
      <c r="E202" s="590"/>
      <c r="F202" s="590"/>
      <c r="G202" s="590"/>
      <c r="H202" s="590"/>
    </row>
    <row r="203" spans="1:8" x14ac:dyDescent="0.3">
      <c r="A203" s="590"/>
      <c r="B203" s="590"/>
      <c r="C203" s="590"/>
      <c r="D203" s="590"/>
      <c r="E203" s="590"/>
      <c r="F203" s="590"/>
      <c r="G203" s="590"/>
      <c r="H203" s="590"/>
    </row>
    <row r="204" spans="1:8" x14ac:dyDescent="0.3">
      <c r="A204" s="590"/>
      <c r="B204" s="590"/>
      <c r="C204" s="590"/>
      <c r="D204" s="590"/>
      <c r="E204" s="590"/>
      <c r="F204" s="590"/>
      <c r="G204" s="590"/>
      <c r="H204" s="590"/>
    </row>
    <row r="205" spans="1:8" x14ac:dyDescent="0.3">
      <c r="A205" s="590"/>
      <c r="B205" s="590"/>
      <c r="C205" s="590"/>
      <c r="D205" s="590"/>
      <c r="E205" s="590"/>
      <c r="F205" s="590"/>
      <c r="G205" s="590"/>
      <c r="H205" s="590"/>
    </row>
    <row r="206" spans="1:8" x14ac:dyDescent="0.3">
      <c r="A206" s="590"/>
      <c r="B206" s="590"/>
      <c r="C206" s="590"/>
      <c r="D206" s="590"/>
      <c r="E206" s="590"/>
      <c r="F206" s="590"/>
      <c r="G206" s="590"/>
      <c r="H206" s="590"/>
    </row>
    <row r="207" spans="1:8" x14ac:dyDescent="0.3">
      <c r="A207" s="590"/>
      <c r="B207" s="590"/>
      <c r="C207" s="590"/>
      <c r="D207" s="590"/>
      <c r="E207" s="590"/>
      <c r="F207" s="590"/>
      <c r="G207" s="590"/>
      <c r="H207" s="590"/>
    </row>
    <row r="208" spans="1:8" x14ac:dyDescent="0.3">
      <c r="A208" s="590"/>
      <c r="B208" s="590"/>
      <c r="C208" s="590"/>
      <c r="D208" s="590"/>
      <c r="E208" s="590"/>
      <c r="F208" s="590"/>
      <c r="G208" s="590"/>
      <c r="H208" s="590"/>
    </row>
    <row r="209" spans="1:8" x14ac:dyDescent="0.3">
      <c r="A209" s="590"/>
      <c r="B209" s="590"/>
      <c r="C209" s="590"/>
      <c r="D209" s="590"/>
      <c r="E209" s="590"/>
      <c r="F209" s="590"/>
      <c r="G209" s="590"/>
      <c r="H209" s="590"/>
    </row>
    <row r="210" spans="1:8" x14ac:dyDescent="0.3">
      <c r="A210" s="590"/>
      <c r="B210" s="590"/>
      <c r="C210" s="590"/>
      <c r="D210" s="590"/>
      <c r="E210" s="590"/>
      <c r="F210" s="590"/>
      <c r="G210" s="590"/>
      <c r="H210" s="590"/>
    </row>
    <row r="211" spans="1:8" x14ac:dyDescent="0.3">
      <c r="A211" s="590"/>
      <c r="B211" s="590"/>
      <c r="C211" s="590"/>
      <c r="D211" s="590"/>
      <c r="E211" s="590"/>
      <c r="F211" s="590"/>
      <c r="G211" s="590"/>
      <c r="H211" s="590"/>
    </row>
    <row r="212" spans="1:8" x14ac:dyDescent="0.3">
      <c r="A212" s="590"/>
      <c r="B212" s="590"/>
      <c r="C212" s="590"/>
      <c r="D212" s="590"/>
      <c r="E212" s="590"/>
      <c r="F212" s="590"/>
      <c r="G212" s="590"/>
      <c r="H212" s="590"/>
    </row>
    <row r="213" spans="1:8" x14ac:dyDescent="0.3">
      <c r="A213" s="590"/>
      <c r="B213" s="590"/>
      <c r="C213" s="590"/>
      <c r="D213" s="590"/>
      <c r="E213" s="590"/>
      <c r="F213" s="590"/>
      <c r="G213" s="590"/>
      <c r="H213" s="590"/>
    </row>
    <row r="214" spans="1:8" x14ac:dyDescent="0.3">
      <c r="A214" s="590"/>
      <c r="B214" s="590"/>
      <c r="C214" s="590"/>
      <c r="D214" s="590"/>
      <c r="E214" s="590"/>
      <c r="F214" s="590"/>
      <c r="G214" s="590"/>
      <c r="H214" s="590"/>
    </row>
    <row r="215" spans="1:8" x14ac:dyDescent="0.3">
      <c r="A215" s="590"/>
      <c r="B215" s="590"/>
      <c r="C215" s="590"/>
      <c r="D215" s="590"/>
      <c r="E215" s="590"/>
      <c r="F215" s="590"/>
      <c r="G215" s="590"/>
      <c r="H215" s="590"/>
    </row>
    <row r="216" spans="1:8" x14ac:dyDescent="0.3">
      <c r="A216" s="590"/>
      <c r="B216" s="590"/>
      <c r="C216" s="590"/>
      <c r="D216" s="590"/>
      <c r="E216" s="590"/>
      <c r="F216" s="590"/>
      <c r="G216" s="590"/>
      <c r="H216" s="590"/>
    </row>
    <row r="217" spans="1:8" x14ac:dyDescent="0.3">
      <c r="A217" s="590"/>
      <c r="B217" s="590"/>
      <c r="C217" s="590"/>
      <c r="D217" s="590"/>
      <c r="E217" s="590"/>
      <c r="F217" s="590"/>
      <c r="G217" s="590"/>
      <c r="H217" s="590"/>
    </row>
    <row r="218" spans="1:8" x14ac:dyDescent="0.3">
      <c r="A218" s="590"/>
      <c r="B218" s="590"/>
      <c r="C218" s="590"/>
      <c r="D218" s="590"/>
      <c r="E218" s="590"/>
      <c r="F218" s="590"/>
      <c r="G218" s="590"/>
      <c r="H218" s="590"/>
    </row>
    <row r="219" spans="1:8" x14ac:dyDescent="0.3">
      <c r="A219" s="590"/>
      <c r="B219" s="590"/>
      <c r="C219" s="590"/>
      <c r="D219" s="590"/>
      <c r="E219" s="590"/>
      <c r="F219" s="590"/>
      <c r="G219" s="590"/>
      <c r="H219" s="590"/>
    </row>
    <row r="220" spans="1:8" x14ac:dyDescent="0.3">
      <c r="A220" s="590"/>
      <c r="B220" s="590"/>
      <c r="C220" s="590"/>
      <c r="D220" s="590"/>
      <c r="E220" s="590"/>
      <c r="F220" s="590"/>
      <c r="G220" s="590"/>
      <c r="H220" s="590"/>
    </row>
    <row r="221" spans="1:8" x14ac:dyDescent="0.3">
      <c r="A221" s="590"/>
      <c r="B221" s="590"/>
      <c r="C221" s="590"/>
      <c r="D221" s="590"/>
      <c r="E221" s="590"/>
      <c r="F221" s="590"/>
      <c r="G221" s="590"/>
      <c r="H221" s="590"/>
    </row>
    <row r="222" spans="1:8" x14ac:dyDescent="0.3">
      <c r="A222" s="590"/>
      <c r="B222" s="590"/>
      <c r="C222" s="590"/>
      <c r="D222" s="590"/>
      <c r="E222" s="590"/>
      <c r="F222" s="590"/>
      <c r="G222" s="590"/>
      <c r="H222" s="590"/>
    </row>
    <row r="223" spans="1:8" x14ac:dyDescent="0.3">
      <c r="A223" s="590"/>
      <c r="B223" s="590"/>
      <c r="C223" s="590"/>
      <c r="D223" s="590"/>
      <c r="E223" s="590"/>
      <c r="F223" s="590"/>
      <c r="G223" s="590"/>
      <c r="H223" s="590"/>
    </row>
    <row r="224" spans="1:8" x14ac:dyDescent="0.3">
      <c r="A224" s="590"/>
      <c r="B224" s="590"/>
      <c r="C224" s="590"/>
      <c r="D224" s="590"/>
      <c r="E224" s="590"/>
      <c r="F224" s="590"/>
      <c r="G224" s="590"/>
      <c r="H224" s="590"/>
    </row>
    <row r="225" spans="1:8" x14ac:dyDescent="0.3">
      <c r="A225" s="590"/>
      <c r="B225" s="590"/>
      <c r="C225" s="590"/>
      <c r="D225" s="590"/>
      <c r="E225" s="590"/>
      <c r="F225" s="590"/>
      <c r="G225" s="590"/>
      <c r="H225" s="590"/>
    </row>
    <row r="226" spans="1:8" x14ac:dyDescent="0.3">
      <c r="A226" s="590"/>
      <c r="B226" s="590"/>
      <c r="C226" s="590"/>
      <c r="D226" s="590"/>
      <c r="E226" s="590"/>
      <c r="F226" s="590"/>
      <c r="G226" s="590"/>
      <c r="H226" s="590"/>
    </row>
    <row r="227" spans="1:8" x14ac:dyDescent="0.3">
      <c r="A227" s="590"/>
      <c r="B227" s="590"/>
      <c r="C227" s="590"/>
      <c r="D227" s="590"/>
      <c r="E227" s="590"/>
      <c r="F227" s="590"/>
      <c r="G227" s="590"/>
      <c r="H227" s="590"/>
    </row>
    <row r="228" spans="1:8" x14ac:dyDescent="0.3">
      <c r="A228" s="590"/>
      <c r="B228" s="590"/>
      <c r="C228" s="590"/>
      <c r="D228" s="590"/>
      <c r="E228" s="590"/>
      <c r="F228" s="590"/>
      <c r="G228" s="590"/>
      <c r="H228" s="590"/>
    </row>
    <row r="229" spans="1:8" x14ac:dyDescent="0.3">
      <c r="A229" s="590"/>
      <c r="B229" s="590"/>
      <c r="C229" s="590"/>
      <c r="D229" s="590"/>
      <c r="E229" s="590"/>
      <c r="F229" s="590"/>
      <c r="G229" s="590"/>
      <c r="H229" s="590"/>
    </row>
    <row r="230" spans="1:8" x14ac:dyDescent="0.3">
      <c r="A230" s="590"/>
      <c r="B230" s="590"/>
      <c r="C230" s="590"/>
      <c r="D230" s="590"/>
      <c r="E230" s="590"/>
      <c r="F230" s="590"/>
      <c r="G230" s="590"/>
      <c r="H230" s="590"/>
    </row>
    <row r="231" spans="1:8" x14ac:dyDescent="0.3">
      <c r="A231" s="590"/>
      <c r="B231" s="590"/>
      <c r="C231" s="590"/>
      <c r="D231" s="590"/>
      <c r="E231" s="590"/>
      <c r="F231" s="590"/>
      <c r="G231" s="590"/>
      <c r="H231" s="590"/>
    </row>
    <row r="232" spans="1:8" x14ac:dyDescent="0.3">
      <c r="A232" s="590"/>
      <c r="B232" s="590"/>
      <c r="C232" s="590"/>
      <c r="D232" s="590"/>
      <c r="E232" s="590"/>
      <c r="F232" s="590"/>
      <c r="G232" s="590"/>
      <c r="H232" s="590"/>
    </row>
    <row r="233" spans="1:8" x14ac:dyDescent="0.3">
      <c r="A233" s="590"/>
      <c r="B233" s="590"/>
      <c r="C233" s="590"/>
      <c r="D233" s="590"/>
      <c r="E233" s="590"/>
      <c r="F233" s="590"/>
      <c r="G233" s="590"/>
      <c r="H233" s="590"/>
    </row>
    <row r="234" spans="1:8" x14ac:dyDescent="0.3">
      <c r="A234" s="590"/>
      <c r="B234" s="590"/>
      <c r="C234" s="590"/>
      <c r="D234" s="590"/>
      <c r="E234" s="590"/>
      <c r="F234" s="590"/>
      <c r="G234" s="590"/>
      <c r="H234" s="590"/>
    </row>
    <row r="235" spans="1:8" x14ac:dyDescent="0.3">
      <c r="A235" s="590"/>
      <c r="B235" s="590"/>
      <c r="C235" s="590"/>
      <c r="D235" s="590"/>
      <c r="E235" s="590"/>
      <c r="F235" s="590"/>
      <c r="G235" s="590"/>
      <c r="H235" s="590"/>
    </row>
    <row r="236" spans="1:8" x14ac:dyDescent="0.3">
      <c r="A236" s="590"/>
      <c r="B236" s="590"/>
      <c r="C236" s="590"/>
      <c r="D236" s="590"/>
      <c r="E236" s="590"/>
      <c r="F236" s="590"/>
      <c r="G236" s="590"/>
      <c r="H236" s="590"/>
    </row>
    <row r="237" spans="1:8" x14ac:dyDescent="0.3">
      <c r="A237" s="590"/>
      <c r="B237" s="590"/>
      <c r="C237" s="590"/>
      <c r="D237" s="590"/>
      <c r="E237" s="590"/>
      <c r="F237" s="590"/>
      <c r="G237" s="590"/>
      <c r="H237" s="590"/>
    </row>
    <row r="238" spans="1:8" x14ac:dyDescent="0.3">
      <c r="A238" s="590"/>
      <c r="B238" s="590"/>
      <c r="C238" s="590"/>
      <c r="D238" s="590"/>
      <c r="E238" s="590"/>
      <c r="F238" s="590"/>
      <c r="G238" s="590"/>
      <c r="H238" s="590"/>
    </row>
    <row r="239" spans="1:8" x14ac:dyDescent="0.3">
      <c r="A239" s="590"/>
      <c r="B239" s="590"/>
      <c r="C239" s="590"/>
      <c r="D239" s="590"/>
      <c r="E239" s="590"/>
      <c r="F239" s="590"/>
      <c r="G239" s="590"/>
      <c r="H239" s="590"/>
    </row>
    <row r="240" spans="1:8" x14ac:dyDescent="0.3">
      <c r="A240" s="590"/>
      <c r="B240" s="590"/>
      <c r="C240" s="590"/>
      <c r="D240" s="590"/>
      <c r="E240" s="590"/>
      <c r="F240" s="590"/>
      <c r="G240" s="590"/>
      <c r="H240" s="590"/>
    </row>
    <row r="241" spans="1:8" x14ac:dyDescent="0.3">
      <c r="A241" s="590"/>
      <c r="B241" s="590"/>
      <c r="C241" s="590"/>
      <c r="D241" s="590"/>
      <c r="E241" s="590"/>
      <c r="F241" s="590"/>
      <c r="G241" s="590"/>
      <c r="H241" s="590"/>
    </row>
    <row r="242" spans="1:8" x14ac:dyDescent="0.3">
      <c r="A242" s="590"/>
      <c r="B242" s="590"/>
      <c r="C242" s="590"/>
      <c r="D242" s="590"/>
      <c r="E242" s="590"/>
      <c r="F242" s="590"/>
      <c r="G242" s="590"/>
      <c r="H242" s="590"/>
    </row>
    <row r="243" spans="1:8" x14ac:dyDescent="0.3">
      <c r="A243" s="590"/>
      <c r="B243" s="590"/>
      <c r="C243" s="590"/>
      <c r="D243" s="590"/>
      <c r="E243" s="590"/>
      <c r="F243" s="590"/>
      <c r="G243" s="590"/>
      <c r="H243" s="590"/>
    </row>
    <row r="244" spans="1:8" x14ac:dyDescent="0.3">
      <c r="A244" s="590"/>
      <c r="B244" s="590"/>
      <c r="C244" s="590"/>
      <c r="D244" s="590"/>
      <c r="E244" s="590"/>
      <c r="F244" s="590"/>
      <c r="G244" s="590"/>
      <c r="H244" s="590"/>
    </row>
    <row r="245" spans="1:8" x14ac:dyDescent="0.3">
      <c r="A245" s="590"/>
      <c r="B245" s="590"/>
      <c r="C245" s="590"/>
      <c r="D245" s="590"/>
      <c r="E245" s="590"/>
      <c r="F245" s="590"/>
      <c r="G245" s="590"/>
      <c r="H245" s="590"/>
    </row>
    <row r="246" spans="1:8" x14ac:dyDescent="0.3">
      <c r="A246" s="590"/>
      <c r="B246" s="590"/>
      <c r="C246" s="590"/>
      <c r="D246" s="590"/>
      <c r="E246" s="590"/>
      <c r="F246" s="590"/>
      <c r="G246" s="590"/>
      <c r="H246" s="590"/>
    </row>
    <row r="247" spans="1:8" x14ac:dyDescent="0.3">
      <c r="A247" s="590"/>
      <c r="B247" s="590"/>
      <c r="C247" s="590"/>
      <c r="D247" s="590"/>
      <c r="E247" s="590"/>
      <c r="F247" s="590"/>
      <c r="G247" s="590"/>
      <c r="H247" s="590"/>
    </row>
    <row r="248" spans="1:8" x14ac:dyDescent="0.3">
      <c r="A248" s="590"/>
      <c r="B248" s="590"/>
      <c r="C248" s="590"/>
      <c r="D248" s="590"/>
      <c r="E248" s="590"/>
      <c r="F248" s="590"/>
      <c r="G248" s="590"/>
      <c r="H248" s="590"/>
    </row>
    <row r="249" spans="1:8" x14ac:dyDescent="0.3">
      <c r="A249" s="590"/>
      <c r="B249" s="590"/>
      <c r="C249" s="590"/>
      <c r="D249" s="590"/>
      <c r="E249" s="590"/>
      <c r="F249" s="590"/>
      <c r="G249" s="590"/>
      <c r="H249" s="590"/>
    </row>
    <row r="250" spans="1:8" x14ac:dyDescent="0.3">
      <c r="A250" s="590"/>
      <c r="B250" s="590"/>
      <c r="C250" s="590"/>
      <c r="D250" s="590"/>
      <c r="E250" s="590"/>
      <c r="F250" s="590"/>
      <c r="G250" s="590"/>
      <c r="H250" s="590"/>
    </row>
    <row r="251" spans="1:8" x14ac:dyDescent="0.3">
      <c r="A251" s="590"/>
      <c r="B251" s="590"/>
      <c r="C251" s="590"/>
      <c r="D251" s="590"/>
      <c r="E251" s="590"/>
      <c r="F251" s="590"/>
      <c r="G251" s="590"/>
      <c r="H251" s="590"/>
    </row>
    <row r="252" spans="1:8" x14ac:dyDescent="0.3">
      <c r="A252" s="590"/>
      <c r="B252" s="590"/>
      <c r="C252" s="590"/>
      <c r="D252" s="590"/>
      <c r="E252" s="590"/>
      <c r="F252" s="590"/>
      <c r="G252" s="590"/>
      <c r="H252" s="590"/>
    </row>
    <row r="253" spans="1:8" x14ac:dyDescent="0.3">
      <c r="A253" s="590"/>
      <c r="B253" s="590"/>
      <c r="C253" s="590"/>
      <c r="D253" s="590"/>
      <c r="E253" s="590"/>
      <c r="F253" s="590"/>
      <c r="G253" s="590"/>
      <c r="H253" s="590"/>
    </row>
    <row r="254" spans="1:8" x14ac:dyDescent="0.3">
      <c r="A254" s="590"/>
      <c r="B254" s="590"/>
      <c r="C254" s="590"/>
      <c r="D254" s="590"/>
      <c r="E254" s="590"/>
      <c r="F254" s="590"/>
      <c r="G254" s="590"/>
      <c r="H254" s="590"/>
    </row>
    <row r="255" spans="1:8" x14ac:dyDescent="0.3">
      <c r="A255" s="590"/>
      <c r="B255" s="590"/>
      <c r="C255" s="590"/>
      <c r="D255" s="590"/>
      <c r="E255" s="590"/>
      <c r="F255" s="590"/>
      <c r="G255" s="590"/>
      <c r="H255" s="590"/>
    </row>
    <row r="256" spans="1:8" x14ac:dyDescent="0.3">
      <c r="A256" s="590"/>
      <c r="B256" s="590"/>
      <c r="C256" s="590"/>
      <c r="D256" s="590"/>
      <c r="E256" s="590"/>
      <c r="F256" s="590"/>
      <c r="G256" s="590"/>
      <c r="H256" s="590"/>
    </row>
    <row r="257" spans="1:8" x14ac:dyDescent="0.3">
      <c r="A257" s="590"/>
      <c r="B257" s="590"/>
      <c r="C257" s="590"/>
      <c r="D257" s="590"/>
      <c r="E257" s="590"/>
      <c r="F257" s="590"/>
      <c r="G257" s="590"/>
      <c r="H257" s="590"/>
    </row>
    <row r="258" spans="1:8" x14ac:dyDescent="0.3">
      <c r="A258" s="590"/>
      <c r="B258" s="590"/>
      <c r="C258" s="590"/>
      <c r="D258" s="590"/>
      <c r="E258" s="590"/>
      <c r="F258" s="590"/>
      <c r="G258" s="590"/>
      <c r="H258" s="590"/>
    </row>
    <row r="259" spans="1:8" x14ac:dyDescent="0.3">
      <c r="A259" s="590"/>
      <c r="B259" s="590"/>
      <c r="C259" s="590"/>
      <c r="D259" s="590"/>
      <c r="E259" s="590"/>
      <c r="F259" s="590"/>
      <c r="G259" s="590"/>
      <c r="H259" s="590"/>
    </row>
    <row r="260" spans="1:8" x14ac:dyDescent="0.3">
      <c r="A260" s="590"/>
      <c r="B260" s="590"/>
      <c r="C260" s="590"/>
      <c r="D260" s="590"/>
      <c r="E260" s="590"/>
      <c r="F260" s="590"/>
      <c r="G260" s="590"/>
      <c r="H260" s="590"/>
    </row>
    <row r="261" spans="1:8" x14ac:dyDescent="0.3">
      <c r="A261" s="590"/>
      <c r="B261" s="590"/>
      <c r="C261" s="590"/>
      <c r="D261" s="590"/>
      <c r="E261" s="590"/>
      <c r="F261" s="590"/>
      <c r="G261" s="590"/>
      <c r="H261" s="590"/>
    </row>
    <row r="262" spans="1:8" x14ac:dyDescent="0.3">
      <c r="A262" s="590"/>
      <c r="B262" s="590"/>
      <c r="C262" s="590"/>
      <c r="D262" s="590"/>
      <c r="E262" s="590"/>
      <c r="F262" s="590"/>
      <c r="G262" s="590"/>
      <c r="H262" s="590"/>
    </row>
    <row r="263" spans="1:8" x14ac:dyDescent="0.3">
      <c r="A263" s="590"/>
      <c r="B263" s="590"/>
      <c r="C263" s="590"/>
      <c r="D263" s="590"/>
      <c r="E263" s="590"/>
      <c r="F263" s="590"/>
      <c r="G263" s="590"/>
      <c r="H263" s="590"/>
    </row>
    <row r="264" spans="1:8" x14ac:dyDescent="0.3">
      <c r="A264" s="590"/>
      <c r="B264" s="590"/>
      <c r="C264" s="590"/>
      <c r="D264" s="590"/>
      <c r="E264" s="590"/>
      <c r="F264" s="590"/>
      <c r="G264" s="590"/>
      <c r="H264" s="590"/>
    </row>
    <row r="265" spans="1:8" x14ac:dyDescent="0.3">
      <c r="A265" s="590"/>
      <c r="B265" s="590"/>
      <c r="C265" s="590"/>
      <c r="D265" s="590"/>
      <c r="E265" s="590"/>
      <c r="F265" s="590"/>
      <c r="G265" s="590"/>
      <c r="H265" s="590"/>
    </row>
    <row r="266" spans="1:8" x14ac:dyDescent="0.3">
      <c r="A266" s="590"/>
      <c r="B266" s="590"/>
      <c r="C266" s="590"/>
      <c r="D266" s="590"/>
      <c r="E266" s="590"/>
      <c r="F266" s="590"/>
      <c r="G266" s="590"/>
      <c r="H266" s="590"/>
    </row>
    <row r="267" spans="1:8" x14ac:dyDescent="0.3">
      <c r="A267" s="590"/>
      <c r="B267" s="590"/>
      <c r="C267" s="590"/>
      <c r="D267" s="590"/>
      <c r="E267" s="590"/>
      <c r="F267" s="590"/>
      <c r="G267" s="590"/>
      <c r="H267" s="590"/>
    </row>
    <row r="268" spans="1:8" x14ac:dyDescent="0.3">
      <c r="A268" s="590"/>
      <c r="B268" s="590"/>
      <c r="C268" s="590"/>
      <c r="D268" s="590"/>
      <c r="E268" s="590"/>
      <c r="F268" s="590"/>
      <c r="G268" s="590"/>
      <c r="H268" s="590"/>
    </row>
    <row r="269" spans="1:8" x14ac:dyDescent="0.3">
      <c r="A269" s="590"/>
      <c r="B269" s="590"/>
      <c r="C269" s="590"/>
      <c r="D269" s="590"/>
      <c r="E269" s="590"/>
      <c r="F269" s="590"/>
      <c r="G269" s="590"/>
      <c r="H269" s="590"/>
    </row>
    <row r="270" spans="1:8" x14ac:dyDescent="0.3">
      <c r="A270" s="590"/>
      <c r="B270" s="590"/>
      <c r="C270" s="590"/>
      <c r="D270" s="590"/>
      <c r="E270" s="590"/>
      <c r="F270" s="590"/>
      <c r="G270" s="590"/>
      <c r="H270" s="590"/>
    </row>
    <row r="271" spans="1:8" x14ac:dyDescent="0.3">
      <c r="A271" s="590"/>
      <c r="B271" s="590"/>
      <c r="C271" s="590"/>
      <c r="D271" s="590"/>
      <c r="E271" s="590"/>
      <c r="F271" s="590"/>
      <c r="G271" s="590"/>
      <c r="H271" s="590"/>
    </row>
    <row r="272" spans="1:8" x14ac:dyDescent="0.3">
      <c r="A272" s="590"/>
      <c r="B272" s="590"/>
      <c r="C272" s="590"/>
      <c r="D272" s="590"/>
      <c r="E272" s="590"/>
      <c r="F272" s="590"/>
      <c r="G272" s="590"/>
      <c r="H272" s="590"/>
    </row>
    <row r="273" spans="1:8" x14ac:dyDescent="0.3">
      <c r="A273" s="590"/>
      <c r="B273" s="590"/>
      <c r="C273" s="590"/>
      <c r="D273" s="590"/>
      <c r="E273" s="590"/>
      <c r="F273" s="590"/>
      <c r="G273" s="590"/>
      <c r="H273" s="590"/>
    </row>
    <row r="274" spans="1:8" x14ac:dyDescent="0.3">
      <c r="A274" s="590"/>
      <c r="B274" s="590"/>
      <c r="C274" s="590"/>
      <c r="D274" s="590"/>
      <c r="E274" s="590"/>
      <c r="F274" s="590"/>
      <c r="G274" s="590"/>
      <c r="H274" s="590"/>
    </row>
    <row r="275" spans="1:8" x14ac:dyDescent="0.3">
      <c r="A275" s="590"/>
      <c r="B275" s="590"/>
      <c r="C275" s="590"/>
      <c r="D275" s="590"/>
      <c r="E275" s="590"/>
      <c r="F275" s="590"/>
      <c r="G275" s="590"/>
      <c r="H275" s="590"/>
    </row>
    <row r="276" spans="1:8" x14ac:dyDescent="0.3">
      <c r="A276" s="590"/>
      <c r="B276" s="590"/>
      <c r="C276" s="590"/>
      <c r="D276" s="590"/>
      <c r="E276" s="590"/>
      <c r="F276" s="590"/>
      <c r="G276" s="590"/>
      <c r="H276" s="590"/>
    </row>
    <row r="277" spans="1:8" x14ac:dyDescent="0.3">
      <c r="A277" s="590"/>
      <c r="B277" s="590"/>
      <c r="C277" s="590"/>
      <c r="D277" s="590"/>
      <c r="E277" s="590"/>
      <c r="F277" s="590"/>
      <c r="G277" s="590"/>
      <c r="H277" s="590"/>
    </row>
    <row r="278" spans="1:8" x14ac:dyDescent="0.3">
      <c r="A278" s="590"/>
      <c r="B278" s="590"/>
      <c r="C278" s="590"/>
      <c r="D278" s="590"/>
      <c r="E278" s="590"/>
      <c r="F278" s="590"/>
      <c r="G278" s="590"/>
      <c r="H278" s="590"/>
    </row>
    <row r="279" spans="1:8" x14ac:dyDescent="0.3">
      <c r="A279" s="590"/>
      <c r="B279" s="590"/>
      <c r="C279" s="590"/>
      <c r="D279" s="590"/>
      <c r="E279" s="590"/>
      <c r="F279" s="590"/>
      <c r="G279" s="590"/>
      <c r="H279" s="590"/>
    </row>
    <row r="280" spans="1:8" x14ac:dyDescent="0.3">
      <c r="A280" s="590"/>
      <c r="B280" s="590"/>
      <c r="C280" s="590"/>
      <c r="D280" s="590"/>
      <c r="E280" s="590"/>
      <c r="F280" s="590"/>
      <c r="G280" s="590"/>
      <c r="H280" s="590"/>
    </row>
    <row r="281" spans="1:8" x14ac:dyDescent="0.3">
      <c r="A281" s="590"/>
      <c r="B281" s="590"/>
      <c r="C281" s="590"/>
      <c r="D281" s="590"/>
      <c r="E281" s="590"/>
      <c r="F281" s="590"/>
      <c r="G281" s="590"/>
      <c r="H281" s="590"/>
    </row>
    <row r="282" spans="1:8" x14ac:dyDescent="0.3">
      <c r="A282" s="590"/>
      <c r="B282" s="590"/>
      <c r="C282" s="590"/>
      <c r="D282" s="590"/>
      <c r="E282" s="590"/>
      <c r="F282" s="590"/>
      <c r="G282" s="590"/>
      <c r="H282" s="590"/>
    </row>
    <row r="283" spans="1:8" x14ac:dyDescent="0.3">
      <c r="A283" s="590"/>
      <c r="B283" s="590"/>
      <c r="C283" s="590"/>
      <c r="D283" s="590"/>
      <c r="E283" s="590"/>
      <c r="F283" s="590"/>
      <c r="G283" s="590"/>
      <c r="H283" s="590"/>
    </row>
    <row r="284" spans="1:8" x14ac:dyDescent="0.3">
      <c r="A284" s="590"/>
      <c r="B284" s="590"/>
      <c r="C284" s="590"/>
      <c r="D284" s="590"/>
      <c r="E284" s="590"/>
      <c r="F284" s="590"/>
      <c r="G284" s="590"/>
      <c r="H284" s="590"/>
    </row>
    <row r="285" spans="1:8" x14ac:dyDescent="0.3">
      <c r="A285" s="590"/>
      <c r="B285" s="590"/>
      <c r="C285" s="590"/>
      <c r="D285" s="590"/>
      <c r="E285" s="590"/>
      <c r="F285" s="590"/>
      <c r="G285" s="590"/>
      <c r="H285" s="590"/>
    </row>
    <row r="286" spans="1:8" x14ac:dyDescent="0.3">
      <c r="A286" s="590"/>
      <c r="B286" s="590"/>
      <c r="C286" s="590"/>
      <c r="D286" s="590"/>
      <c r="E286" s="590"/>
      <c r="F286" s="590"/>
      <c r="G286" s="590"/>
      <c r="H286" s="590"/>
    </row>
    <row r="287" spans="1:8" x14ac:dyDescent="0.3">
      <c r="A287" s="590"/>
      <c r="B287" s="590"/>
      <c r="C287" s="590"/>
      <c r="D287" s="590"/>
      <c r="E287" s="590"/>
      <c r="F287" s="590"/>
      <c r="G287" s="590"/>
      <c r="H287" s="590"/>
    </row>
    <row r="288" spans="1:8" x14ac:dyDescent="0.3">
      <c r="A288" s="590"/>
      <c r="B288" s="590"/>
      <c r="C288" s="590"/>
      <c r="D288" s="590"/>
      <c r="E288" s="590"/>
      <c r="F288" s="590"/>
      <c r="G288" s="590"/>
      <c r="H288" s="590"/>
    </row>
    <row r="289" spans="1:8" x14ac:dyDescent="0.3">
      <c r="A289" s="590"/>
      <c r="B289" s="590"/>
      <c r="C289" s="590"/>
      <c r="D289" s="590"/>
      <c r="E289" s="590"/>
      <c r="F289" s="590"/>
      <c r="G289" s="590"/>
      <c r="H289" s="590"/>
    </row>
    <row r="290" spans="1:8" x14ac:dyDescent="0.3">
      <c r="A290" s="590"/>
      <c r="B290" s="590"/>
      <c r="C290" s="590"/>
      <c r="D290" s="590"/>
      <c r="E290" s="590"/>
      <c r="F290" s="590"/>
      <c r="G290" s="590"/>
      <c r="H290" s="590"/>
    </row>
    <row r="291" spans="1:8" x14ac:dyDescent="0.3">
      <c r="A291" s="590"/>
      <c r="B291" s="590"/>
      <c r="C291" s="590"/>
      <c r="D291" s="590"/>
      <c r="E291" s="590"/>
      <c r="F291" s="590"/>
      <c r="G291" s="590"/>
      <c r="H291" s="590"/>
    </row>
    <row r="292" spans="1:8" x14ac:dyDescent="0.3">
      <c r="A292" s="590"/>
      <c r="B292" s="590"/>
      <c r="C292" s="590"/>
      <c r="D292" s="590"/>
      <c r="E292" s="590"/>
      <c r="F292" s="590"/>
      <c r="G292" s="590"/>
      <c r="H292" s="590"/>
    </row>
    <row r="293" spans="1:8" x14ac:dyDescent="0.3">
      <c r="A293" s="590"/>
      <c r="B293" s="590"/>
      <c r="C293" s="590"/>
      <c r="D293" s="590"/>
      <c r="E293" s="590"/>
      <c r="F293" s="590"/>
      <c r="G293" s="590"/>
      <c r="H293" s="590"/>
    </row>
    <row r="294" spans="1:8" x14ac:dyDescent="0.3">
      <c r="A294" s="590"/>
      <c r="B294" s="590"/>
      <c r="C294" s="590"/>
      <c r="D294" s="590"/>
      <c r="E294" s="590"/>
      <c r="F294" s="590"/>
      <c r="G294" s="590"/>
      <c r="H294" s="590"/>
    </row>
    <row r="295" spans="1:8" x14ac:dyDescent="0.3">
      <c r="A295" s="590"/>
      <c r="B295" s="590"/>
      <c r="C295" s="590"/>
      <c r="D295" s="590"/>
      <c r="E295" s="590"/>
      <c r="F295" s="590"/>
      <c r="G295" s="590"/>
      <c r="H295" s="590"/>
    </row>
    <row r="296" spans="1:8" x14ac:dyDescent="0.3">
      <c r="A296" s="590"/>
      <c r="B296" s="590"/>
      <c r="C296" s="590"/>
      <c r="D296" s="590"/>
      <c r="E296" s="590"/>
      <c r="F296" s="590"/>
      <c r="G296" s="590"/>
      <c r="H296" s="590"/>
    </row>
    <row r="297" spans="1:8" x14ac:dyDescent="0.3">
      <c r="A297" s="590"/>
      <c r="B297" s="590"/>
      <c r="C297" s="590"/>
      <c r="D297" s="590"/>
      <c r="E297" s="590"/>
      <c r="F297" s="590"/>
      <c r="G297" s="590"/>
      <c r="H297" s="590"/>
    </row>
    <row r="298" spans="1:8" x14ac:dyDescent="0.3">
      <c r="A298" s="590"/>
      <c r="B298" s="590"/>
      <c r="C298" s="590"/>
      <c r="D298" s="590"/>
      <c r="E298" s="590"/>
      <c r="F298" s="590"/>
      <c r="G298" s="590"/>
      <c r="H298" s="590"/>
    </row>
    <row r="299" spans="1:8" x14ac:dyDescent="0.3">
      <c r="A299" s="590"/>
      <c r="B299" s="590"/>
      <c r="C299" s="590"/>
      <c r="D299" s="590"/>
      <c r="E299" s="590"/>
      <c r="F299" s="590"/>
      <c r="G299" s="590"/>
      <c r="H299" s="590"/>
    </row>
    <row r="300" spans="1:8" x14ac:dyDescent="0.3">
      <c r="A300" s="590"/>
      <c r="B300" s="590"/>
      <c r="C300" s="590"/>
      <c r="D300" s="590"/>
      <c r="E300" s="590"/>
      <c r="F300" s="590"/>
      <c r="G300" s="590"/>
      <c r="H300" s="590"/>
    </row>
    <row r="301" spans="1:8" x14ac:dyDescent="0.3">
      <c r="A301" s="590"/>
      <c r="B301" s="590"/>
      <c r="C301" s="590"/>
      <c r="D301" s="590"/>
      <c r="E301" s="590"/>
      <c r="F301" s="590"/>
      <c r="G301" s="590"/>
      <c r="H301" s="590"/>
    </row>
    <row r="302" spans="1:8" x14ac:dyDescent="0.3">
      <c r="A302" s="590"/>
      <c r="B302" s="590"/>
      <c r="C302" s="590"/>
      <c r="D302" s="590"/>
      <c r="E302" s="590"/>
      <c r="F302" s="590"/>
      <c r="G302" s="590"/>
      <c r="H302" s="590"/>
    </row>
    <row r="303" spans="1:8" x14ac:dyDescent="0.3">
      <c r="A303" s="590"/>
      <c r="B303" s="590"/>
      <c r="C303" s="590"/>
      <c r="D303" s="590"/>
      <c r="E303" s="590"/>
      <c r="F303" s="590"/>
      <c r="G303" s="590"/>
      <c r="H303" s="590"/>
    </row>
    <row r="304" spans="1:8" x14ac:dyDescent="0.3">
      <c r="A304" s="590"/>
      <c r="B304" s="590"/>
      <c r="C304" s="590"/>
      <c r="D304" s="590"/>
      <c r="E304" s="590"/>
      <c r="F304" s="590"/>
      <c r="G304" s="590"/>
      <c r="H304" s="590"/>
    </row>
    <row r="305" spans="1:8" x14ac:dyDescent="0.3">
      <c r="A305" s="590"/>
      <c r="B305" s="590"/>
      <c r="C305" s="590"/>
      <c r="D305" s="590"/>
      <c r="E305" s="590"/>
      <c r="F305" s="590"/>
      <c r="G305" s="590"/>
      <c r="H305" s="590"/>
    </row>
    <row r="306" spans="1:8" x14ac:dyDescent="0.3">
      <c r="A306" s="590"/>
      <c r="B306" s="590"/>
      <c r="C306" s="590"/>
      <c r="D306" s="590"/>
      <c r="E306" s="590"/>
      <c r="F306" s="590"/>
      <c r="G306" s="590"/>
      <c r="H306" s="590"/>
    </row>
    <row r="307" spans="1:8" x14ac:dyDescent="0.3">
      <c r="A307" s="590"/>
      <c r="B307" s="590"/>
      <c r="C307" s="590"/>
      <c r="D307" s="590"/>
      <c r="E307" s="590"/>
      <c r="F307" s="590"/>
      <c r="G307" s="590"/>
      <c r="H307" s="590"/>
    </row>
    <row r="308" spans="1:8" x14ac:dyDescent="0.3">
      <c r="A308" s="590"/>
      <c r="B308" s="590"/>
      <c r="C308" s="590"/>
      <c r="D308" s="590"/>
      <c r="E308" s="590"/>
      <c r="F308" s="590"/>
      <c r="G308" s="590"/>
      <c r="H308" s="590"/>
    </row>
    <row r="309" spans="1:8" x14ac:dyDescent="0.3">
      <c r="A309" s="590"/>
      <c r="B309" s="590"/>
      <c r="C309" s="590"/>
      <c r="D309" s="590"/>
      <c r="E309" s="590"/>
      <c r="F309" s="590"/>
      <c r="G309" s="590"/>
      <c r="H309" s="590"/>
    </row>
    <row r="310" spans="1:8" x14ac:dyDescent="0.3">
      <c r="A310" s="590"/>
      <c r="B310" s="590"/>
      <c r="C310" s="590"/>
      <c r="D310" s="590"/>
      <c r="E310" s="590"/>
      <c r="F310" s="590"/>
      <c r="G310" s="590"/>
      <c r="H310" s="590"/>
    </row>
    <row r="311" spans="1:8" x14ac:dyDescent="0.3">
      <c r="A311" s="590"/>
      <c r="B311" s="590"/>
      <c r="C311" s="590"/>
      <c r="D311" s="590"/>
      <c r="E311" s="590"/>
      <c r="F311" s="590"/>
      <c r="G311" s="590"/>
      <c r="H311" s="590"/>
    </row>
    <row r="312" spans="1:8" x14ac:dyDescent="0.3">
      <c r="A312" s="590"/>
      <c r="B312" s="590"/>
      <c r="C312" s="590"/>
      <c r="D312" s="590"/>
      <c r="E312" s="590"/>
      <c r="F312" s="590"/>
      <c r="G312" s="590"/>
      <c r="H312" s="590"/>
    </row>
    <row r="313" spans="1:8" x14ac:dyDescent="0.3">
      <c r="A313" s="590"/>
      <c r="B313" s="590"/>
      <c r="C313" s="590"/>
      <c r="D313" s="590"/>
      <c r="E313" s="590"/>
      <c r="F313" s="590"/>
      <c r="G313" s="590"/>
      <c r="H313" s="590"/>
    </row>
    <row r="314" spans="1:8" x14ac:dyDescent="0.3">
      <c r="A314" s="590"/>
      <c r="B314" s="590"/>
      <c r="C314" s="590"/>
      <c r="D314" s="590"/>
      <c r="E314" s="590"/>
      <c r="F314" s="590"/>
      <c r="G314" s="590"/>
      <c r="H314" s="590"/>
    </row>
    <row r="315" spans="1:8" x14ac:dyDescent="0.3">
      <c r="A315" s="590"/>
      <c r="B315" s="590"/>
      <c r="C315" s="590"/>
      <c r="D315" s="590"/>
      <c r="E315" s="590"/>
      <c r="F315" s="590"/>
      <c r="G315" s="590"/>
      <c r="H315" s="590"/>
    </row>
    <row r="316" spans="1:8" x14ac:dyDescent="0.3">
      <c r="A316" s="590"/>
      <c r="B316" s="590"/>
      <c r="C316" s="590"/>
      <c r="D316" s="590"/>
      <c r="E316" s="590"/>
      <c r="F316" s="590"/>
      <c r="G316" s="590"/>
      <c r="H316" s="590"/>
    </row>
    <row r="317" spans="1:8" x14ac:dyDescent="0.3">
      <c r="A317" s="590"/>
      <c r="B317" s="590"/>
      <c r="C317" s="590"/>
      <c r="D317" s="590"/>
      <c r="E317" s="590"/>
      <c r="F317" s="590"/>
      <c r="G317" s="590"/>
      <c r="H317" s="590"/>
    </row>
    <row r="318" spans="1:8" x14ac:dyDescent="0.3">
      <c r="A318" s="590"/>
      <c r="B318" s="590"/>
      <c r="C318" s="590"/>
      <c r="D318" s="590"/>
      <c r="E318" s="590"/>
      <c r="F318" s="590"/>
      <c r="G318" s="590"/>
      <c r="H318" s="590"/>
    </row>
    <row r="319" spans="1:8" x14ac:dyDescent="0.3">
      <c r="A319" s="590"/>
      <c r="B319" s="590"/>
      <c r="C319" s="590"/>
      <c r="D319" s="590"/>
      <c r="E319" s="590"/>
      <c r="F319" s="590"/>
      <c r="G319" s="590"/>
      <c r="H319" s="590"/>
    </row>
    <row r="320" spans="1:8" x14ac:dyDescent="0.3">
      <c r="A320" s="590"/>
      <c r="B320" s="590"/>
      <c r="C320" s="590"/>
      <c r="D320" s="590"/>
      <c r="E320" s="590"/>
      <c r="F320" s="590"/>
      <c r="G320" s="590"/>
      <c r="H320" s="590"/>
    </row>
    <row r="321" spans="1:8" x14ac:dyDescent="0.3">
      <c r="A321" s="590"/>
      <c r="B321" s="590"/>
      <c r="C321" s="590"/>
      <c r="D321" s="590"/>
      <c r="E321" s="590"/>
      <c r="F321" s="590"/>
      <c r="G321" s="590"/>
      <c r="H321" s="590"/>
    </row>
    <row r="322" spans="1:8" x14ac:dyDescent="0.3">
      <c r="A322" s="590"/>
      <c r="B322" s="590"/>
      <c r="C322" s="590"/>
      <c r="D322" s="590"/>
      <c r="E322" s="590"/>
      <c r="F322" s="590"/>
      <c r="G322" s="590"/>
      <c r="H322" s="590"/>
    </row>
    <row r="323" spans="1:8" x14ac:dyDescent="0.3">
      <c r="A323" s="590"/>
      <c r="B323" s="590"/>
      <c r="C323" s="590"/>
      <c r="D323" s="590"/>
      <c r="E323" s="590"/>
      <c r="F323" s="590"/>
      <c r="G323" s="590"/>
      <c r="H323" s="590"/>
    </row>
    <row r="324" spans="1:8" x14ac:dyDescent="0.3">
      <c r="A324" s="590"/>
      <c r="B324" s="590"/>
      <c r="C324" s="590"/>
      <c r="D324" s="590"/>
      <c r="E324" s="590"/>
      <c r="F324" s="590"/>
      <c r="G324" s="590"/>
      <c r="H324" s="590"/>
    </row>
    <row r="325" spans="1:8" x14ac:dyDescent="0.3">
      <c r="A325" s="590"/>
      <c r="B325" s="590"/>
      <c r="C325" s="590"/>
      <c r="D325" s="590"/>
      <c r="E325" s="590"/>
      <c r="F325" s="590"/>
      <c r="G325" s="590"/>
      <c r="H325" s="590"/>
    </row>
    <row r="326" spans="1:8" x14ac:dyDescent="0.3">
      <c r="A326" s="590"/>
      <c r="B326" s="590"/>
      <c r="C326" s="590"/>
      <c r="D326" s="590"/>
      <c r="E326" s="590"/>
      <c r="F326" s="590"/>
      <c r="G326" s="590"/>
      <c r="H326" s="590"/>
    </row>
    <row r="327" spans="1:8" x14ac:dyDescent="0.3">
      <c r="A327" s="590"/>
      <c r="B327" s="590"/>
      <c r="C327" s="590"/>
      <c r="D327" s="590"/>
      <c r="E327" s="590"/>
      <c r="F327" s="590"/>
      <c r="G327" s="590"/>
      <c r="H327" s="590"/>
    </row>
    <row r="328" spans="1:8" x14ac:dyDescent="0.3">
      <c r="A328" s="590"/>
      <c r="B328" s="590"/>
      <c r="C328" s="590"/>
      <c r="D328" s="590"/>
      <c r="E328" s="590"/>
      <c r="F328" s="590"/>
      <c r="G328" s="590"/>
      <c r="H328" s="590"/>
    </row>
    <row r="329" spans="1:8" x14ac:dyDescent="0.3">
      <c r="A329" s="590"/>
      <c r="B329" s="590"/>
      <c r="C329" s="590"/>
      <c r="D329" s="590"/>
      <c r="E329" s="590"/>
      <c r="F329" s="590"/>
      <c r="G329" s="590"/>
      <c r="H329" s="590"/>
    </row>
    <row r="330" spans="1:8" x14ac:dyDescent="0.3">
      <c r="A330" s="590"/>
      <c r="B330" s="590"/>
      <c r="C330" s="590"/>
      <c r="D330" s="590"/>
      <c r="E330" s="590"/>
      <c r="F330" s="590"/>
      <c r="G330" s="590"/>
      <c r="H330" s="590"/>
    </row>
    <row r="331" spans="1:8" x14ac:dyDescent="0.3">
      <c r="A331" s="590"/>
      <c r="B331" s="590"/>
      <c r="C331" s="590"/>
      <c r="D331" s="590"/>
      <c r="E331" s="590"/>
      <c r="F331" s="590"/>
      <c r="G331" s="590"/>
      <c r="H331" s="590"/>
    </row>
    <row r="332" spans="1:8" x14ac:dyDescent="0.3">
      <c r="A332" s="590"/>
      <c r="B332" s="590"/>
      <c r="C332" s="590"/>
      <c r="D332" s="590"/>
      <c r="E332" s="590"/>
      <c r="F332" s="590"/>
      <c r="G332" s="590"/>
      <c r="H332" s="590"/>
    </row>
    <row r="333" spans="1:8" x14ac:dyDescent="0.3">
      <c r="A333" s="590"/>
      <c r="B333" s="590"/>
      <c r="C333" s="590"/>
      <c r="D333" s="590"/>
      <c r="E333" s="590"/>
      <c r="F333" s="590"/>
      <c r="G333" s="590"/>
      <c r="H333" s="590"/>
    </row>
    <row r="334" spans="1:8" x14ac:dyDescent="0.3">
      <c r="A334" s="590"/>
      <c r="B334" s="590"/>
      <c r="C334" s="590"/>
      <c r="D334" s="590"/>
      <c r="E334" s="590"/>
      <c r="F334" s="590"/>
      <c r="G334" s="590"/>
      <c r="H334" s="590"/>
    </row>
    <row r="335" spans="1:8" x14ac:dyDescent="0.3">
      <c r="A335" s="590"/>
      <c r="B335" s="590"/>
      <c r="C335" s="590"/>
      <c r="D335" s="590"/>
      <c r="E335" s="590"/>
      <c r="F335" s="590"/>
      <c r="G335" s="590"/>
      <c r="H335" s="590"/>
    </row>
    <row r="336" spans="1:8" x14ac:dyDescent="0.3">
      <c r="A336" s="590"/>
      <c r="B336" s="590"/>
      <c r="C336" s="590"/>
      <c r="D336" s="590"/>
      <c r="E336" s="590"/>
      <c r="F336" s="590"/>
      <c r="G336" s="590"/>
      <c r="H336" s="590"/>
    </row>
    <row r="337" spans="1:8" x14ac:dyDescent="0.3">
      <c r="A337" s="590"/>
      <c r="B337" s="590"/>
      <c r="C337" s="590"/>
      <c r="D337" s="590"/>
      <c r="E337" s="590"/>
      <c r="F337" s="590"/>
      <c r="G337" s="590"/>
      <c r="H337" s="590"/>
    </row>
    <row r="338" spans="1:8" x14ac:dyDescent="0.3">
      <c r="A338" s="590"/>
      <c r="B338" s="590"/>
      <c r="C338" s="590"/>
      <c r="D338" s="590"/>
      <c r="E338" s="590"/>
      <c r="F338" s="590"/>
      <c r="G338" s="590"/>
      <c r="H338" s="590"/>
    </row>
  </sheetData>
  <mergeCells count="18">
    <mergeCell ref="A1:H1"/>
    <mergeCell ref="A5:O6"/>
    <mergeCell ref="A7:M7"/>
    <mergeCell ref="A8:O8"/>
    <mergeCell ref="A10:O10"/>
    <mergeCell ref="A21:O21"/>
    <mergeCell ref="A22:O22"/>
    <mergeCell ref="H12:I12"/>
    <mergeCell ref="K12:L12"/>
    <mergeCell ref="N12:O12"/>
    <mergeCell ref="A14:A16"/>
    <mergeCell ref="B14:B16"/>
    <mergeCell ref="A19:O19"/>
    <mergeCell ref="A11:A13"/>
    <mergeCell ref="B11:C13"/>
    <mergeCell ref="D11:O11"/>
    <mergeCell ref="D12:D13"/>
    <mergeCell ref="E12:F12"/>
  </mergeCells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D20C60-9981-4D3A-8639-5E94885E5467}">
  <sheetPr>
    <tabColor theme="4" tint="-0.249977111117893"/>
  </sheetPr>
  <dimension ref="A5:R20"/>
  <sheetViews>
    <sheetView showGridLines="0" zoomScale="90" zoomScaleNormal="90" workbookViewId="0">
      <selection activeCell="A17" sqref="A17:H17"/>
    </sheetView>
  </sheetViews>
  <sheetFormatPr baseColWidth="10" defaultColWidth="11.5703125" defaultRowHeight="16.5" x14ac:dyDescent="0.3"/>
  <cols>
    <col min="1" max="1" width="11.7109375" style="576" bestFit="1" customWidth="1"/>
    <col min="2" max="2" width="11.5703125" style="576"/>
    <col min="3" max="3" width="27.42578125" style="576" customWidth="1"/>
    <col min="4" max="4" width="21.42578125" style="576" customWidth="1"/>
    <col min="5" max="5" width="10" style="576" customWidth="1"/>
    <col min="6" max="6" width="11.85546875" style="576" customWidth="1"/>
    <col min="7" max="12" width="9" style="576" customWidth="1"/>
    <col min="13" max="13" width="10.7109375" style="576" customWidth="1"/>
    <col min="14" max="14" width="10" style="576" customWidth="1"/>
    <col min="15" max="18" width="9" style="576" customWidth="1"/>
    <col min="19" max="16384" width="11.5703125" style="576"/>
  </cols>
  <sheetData>
    <row r="5" spans="1:18" ht="15" customHeight="1" x14ac:dyDescent="0.3">
      <c r="A5" s="749" t="s">
        <v>2</v>
      </c>
      <c r="B5" s="749"/>
      <c r="C5" s="749"/>
      <c r="D5" s="749"/>
      <c r="E5" s="749"/>
      <c r="F5" s="749"/>
      <c r="G5" s="749"/>
      <c r="H5" s="749"/>
      <c r="I5" s="749"/>
      <c r="J5" s="749"/>
      <c r="K5" s="749"/>
      <c r="L5" s="749"/>
      <c r="M5" s="749"/>
      <c r="N5" s="749"/>
      <c r="O5" s="749"/>
      <c r="P5" s="749"/>
      <c r="Q5" s="749"/>
      <c r="R5" s="749"/>
    </row>
    <row r="6" spans="1:18" ht="15" customHeight="1" x14ac:dyDescent="0.3">
      <c r="A6" s="801"/>
      <c r="B6" s="801"/>
      <c r="C6" s="801"/>
      <c r="D6" s="801"/>
      <c r="E6" s="801"/>
      <c r="F6" s="801"/>
      <c r="G6" s="801"/>
      <c r="H6" s="801"/>
      <c r="I6" s="801"/>
      <c r="J6" s="801"/>
      <c r="K6" s="801"/>
      <c r="L6" s="801"/>
      <c r="M6" s="801"/>
      <c r="N6" s="801"/>
      <c r="O6" s="801"/>
      <c r="P6" s="801"/>
      <c r="Q6" s="801"/>
      <c r="R6" s="801"/>
    </row>
    <row r="7" spans="1:18" ht="19.5" customHeight="1" x14ac:dyDescent="0.3">
      <c r="A7" s="797" t="s">
        <v>701</v>
      </c>
      <c r="B7" s="797"/>
      <c r="C7" s="797"/>
      <c r="D7" s="797"/>
      <c r="E7" s="797"/>
      <c r="F7" s="797"/>
      <c r="G7" s="797"/>
      <c r="H7" s="797"/>
      <c r="I7" s="797"/>
      <c r="J7" s="797"/>
      <c r="K7" s="797"/>
      <c r="L7" s="797"/>
      <c r="M7" s="797"/>
      <c r="N7" s="797"/>
      <c r="O7" s="797"/>
      <c r="P7" s="797"/>
      <c r="Q7" s="797"/>
      <c r="R7" s="797"/>
    </row>
    <row r="8" spans="1:18" ht="14.25" customHeight="1" x14ac:dyDescent="0.3">
      <c r="A8" s="798" t="s">
        <v>708</v>
      </c>
      <c r="B8" s="798"/>
      <c r="C8" s="798"/>
      <c r="D8" s="798"/>
      <c r="E8" s="798"/>
      <c r="F8" s="798"/>
      <c r="G8" s="798"/>
      <c r="H8" s="798"/>
      <c r="I8" s="798"/>
      <c r="J8" s="798"/>
      <c r="K8" s="798"/>
      <c r="L8" s="798"/>
      <c r="M8" s="798"/>
      <c r="N8" s="798"/>
      <c r="O8" s="798"/>
      <c r="P8" s="798"/>
      <c r="Q8" s="798"/>
      <c r="R8" s="798"/>
    </row>
    <row r="9" spans="1:18" x14ac:dyDescent="0.3">
      <c r="G9" s="594"/>
      <c r="H9" s="594"/>
      <c r="I9" s="594"/>
      <c r="J9" s="594"/>
      <c r="K9" s="594"/>
      <c r="L9" s="594"/>
      <c r="M9" s="594"/>
      <c r="N9" s="594"/>
      <c r="O9" s="594"/>
      <c r="P9" s="594"/>
      <c r="Q9" s="594"/>
      <c r="R9" s="595"/>
    </row>
    <row r="10" spans="1:18" ht="38.450000000000003" customHeight="1" x14ac:dyDescent="0.3">
      <c r="A10" s="802" t="s">
        <v>710</v>
      </c>
      <c r="B10" s="802"/>
      <c r="C10" s="802"/>
      <c r="D10" s="804" t="s">
        <v>720</v>
      </c>
      <c r="E10" s="804" t="s">
        <v>721</v>
      </c>
      <c r="F10" s="804"/>
      <c r="G10" s="806" t="s">
        <v>722</v>
      </c>
      <c r="H10" s="806"/>
      <c r="I10" s="806"/>
      <c r="J10" s="806"/>
      <c r="K10" s="806"/>
      <c r="L10" s="806"/>
      <c r="M10" s="806"/>
      <c r="N10" s="806"/>
      <c r="O10" s="806"/>
      <c r="P10" s="806"/>
      <c r="Q10" s="806"/>
      <c r="R10" s="806"/>
    </row>
    <row r="11" spans="1:18" ht="75" customHeight="1" thickBot="1" x14ac:dyDescent="0.35">
      <c r="A11" s="803"/>
      <c r="B11" s="803"/>
      <c r="C11" s="803"/>
      <c r="D11" s="805"/>
      <c r="E11" s="805"/>
      <c r="F11" s="805"/>
      <c r="G11" s="805" t="s">
        <v>723</v>
      </c>
      <c r="H11" s="805"/>
      <c r="I11" s="805" t="s">
        <v>724</v>
      </c>
      <c r="J11" s="805"/>
      <c r="K11" s="805" t="s">
        <v>725</v>
      </c>
      <c r="L11" s="805"/>
      <c r="M11" s="805" t="s">
        <v>726</v>
      </c>
      <c r="N11" s="805"/>
      <c r="O11" s="805" t="s">
        <v>727</v>
      </c>
      <c r="P11" s="805"/>
      <c r="Q11" s="805" t="s">
        <v>728</v>
      </c>
      <c r="R11" s="805"/>
    </row>
    <row r="12" spans="1:18" x14ac:dyDescent="0.3">
      <c r="A12" s="596"/>
      <c r="B12" s="596"/>
      <c r="C12" s="596"/>
      <c r="D12" s="261" t="s">
        <v>34</v>
      </c>
      <c r="E12" s="261" t="s">
        <v>34</v>
      </c>
      <c r="F12" s="261" t="s">
        <v>35</v>
      </c>
      <c r="G12" s="261" t="s">
        <v>34</v>
      </c>
      <c r="H12" s="261" t="s">
        <v>35</v>
      </c>
      <c r="I12" s="261" t="s">
        <v>34</v>
      </c>
      <c r="J12" s="261" t="s">
        <v>35</v>
      </c>
      <c r="K12" s="261" t="s">
        <v>34</v>
      </c>
      <c r="L12" s="261" t="s">
        <v>35</v>
      </c>
      <c r="M12" s="261" t="s">
        <v>34</v>
      </c>
      <c r="N12" s="261" t="s">
        <v>35</v>
      </c>
      <c r="O12" s="261" t="s">
        <v>34</v>
      </c>
      <c r="P12" s="261" t="s">
        <v>35</v>
      </c>
      <c r="Q12" s="261" t="s">
        <v>34</v>
      </c>
      <c r="R12" s="261" t="s">
        <v>35</v>
      </c>
    </row>
    <row r="13" spans="1:18" x14ac:dyDescent="0.3">
      <c r="A13" s="807">
        <v>2019</v>
      </c>
      <c r="B13" s="807" t="s">
        <v>659</v>
      </c>
      <c r="C13" s="597" t="s">
        <v>34</v>
      </c>
      <c r="D13" s="598">
        <v>15999297.91</v>
      </c>
      <c r="E13" s="599">
        <v>303321.44</v>
      </c>
      <c r="F13" s="600">
        <v>1.9</v>
      </c>
      <c r="G13" s="599">
        <v>106001.53</v>
      </c>
      <c r="H13" s="600">
        <v>34.950000000000003</v>
      </c>
      <c r="I13" s="599">
        <v>23139.64</v>
      </c>
      <c r="J13" s="600">
        <v>7.63</v>
      </c>
      <c r="K13" s="599">
        <v>145638.76</v>
      </c>
      <c r="L13" s="600">
        <v>48.01</v>
      </c>
      <c r="M13" s="599">
        <v>22919.19</v>
      </c>
      <c r="N13" s="600">
        <v>7.56</v>
      </c>
      <c r="O13" s="599">
        <v>778.66</v>
      </c>
      <c r="P13" s="600">
        <v>0.26</v>
      </c>
      <c r="Q13" s="599">
        <v>4843.6499999999996</v>
      </c>
      <c r="R13" s="600">
        <v>1.6</v>
      </c>
    </row>
    <row r="14" spans="1:18" x14ac:dyDescent="0.3">
      <c r="A14" s="807"/>
      <c r="B14" s="807"/>
      <c r="C14" s="597" t="s">
        <v>716</v>
      </c>
      <c r="D14" s="601">
        <v>12221441.300000001</v>
      </c>
      <c r="E14" s="602">
        <v>288218.38</v>
      </c>
      <c r="F14" s="603">
        <v>2.36</v>
      </c>
      <c r="G14" s="602">
        <v>98200.18</v>
      </c>
      <c r="H14" s="603">
        <v>34.07</v>
      </c>
      <c r="I14" s="602">
        <v>22968.52</v>
      </c>
      <c r="J14" s="603">
        <v>7.97</v>
      </c>
      <c r="K14" s="602">
        <v>142568.85</v>
      </c>
      <c r="L14" s="603">
        <v>49.47</v>
      </c>
      <c r="M14" s="602">
        <v>20618.34</v>
      </c>
      <c r="N14" s="603">
        <v>7.15</v>
      </c>
      <c r="O14" s="602">
        <v>494.13</v>
      </c>
      <c r="P14" s="603">
        <v>0.17</v>
      </c>
      <c r="Q14" s="602">
        <v>3368.35</v>
      </c>
      <c r="R14" s="603">
        <v>1.17</v>
      </c>
    </row>
    <row r="15" spans="1:18" x14ac:dyDescent="0.3">
      <c r="A15" s="807"/>
      <c r="B15" s="807"/>
      <c r="C15" s="597" t="s">
        <v>717</v>
      </c>
      <c r="D15" s="598">
        <v>3777856.61</v>
      </c>
      <c r="E15" s="604">
        <v>15103.06</v>
      </c>
      <c r="F15" s="605">
        <v>0.4</v>
      </c>
      <c r="G15" s="604">
        <v>7801.35</v>
      </c>
      <c r="H15" s="605">
        <v>51.65</v>
      </c>
      <c r="I15" s="604">
        <v>171.12</v>
      </c>
      <c r="J15" s="605">
        <v>1.1299999999999999</v>
      </c>
      <c r="K15" s="604">
        <v>3069.92</v>
      </c>
      <c r="L15" s="605">
        <v>20.329999999999998</v>
      </c>
      <c r="M15" s="604">
        <v>2300.85</v>
      </c>
      <c r="N15" s="605">
        <v>15.23</v>
      </c>
      <c r="O15" s="604">
        <v>284.52999999999997</v>
      </c>
      <c r="P15" s="605">
        <v>1.88</v>
      </c>
      <c r="Q15" s="604">
        <v>1475.3</v>
      </c>
      <c r="R15" s="605">
        <v>9.77</v>
      </c>
    </row>
    <row r="16" spans="1:18" x14ac:dyDescent="0.3">
      <c r="A16" s="606"/>
      <c r="B16" s="606"/>
      <c r="C16" s="607"/>
      <c r="D16" s="608"/>
      <c r="E16" s="609"/>
      <c r="F16" s="609"/>
      <c r="G16" s="609"/>
      <c r="H16" s="609"/>
      <c r="I16" s="609"/>
      <c r="J16" s="609"/>
      <c r="K16" s="609"/>
      <c r="L16" s="609"/>
      <c r="M16" s="609"/>
      <c r="N16" s="609"/>
      <c r="O16" s="609"/>
      <c r="P16" s="609"/>
      <c r="Q16" s="609"/>
      <c r="R16" s="609"/>
    </row>
    <row r="17" spans="1:18" ht="63.6" customHeight="1" x14ac:dyDescent="0.3">
      <c r="A17" s="800" t="s">
        <v>729</v>
      </c>
      <c r="B17" s="800"/>
      <c r="C17" s="800"/>
      <c r="D17" s="800"/>
      <c r="E17" s="800"/>
      <c r="F17" s="800"/>
      <c r="G17" s="800"/>
      <c r="H17" s="800"/>
      <c r="I17" s="595"/>
      <c r="J17" s="595"/>
      <c r="K17" s="595"/>
      <c r="L17" s="595"/>
      <c r="M17" s="595"/>
      <c r="N17" s="595"/>
      <c r="O17" s="595"/>
      <c r="P17" s="595"/>
      <c r="Q17" s="595"/>
      <c r="R17" s="595"/>
    </row>
    <row r="18" spans="1:18" ht="22.9" customHeight="1" x14ac:dyDescent="0.3">
      <c r="A18" s="610" t="s">
        <v>730</v>
      </c>
      <c r="B18" s="610"/>
      <c r="C18" s="610"/>
      <c r="D18" s="610"/>
      <c r="E18" s="610"/>
      <c r="F18" s="610"/>
      <c r="G18" s="610"/>
      <c r="H18" s="610"/>
      <c r="I18" s="595"/>
      <c r="J18" s="595"/>
      <c r="K18" s="595"/>
      <c r="L18" s="595"/>
      <c r="M18" s="595"/>
      <c r="N18" s="595"/>
      <c r="O18" s="595"/>
      <c r="P18" s="595"/>
      <c r="Q18" s="595"/>
      <c r="R18" s="595"/>
    </row>
    <row r="19" spans="1:18" x14ac:dyDescent="0.3">
      <c r="A19" s="595"/>
      <c r="B19" s="595"/>
      <c r="C19" s="595"/>
      <c r="D19" s="595"/>
      <c r="E19" s="595"/>
      <c r="F19" s="595"/>
      <c r="G19" s="595"/>
      <c r="H19" s="595"/>
      <c r="I19" s="595"/>
      <c r="J19" s="595"/>
      <c r="K19" s="595"/>
      <c r="L19" s="595"/>
      <c r="M19" s="595"/>
      <c r="N19" s="595"/>
      <c r="O19" s="595"/>
      <c r="P19" s="595"/>
      <c r="Q19" s="595"/>
      <c r="R19" s="595"/>
    </row>
    <row r="20" spans="1:18" x14ac:dyDescent="0.3">
      <c r="A20" s="589" t="s">
        <v>718</v>
      </c>
      <c r="B20" s="589"/>
      <c r="C20" s="589"/>
      <c r="D20" s="589"/>
      <c r="E20" s="589"/>
      <c r="F20" s="589"/>
      <c r="G20" s="589"/>
      <c r="H20" s="589"/>
      <c r="I20" s="589"/>
      <c r="J20" s="589"/>
      <c r="K20" s="589"/>
      <c r="L20" s="589"/>
      <c r="M20" s="589"/>
      <c r="N20" s="589"/>
      <c r="O20" s="589"/>
      <c r="P20" s="352"/>
      <c r="Q20" s="352"/>
      <c r="R20" s="352"/>
    </row>
  </sheetData>
  <mergeCells count="16">
    <mergeCell ref="A17:H17"/>
    <mergeCell ref="A5:R6"/>
    <mergeCell ref="A7:R7"/>
    <mergeCell ref="A8:R8"/>
    <mergeCell ref="A10:C11"/>
    <mergeCell ref="D10:D11"/>
    <mergeCell ref="E10:F11"/>
    <mergeCell ref="G10:R10"/>
    <mergeCell ref="G11:H11"/>
    <mergeCell ref="I11:J11"/>
    <mergeCell ref="K11:L11"/>
    <mergeCell ref="M11:N11"/>
    <mergeCell ref="O11:P11"/>
    <mergeCell ref="Q11:R11"/>
    <mergeCell ref="A13:A15"/>
    <mergeCell ref="B13:B15"/>
  </mergeCells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5D87B-AF9A-4085-9CDF-F86049B51FA1}">
  <sheetPr>
    <tabColor theme="4" tint="-0.249977111117893"/>
  </sheetPr>
  <dimension ref="A5:O36"/>
  <sheetViews>
    <sheetView showGridLines="0" zoomScale="90" zoomScaleNormal="90" workbookViewId="0">
      <selection activeCell="H17" sqref="H17"/>
    </sheetView>
  </sheetViews>
  <sheetFormatPr baseColWidth="10" defaultColWidth="11.5703125" defaultRowHeight="16.5" x14ac:dyDescent="0.3"/>
  <cols>
    <col min="1" max="1" width="11.7109375" style="593" bestFit="1" customWidth="1"/>
    <col min="2" max="2" width="11.5703125" style="593"/>
    <col min="3" max="3" width="23.5703125" style="593" customWidth="1"/>
    <col min="4" max="4" width="21.140625" style="593" customWidth="1"/>
    <col min="5" max="5" width="11.7109375" style="593" bestFit="1" customWidth="1"/>
    <col min="6" max="6" width="11.28515625" style="593" customWidth="1"/>
    <col min="7" max="12" width="11.7109375" style="593" bestFit="1" customWidth="1"/>
    <col min="13" max="16384" width="11.5703125" style="593"/>
  </cols>
  <sheetData>
    <row r="5" spans="1:15" x14ac:dyDescent="0.3">
      <c r="A5" s="749" t="s">
        <v>2</v>
      </c>
      <c r="B5" s="749"/>
      <c r="C5" s="749"/>
      <c r="D5" s="749"/>
      <c r="E5" s="749"/>
      <c r="F5" s="749"/>
      <c r="G5" s="749"/>
      <c r="H5" s="749"/>
      <c r="I5" s="749"/>
      <c r="J5" s="749"/>
      <c r="K5" s="749"/>
      <c r="L5" s="749"/>
    </row>
    <row r="6" spans="1:15" x14ac:dyDescent="0.3">
      <c r="A6" s="749"/>
      <c r="B6" s="749"/>
      <c r="C6" s="749"/>
      <c r="D6" s="749"/>
      <c r="E6" s="749"/>
      <c r="F6" s="749"/>
      <c r="G6" s="749"/>
      <c r="H6" s="749"/>
      <c r="I6" s="749"/>
      <c r="J6" s="749"/>
      <c r="K6" s="749"/>
      <c r="L6" s="749"/>
    </row>
    <row r="7" spans="1:15" ht="19.5" customHeight="1" x14ac:dyDescent="0.3">
      <c r="A7" s="797" t="s">
        <v>703</v>
      </c>
      <c r="B7" s="797"/>
      <c r="C7" s="797"/>
      <c r="D7" s="797"/>
      <c r="E7" s="797"/>
      <c r="F7" s="797"/>
      <c r="G7" s="797"/>
      <c r="H7" s="797"/>
      <c r="I7" s="797"/>
      <c r="J7" s="797"/>
      <c r="K7" s="797"/>
      <c r="L7" s="797"/>
    </row>
    <row r="8" spans="1:15" ht="14.25" customHeight="1" x14ac:dyDescent="0.3">
      <c r="A8" s="798" t="s">
        <v>708</v>
      </c>
      <c r="B8" s="798"/>
      <c r="C8" s="798"/>
      <c r="D8" s="798"/>
      <c r="E8" s="798"/>
      <c r="F8" s="798"/>
      <c r="G8" s="798"/>
      <c r="H8" s="798"/>
      <c r="I8" s="798"/>
      <c r="J8" s="798"/>
      <c r="K8" s="798"/>
      <c r="L8" s="798"/>
    </row>
    <row r="9" spans="1:15" x14ac:dyDescent="0.3">
      <c r="G9" s="594"/>
      <c r="H9" s="594"/>
      <c r="I9" s="594"/>
      <c r="J9" s="594"/>
      <c r="K9" s="594"/>
      <c r="L9" s="594"/>
    </row>
    <row r="10" spans="1:15" ht="48.6" customHeight="1" x14ac:dyDescent="0.3">
      <c r="A10" s="611"/>
      <c r="B10" s="611"/>
      <c r="C10" s="611"/>
      <c r="D10" s="809" t="s">
        <v>720</v>
      </c>
      <c r="E10" s="809" t="s">
        <v>721</v>
      </c>
      <c r="F10" s="809"/>
      <c r="G10" s="806" t="s">
        <v>731</v>
      </c>
      <c r="H10" s="806"/>
      <c r="I10" s="806"/>
      <c r="J10" s="806"/>
      <c r="K10" s="806"/>
      <c r="L10" s="806"/>
    </row>
    <row r="11" spans="1:15" ht="24.6" customHeight="1" x14ac:dyDescent="0.3">
      <c r="A11" s="811" t="s">
        <v>710</v>
      </c>
      <c r="B11" s="811"/>
      <c r="C11" s="811"/>
      <c r="D11" s="810"/>
      <c r="E11" s="810"/>
      <c r="F11" s="810"/>
      <c r="G11" s="810" t="s">
        <v>732</v>
      </c>
      <c r="H11" s="810"/>
      <c r="I11" s="810" t="s">
        <v>733</v>
      </c>
      <c r="J11" s="810"/>
      <c r="K11" s="810" t="s">
        <v>734</v>
      </c>
      <c r="L11" s="810"/>
    </row>
    <row r="12" spans="1:15" ht="15.6" customHeight="1" x14ac:dyDescent="0.3">
      <c r="A12" s="596"/>
      <c r="B12" s="596"/>
      <c r="C12" s="596"/>
      <c r="D12" s="612" t="s">
        <v>34</v>
      </c>
      <c r="E12" s="612" t="s">
        <v>34</v>
      </c>
      <c r="F12" s="612" t="s">
        <v>35</v>
      </c>
      <c r="G12" s="612" t="s">
        <v>34</v>
      </c>
      <c r="H12" s="612" t="s">
        <v>35</v>
      </c>
      <c r="I12" s="612" t="s">
        <v>34</v>
      </c>
      <c r="J12" s="612" t="s">
        <v>35</v>
      </c>
      <c r="K12" s="612" t="s">
        <v>34</v>
      </c>
      <c r="L12" s="612" t="s">
        <v>35</v>
      </c>
      <c r="M12" s="576"/>
      <c r="N12" s="576"/>
      <c r="O12" s="576"/>
    </row>
    <row r="13" spans="1:15" x14ac:dyDescent="0.3">
      <c r="A13" s="807">
        <v>2019</v>
      </c>
      <c r="B13" s="807" t="s">
        <v>659</v>
      </c>
      <c r="C13" s="613" t="s">
        <v>34</v>
      </c>
      <c r="D13" s="614">
        <v>15999297.91</v>
      </c>
      <c r="E13" s="615">
        <v>303321.44</v>
      </c>
      <c r="F13" s="616">
        <v>1.9</v>
      </c>
      <c r="G13" s="615">
        <v>67117.98</v>
      </c>
      <c r="H13" s="616">
        <v>22.13</v>
      </c>
      <c r="I13" s="615">
        <v>187534.78</v>
      </c>
      <c r="J13" s="616">
        <v>61.83</v>
      </c>
      <c r="K13" s="615">
        <v>48668.67</v>
      </c>
      <c r="L13" s="616">
        <v>16.05</v>
      </c>
    </row>
    <row r="14" spans="1:15" ht="15.6" customHeight="1" x14ac:dyDescent="0.3">
      <c r="A14" s="807"/>
      <c r="B14" s="807"/>
      <c r="C14" s="597" t="s">
        <v>716</v>
      </c>
      <c r="D14" s="617">
        <v>12221441.300000001</v>
      </c>
      <c r="E14" s="618">
        <v>288218.38</v>
      </c>
      <c r="F14" s="619">
        <v>2.36</v>
      </c>
      <c r="G14" s="618">
        <v>60500.32</v>
      </c>
      <c r="H14" s="619">
        <v>20.99</v>
      </c>
      <c r="I14" s="618">
        <v>179889.7</v>
      </c>
      <c r="J14" s="619">
        <v>62.41</v>
      </c>
      <c r="K14" s="618">
        <v>47828.36</v>
      </c>
      <c r="L14" s="619">
        <v>16.59</v>
      </c>
      <c r="M14" s="576"/>
      <c r="N14" s="576"/>
      <c r="O14" s="576"/>
    </row>
    <row r="15" spans="1:15" ht="49.9" customHeight="1" x14ac:dyDescent="0.3">
      <c r="A15" s="808"/>
      <c r="B15" s="808"/>
      <c r="C15" s="620" t="s">
        <v>717</v>
      </c>
      <c r="D15" s="621">
        <v>3777856.61</v>
      </c>
      <c r="E15" s="622">
        <v>15103.06</v>
      </c>
      <c r="F15" s="623">
        <v>0.4</v>
      </c>
      <c r="G15" s="622">
        <v>6617.67</v>
      </c>
      <c r="H15" s="623">
        <v>43.82</v>
      </c>
      <c r="I15" s="622">
        <v>7645.08</v>
      </c>
      <c r="J15" s="623">
        <v>50.62</v>
      </c>
      <c r="K15" s="622">
        <v>840.31</v>
      </c>
      <c r="L15" s="623">
        <v>5.56</v>
      </c>
    </row>
    <row r="16" spans="1:15" ht="25.15" customHeight="1" x14ac:dyDescent="0.3">
      <c r="A16" s="624" t="s">
        <v>735</v>
      </c>
      <c r="B16" s="624"/>
      <c r="C16" s="624"/>
      <c r="D16" s="624"/>
      <c r="E16" s="624"/>
      <c r="F16" s="624"/>
      <c r="G16" s="624"/>
      <c r="H16" s="624"/>
      <c r="I16" s="625"/>
      <c r="J16" s="625"/>
      <c r="K16" s="625"/>
      <c r="L16" s="625"/>
      <c r="M16" s="576"/>
      <c r="N16" s="576"/>
      <c r="O16" s="576"/>
    </row>
    <row r="17" spans="1:15" ht="34.15" customHeight="1" x14ac:dyDescent="0.3">
      <c r="A17" s="589" t="s">
        <v>718</v>
      </c>
      <c r="B17" s="589"/>
      <c r="C17" s="589"/>
      <c r="D17" s="589"/>
      <c r="E17" s="589"/>
      <c r="F17" s="589"/>
      <c r="G17" s="589"/>
      <c r="H17" s="589"/>
      <c r="I17" s="589"/>
      <c r="J17" s="589"/>
      <c r="K17" s="589"/>
      <c r="L17" s="589"/>
      <c r="M17" s="589"/>
      <c r="N17" s="589"/>
      <c r="O17" s="589"/>
    </row>
    <row r="18" spans="1:15" x14ac:dyDescent="0.3">
      <c r="A18" s="576"/>
      <c r="B18" s="576"/>
      <c r="C18" s="576"/>
      <c r="D18" s="576"/>
      <c r="E18" s="576"/>
      <c r="F18" s="576"/>
      <c r="G18" s="576"/>
      <c r="H18" s="576"/>
      <c r="I18" s="576"/>
      <c r="J18" s="576"/>
      <c r="K18" s="576"/>
      <c r="L18" s="576"/>
      <c r="M18" s="576"/>
      <c r="N18" s="576"/>
      <c r="O18" s="576"/>
    </row>
    <row r="20" spans="1:15" x14ac:dyDescent="0.3">
      <c r="A20" s="576"/>
      <c r="B20" s="576"/>
      <c r="C20" s="576"/>
      <c r="D20" s="576"/>
      <c r="E20" s="576"/>
      <c r="F20" s="576"/>
      <c r="G20" s="576"/>
      <c r="H20" s="576"/>
      <c r="I20" s="576"/>
      <c r="J20" s="576"/>
      <c r="K20" s="576"/>
      <c r="L20" s="576"/>
      <c r="M20" s="576"/>
      <c r="N20" s="576"/>
      <c r="O20" s="576"/>
    </row>
    <row r="22" spans="1:15" x14ac:dyDescent="0.3">
      <c r="A22" s="576"/>
      <c r="B22" s="576"/>
      <c r="C22" s="576"/>
      <c r="D22" s="576"/>
      <c r="E22" s="576"/>
      <c r="F22" s="576"/>
      <c r="G22" s="576"/>
      <c r="H22" s="576"/>
      <c r="I22" s="576"/>
      <c r="J22" s="576"/>
      <c r="K22" s="576"/>
      <c r="L22" s="576"/>
      <c r="M22" s="576"/>
      <c r="N22" s="576"/>
      <c r="O22" s="576"/>
    </row>
    <row r="24" spans="1:15" x14ac:dyDescent="0.3">
      <c r="A24" s="576"/>
      <c r="B24" s="576"/>
      <c r="C24" s="576"/>
      <c r="D24" s="576"/>
      <c r="E24" s="576"/>
      <c r="F24" s="576"/>
      <c r="G24" s="576"/>
      <c r="H24" s="576"/>
      <c r="I24" s="576"/>
      <c r="J24" s="576"/>
      <c r="K24" s="576"/>
      <c r="L24" s="576"/>
      <c r="M24" s="576"/>
      <c r="N24" s="576"/>
      <c r="O24" s="576"/>
    </row>
    <row r="26" spans="1:15" s="576" customFormat="1" x14ac:dyDescent="0.3"/>
    <row r="28" spans="1:15" s="576" customFormat="1" x14ac:dyDescent="0.3"/>
    <row r="30" spans="1:15" s="576" customFormat="1" x14ac:dyDescent="0.3"/>
    <row r="32" spans="1:15" s="576" customFormat="1" x14ac:dyDescent="0.3"/>
    <row r="34" s="576" customFormat="1" x14ac:dyDescent="0.3"/>
    <row r="36" s="576" customFormat="1" x14ac:dyDescent="0.3"/>
  </sheetData>
  <mergeCells count="12">
    <mergeCell ref="A13:A15"/>
    <mergeCell ref="B13:B15"/>
    <mergeCell ref="A5:L6"/>
    <mergeCell ref="A7:L7"/>
    <mergeCell ref="A8:L8"/>
    <mergeCell ref="D10:D11"/>
    <mergeCell ref="E10:F11"/>
    <mergeCell ref="G10:L10"/>
    <mergeCell ref="A11:C11"/>
    <mergeCell ref="G11:H11"/>
    <mergeCell ref="I11:J11"/>
    <mergeCell ref="K11:L11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75441-C462-4CA1-B53A-E7A18972A80F}">
  <sheetPr>
    <tabColor theme="4" tint="-0.249977111117893"/>
  </sheetPr>
  <dimension ref="A6:R20"/>
  <sheetViews>
    <sheetView showGridLines="0" zoomScale="90" zoomScaleNormal="90" workbookViewId="0">
      <selection activeCell="H17" sqref="H17"/>
    </sheetView>
  </sheetViews>
  <sheetFormatPr baseColWidth="10" defaultColWidth="11.5703125" defaultRowHeight="16.5" x14ac:dyDescent="0.3"/>
  <cols>
    <col min="1" max="1" width="11.7109375" style="576" bestFit="1" customWidth="1"/>
    <col min="2" max="2" width="11.5703125" style="576"/>
    <col min="3" max="3" width="23.5703125" style="576" customWidth="1"/>
    <col min="4" max="4" width="14.42578125" style="576" customWidth="1"/>
    <col min="5" max="6" width="12.42578125" style="576" customWidth="1"/>
    <col min="7" max="16" width="9" style="576" customWidth="1"/>
    <col min="17" max="18" width="11.7109375" style="576" bestFit="1" customWidth="1"/>
    <col min="19" max="16384" width="11.5703125" style="576"/>
  </cols>
  <sheetData>
    <row r="6" spans="1:18" ht="15" customHeight="1" x14ac:dyDescent="0.3">
      <c r="A6" s="749" t="s">
        <v>2</v>
      </c>
      <c r="B6" s="749"/>
      <c r="C6" s="749"/>
      <c r="D6" s="749"/>
      <c r="E6" s="749"/>
      <c r="F6" s="749"/>
      <c r="G6" s="749"/>
      <c r="H6" s="749"/>
      <c r="I6" s="749"/>
      <c r="J6" s="749"/>
      <c r="K6" s="749"/>
      <c r="L6" s="749"/>
      <c r="M6" s="749"/>
      <c r="N6" s="749"/>
      <c r="O6" s="749"/>
      <c r="P6" s="749"/>
    </row>
    <row r="7" spans="1:18" ht="19.5" customHeight="1" x14ac:dyDescent="0.3">
      <c r="A7" s="749"/>
      <c r="B7" s="749"/>
      <c r="C7" s="749"/>
      <c r="D7" s="749"/>
      <c r="E7" s="749"/>
      <c r="F7" s="749"/>
      <c r="G7" s="749"/>
      <c r="H7" s="749"/>
      <c r="I7" s="749"/>
      <c r="J7" s="749"/>
      <c r="K7" s="749"/>
      <c r="L7" s="749"/>
      <c r="M7" s="749"/>
      <c r="N7" s="749"/>
      <c r="O7" s="749"/>
      <c r="P7" s="749"/>
    </row>
    <row r="8" spans="1:18" ht="14.25" customHeight="1" x14ac:dyDescent="0.3">
      <c r="A8" s="813" t="s">
        <v>704</v>
      </c>
      <c r="B8" s="813"/>
      <c r="C8" s="813"/>
      <c r="D8" s="813"/>
      <c r="E8" s="813"/>
      <c r="F8" s="813"/>
      <c r="G8" s="813"/>
      <c r="H8" s="813"/>
      <c r="I8" s="813"/>
      <c r="J8" s="813"/>
      <c r="K8" s="813"/>
      <c r="L8" s="813"/>
      <c r="M8" s="813"/>
      <c r="N8" s="813"/>
      <c r="O8" s="813"/>
      <c r="P8" s="813"/>
      <c r="Q8" s="594"/>
      <c r="R8" s="595"/>
    </row>
    <row r="9" spans="1:18" ht="27.6" customHeight="1" x14ac:dyDescent="0.3">
      <c r="A9" s="798" t="s">
        <v>708</v>
      </c>
      <c r="B9" s="798"/>
      <c r="C9" s="798"/>
      <c r="D9" s="798"/>
      <c r="E9" s="798"/>
      <c r="F9" s="798"/>
      <c r="G9" s="798"/>
      <c r="H9" s="798"/>
      <c r="I9" s="798"/>
      <c r="J9" s="798"/>
      <c r="K9" s="798"/>
      <c r="L9" s="798"/>
      <c r="M9" s="798"/>
      <c r="N9" s="798"/>
      <c r="O9" s="798"/>
      <c r="P9" s="798"/>
      <c r="Q9" s="594"/>
      <c r="R9" s="595"/>
    </row>
    <row r="10" spans="1:18" x14ac:dyDescent="0.3">
      <c r="G10" s="594"/>
      <c r="H10" s="594"/>
      <c r="I10" s="594"/>
      <c r="J10" s="594"/>
      <c r="K10" s="594"/>
      <c r="L10" s="594"/>
      <c r="M10" s="594"/>
      <c r="N10" s="594"/>
      <c r="O10" s="594"/>
      <c r="P10" s="594"/>
      <c r="Q10" s="594"/>
      <c r="R10" s="595"/>
    </row>
    <row r="11" spans="1:18" ht="27.6" customHeight="1" x14ac:dyDescent="0.3">
      <c r="A11" s="802" t="s">
        <v>710</v>
      </c>
      <c r="B11" s="802"/>
      <c r="C11" s="802"/>
      <c r="D11" s="804" t="s">
        <v>720</v>
      </c>
      <c r="E11" s="804" t="s">
        <v>721</v>
      </c>
      <c r="F11" s="804"/>
      <c r="G11" s="806" t="s">
        <v>736</v>
      </c>
      <c r="H11" s="806"/>
      <c r="I11" s="806"/>
      <c r="J11" s="806"/>
      <c r="K11" s="806"/>
      <c r="L11" s="806"/>
      <c r="M11" s="806"/>
      <c r="N11" s="806"/>
      <c r="O11" s="806"/>
      <c r="P11" s="806"/>
      <c r="Q11" s="626"/>
      <c r="R11" s="626"/>
    </row>
    <row r="12" spans="1:18" ht="48.6" customHeight="1" thickBot="1" x14ac:dyDescent="0.35">
      <c r="A12" s="803"/>
      <c r="B12" s="803"/>
      <c r="C12" s="803"/>
      <c r="D12" s="805"/>
      <c r="E12" s="805"/>
      <c r="F12" s="805"/>
      <c r="G12" s="805" t="s">
        <v>737</v>
      </c>
      <c r="H12" s="805"/>
      <c r="I12" s="805" t="s">
        <v>738</v>
      </c>
      <c r="J12" s="805"/>
      <c r="K12" s="805" t="s">
        <v>739</v>
      </c>
      <c r="L12" s="805"/>
      <c r="M12" s="805" t="s">
        <v>740</v>
      </c>
      <c r="N12" s="805"/>
      <c r="O12" s="805" t="s">
        <v>741</v>
      </c>
      <c r="P12" s="805"/>
      <c r="Q12" s="627"/>
      <c r="R12" s="627"/>
    </row>
    <row r="13" spans="1:18" ht="39.6" customHeight="1" x14ac:dyDescent="0.3">
      <c r="A13" s="596"/>
      <c r="B13" s="596"/>
      <c r="C13" s="596"/>
      <c r="D13" s="261" t="s">
        <v>34</v>
      </c>
      <c r="E13" s="628" t="s">
        <v>34</v>
      </c>
      <c r="F13" s="261" t="s">
        <v>35</v>
      </c>
      <c r="G13" s="628" t="s">
        <v>34</v>
      </c>
      <c r="H13" s="261" t="s">
        <v>35</v>
      </c>
      <c r="I13" s="628" t="s">
        <v>34</v>
      </c>
      <c r="J13" s="261" t="s">
        <v>35</v>
      </c>
      <c r="K13" s="628" t="s">
        <v>34</v>
      </c>
      <c r="L13" s="261" t="s">
        <v>35</v>
      </c>
      <c r="M13" s="628" t="s">
        <v>34</v>
      </c>
      <c r="N13" s="261" t="s">
        <v>35</v>
      </c>
      <c r="O13" s="628" t="s">
        <v>34</v>
      </c>
      <c r="P13" s="261" t="s">
        <v>35</v>
      </c>
      <c r="Q13" s="629"/>
      <c r="R13" s="629"/>
    </row>
    <row r="14" spans="1:18" ht="15.6" customHeight="1" x14ac:dyDescent="0.3">
      <c r="A14" s="807">
        <v>2019</v>
      </c>
      <c r="B14" s="807" t="s">
        <v>659</v>
      </c>
      <c r="C14" s="597" t="s">
        <v>34</v>
      </c>
      <c r="D14" s="601">
        <v>15999297.91</v>
      </c>
      <c r="E14" s="601">
        <v>303321.44</v>
      </c>
      <c r="F14" s="630">
        <v>1.9</v>
      </c>
      <c r="G14" s="601">
        <v>35721.78</v>
      </c>
      <c r="H14" s="630">
        <v>11.78</v>
      </c>
      <c r="I14" s="601">
        <v>70858.16</v>
      </c>
      <c r="J14" s="630">
        <v>23.36</v>
      </c>
      <c r="K14" s="601">
        <v>82019.86</v>
      </c>
      <c r="L14" s="630">
        <v>27.04</v>
      </c>
      <c r="M14" s="601">
        <v>66183.45</v>
      </c>
      <c r="N14" s="630">
        <v>21.82</v>
      </c>
      <c r="O14" s="601">
        <v>48538.19</v>
      </c>
      <c r="P14" s="630">
        <v>16</v>
      </c>
      <c r="Q14" s="631"/>
      <c r="R14" s="632"/>
    </row>
    <row r="15" spans="1:18" ht="17.25" x14ac:dyDescent="0.3">
      <c r="A15" s="807"/>
      <c r="B15" s="807"/>
      <c r="C15" s="597" t="s">
        <v>716</v>
      </c>
      <c r="D15" s="598">
        <v>12221441.300000001</v>
      </c>
      <c r="E15" s="599">
        <v>288218.38</v>
      </c>
      <c r="F15" s="600">
        <v>2.36</v>
      </c>
      <c r="G15" s="599">
        <v>34816.230000000003</v>
      </c>
      <c r="H15" s="600">
        <v>12.08</v>
      </c>
      <c r="I15" s="599">
        <v>68097.53</v>
      </c>
      <c r="J15" s="600">
        <v>23.63</v>
      </c>
      <c r="K15" s="599">
        <v>78049.17</v>
      </c>
      <c r="L15" s="600">
        <v>27.08</v>
      </c>
      <c r="M15" s="599">
        <v>62764.19</v>
      </c>
      <c r="N15" s="600">
        <v>21.78</v>
      </c>
      <c r="O15" s="599">
        <v>44491.26</v>
      </c>
      <c r="P15" s="600">
        <v>15.44</v>
      </c>
      <c r="Q15" s="631"/>
      <c r="R15" s="632"/>
    </row>
    <row r="16" spans="1:18" ht="24" x14ac:dyDescent="0.3">
      <c r="A16" s="807"/>
      <c r="B16" s="807"/>
      <c r="C16" s="597" t="s">
        <v>717</v>
      </c>
      <c r="D16" s="601">
        <v>3777856.61</v>
      </c>
      <c r="E16" s="601">
        <v>15103.06</v>
      </c>
      <c r="F16" s="630">
        <v>0.4</v>
      </c>
      <c r="G16" s="601">
        <v>905.55</v>
      </c>
      <c r="H16" s="630">
        <v>6</v>
      </c>
      <c r="I16" s="601">
        <v>2760.63</v>
      </c>
      <c r="J16" s="630">
        <v>18.28</v>
      </c>
      <c r="K16" s="601">
        <v>3970.69</v>
      </c>
      <c r="L16" s="630">
        <v>26.29</v>
      </c>
      <c r="M16" s="601">
        <v>3419.26</v>
      </c>
      <c r="N16" s="630">
        <v>22.64</v>
      </c>
      <c r="O16" s="601">
        <v>4046.93</v>
      </c>
      <c r="P16" s="630">
        <v>26.8</v>
      </c>
      <c r="Q16" s="631"/>
      <c r="R16" s="632"/>
    </row>
    <row r="17" spans="1:18" ht="17.25" x14ac:dyDescent="0.3">
      <c r="A17" s="633"/>
      <c r="B17" s="633"/>
      <c r="C17" s="633"/>
      <c r="D17" s="633"/>
      <c r="E17" s="633"/>
      <c r="F17" s="633"/>
      <c r="G17" s="633"/>
      <c r="H17" s="633"/>
      <c r="I17" s="633"/>
      <c r="J17" s="633"/>
      <c r="K17" s="633"/>
      <c r="L17" s="633"/>
      <c r="M17" s="633"/>
      <c r="N17" s="633"/>
      <c r="O17" s="633"/>
      <c r="P17" s="633"/>
      <c r="Q17" s="632"/>
      <c r="R17" s="632"/>
    </row>
    <row r="18" spans="1:18" ht="63" customHeight="1" x14ac:dyDescent="0.3">
      <c r="A18" s="812" t="s">
        <v>742</v>
      </c>
      <c r="B18" s="812"/>
      <c r="C18" s="812"/>
      <c r="D18" s="812"/>
      <c r="E18" s="812"/>
      <c r="F18" s="812"/>
      <c r="G18" s="812"/>
      <c r="H18" s="812"/>
      <c r="I18" s="634"/>
      <c r="J18" s="634"/>
      <c r="K18" s="634"/>
      <c r="L18" s="634"/>
      <c r="M18" s="634"/>
      <c r="N18" s="634"/>
      <c r="O18" s="634"/>
      <c r="P18" s="634"/>
      <c r="Q18" s="634"/>
      <c r="R18" s="634"/>
    </row>
    <row r="19" spans="1:18" ht="43.9" customHeight="1" x14ac:dyDescent="0.3">
      <c r="A19" s="635" t="s">
        <v>743</v>
      </c>
      <c r="B19" s="635"/>
      <c r="C19" s="635"/>
      <c r="D19" s="635"/>
      <c r="E19" s="635"/>
      <c r="F19" s="635"/>
      <c r="G19" s="635"/>
      <c r="H19" s="635"/>
      <c r="I19" s="634"/>
      <c r="J19" s="634"/>
      <c r="K19" s="634"/>
      <c r="L19" s="634"/>
      <c r="M19" s="634"/>
      <c r="N19" s="634"/>
      <c r="O19" s="634"/>
      <c r="P19" s="634"/>
      <c r="Q19" s="634"/>
      <c r="R19" s="634"/>
    </row>
    <row r="20" spans="1:18" x14ac:dyDescent="0.3">
      <c r="A20" s="589" t="s">
        <v>718</v>
      </c>
      <c r="B20" s="589"/>
      <c r="C20" s="589"/>
      <c r="D20" s="589"/>
      <c r="E20" s="589"/>
      <c r="F20" s="589"/>
      <c r="G20" s="589"/>
      <c r="H20" s="589"/>
      <c r="I20" s="589"/>
      <c r="J20" s="589"/>
      <c r="K20" s="589"/>
      <c r="L20" s="589"/>
      <c r="M20" s="589"/>
      <c r="N20" s="589"/>
      <c r="O20" s="589"/>
      <c r="P20" s="595"/>
      <c r="Q20" s="595"/>
      <c r="R20" s="595"/>
    </row>
  </sheetData>
  <mergeCells count="15">
    <mergeCell ref="A14:A16"/>
    <mergeCell ref="B14:B16"/>
    <mergeCell ref="A18:H18"/>
    <mergeCell ref="A6:P7"/>
    <mergeCell ref="A8:P8"/>
    <mergeCell ref="A9:P9"/>
    <mergeCell ref="A11:C12"/>
    <mergeCell ref="D11:D12"/>
    <mergeCell ref="E11:F12"/>
    <mergeCell ref="G11:P11"/>
    <mergeCell ref="G12:H12"/>
    <mergeCell ref="I12:J12"/>
    <mergeCell ref="K12:L12"/>
    <mergeCell ref="M12:N12"/>
    <mergeCell ref="O12:P1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5732D-FC6D-4634-9FAF-FED14FC3B8D9}">
  <sheetPr codeName="Hoja13">
    <tabColor rgb="FF7030A0"/>
  </sheetPr>
  <dimension ref="A1:F999"/>
  <sheetViews>
    <sheetView showGridLines="0" showRowColHeaders="0" workbookViewId="0">
      <selection activeCell="A33" sqref="A33:F33"/>
    </sheetView>
  </sheetViews>
  <sheetFormatPr baseColWidth="10" defaultColWidth="14.42578125" defaultRowHeight="15" customHeight="1" x14ac:dyDescent="0.25"/>
  <cols>
    <col min="1" max="1" width="17.5703125" style="35" customWidth="1"/>
    <col min="2" max="2" width="24.42578125" style="35" customWidth="1"/>
    <col min="3" max="7" width="12.7109375" style="35" customWidth="1"/>
    <col min="8" max="8" width="5" style="35" customWidth="1"/>
    <col min="9" max="9" width="41" style="35" customWidth="1"/>
    <col min="10" max="10" width="4" style="35" customWidth="1"/>
    <col min="11" max="11" width="44.140625" style="35" customWidth="1"/>
    <col min="12" max="27" width="10.7109375" style="35" customWidth="1"/>
    <col min="28" max="16384" width="14.42578125" style="35"/>
  </cols>
  <sheetData>
    <row r="1" spans="1:6" s="9" customFormat="1" ht="15" customHeight="1" x14ac:dyDescent="0.25"/>
    <row r="2" spans="1:6" s="9" customFormat="1" ht="15" customHeight="1" x14ac:dyDescent="0.25"/>
    <row r="3" spans="1:6" s="9" customFormat="1" ht="15" customHeight="1" x14ac:dyDescent="0.25"/>
    <row r="4" spans="1:6" s="9" customFormat="1" ht="3.75" customHeight="1" x14ac:dyDescent="0.25"/>
    <row r="5" spans="1:6" s="9" customFormat="1" ht="15" customHeight="1" x14ac:dyDescent="0.25">
      <c r="A5" s="672" t="s">
        <v>2</v>
      </c>
      <c r="B5" s="672"/>
      <c r="C5" s="672"/>
      <c r="D5" s="672"/>
      <c r="E5" s="672"/>
      <c r="F5" s="672"/>
    </row>
    <row r="6" spans="1:6" s="9" customFormat="1" ht="15" customHeight="1" x14ac:dyDescent="0.25">
      <c r="A6" s="672"/>
      <c r="B6" s="672"/>
      <c r="C6" s="672"/>
      <c r="D6" s="672"/>
      <c r="E6" s="672"/>
      <c r="F6" s="672"/>
    </row>
    <row r="7" spans="1:6" ht="28.5" customHeight="1" x14ac:dyDescent="0.25">
      <c r="A7" s="685" t="s">
        <v>113</v>
      </c>
      <c r="B7" s="685"/>
      <c r="C7" s="685"/>
      <c r="D7" s="685"/>
      <c r="E7" s="685"/>
      <c r="F7" s="685"/>
    </row>
    <row r="8" spans="1:6" x14ac:dyDescent="0.25">
      <c r="A8" s="54"/>
      <c r="B8" s="54"/>
    </row>
    <row r="9" spans="1:6" x14ac:dyDescent="0.25">
      <c r="A9" s="732" t="s">
        <v>92</v>
      </c>
      <c r="B9" s="732" t="s">
        <v>93</v>
      </c>
      <c r="C9" s="675" t="s">
        <v>94</v>
      </c>
      <c r="D9" s="677"/>
      <c r="E9" s="675" t="s">
        <v>95</v>
      </c>
      <c r="F9" s="677"/>
    </row>
    <row r="10" spans="1:6" x14ac:dyDescent="0.25">
      <c r="A10" s="733"/>
      <c r="B10" s="733"/>
      <c r="C10" s="11" t="s">
        <v>96</v>
      </c>
      <c r="D10" s="77" t="s">
        <v>97</v>
      </c>
      <c r="E10" s="12" t="s">
        <v>33</v>
      </c>
      <c r="F10" s="78" t="s">
        <v>35</v>
      </c>
    </row>
    <row r="11" spans="1:6" x14ac:dyDescent="0.25">
      <c r="A11" s="113" t="s">
        <v>103</v>
      </c>
      <c r="B11" s="114" t="s">
        <v>104</v>
      </c>
      <c r="C11" s="115">
        <f>SUM(D12:D13)</f>
        <v>1812</v>
      </c>
      <c r="D11" s="116"/>
      <c r="E11" s="117">
        <f>+C11</f>
        <v>1812</v>
      </c>
      <c r="F11" s="118">
        <f>+E11/E14</f>
        <v>1</v>
      </c>
    </row>
    <row r="12" spans="1:6" x14ac:dyDescent="0.25">
      <c r="A12" s="119"/>
      <c r="B12" s="92" t="s">
        <v>114</v>
      </c>
      <c r="C12" s="44"/>
      <c r="D12" s="44">
        <v>802</v>
      </c>
      <c r="E12" s="120"/>
      <c r="F12" s="121"/>
    </row>
    <row r="13" spans="1:6" x14ac:dyDescent="0.25">
      <c r="A13" s="122"/>
      <c r="B13" s="87" t="s">
        <v>115</v>
      </c>
      <c r="C13" s="88"/>
      <c r="D13" s="88">
        <v>1010</v>
      </c>
      <c r="E13" s="123"/>
      <c r="F13" s="124"/>
    </row>
    <row r="14" spans="1:6" x14ac:dyDescent="0.25">
      <c r="C14" s="125" t="s">
        <v>49</v>
      </c>
      <c r="D14" s="126"/>
      <c r="E14" s="112">
        <f>SUM(E11:E13)</f>
        <v>1812</v>
      </c>
      <c r="F14" s="127">
        <f>SUM(F11:F13)</f>
        <v>1</v>
      </c>
    </row>
    <row r="15" spans="1:6" x14ac:dyDescent="0.25">
      <c r="A15" s="731" t="s">
        <v>111</v>
      </c>
      <c r="B15" s="731"/>
      <c r="C15" s="731"/>
      <c r="D15" s="731"/>
      <c r="E15" s="731"/>
      <c r="F15" s="731"/>
    </row>
    <row r="18" spans="1:6" ht="31.5" customHeight="1" x14ac:dyDescent="0.25">
      <c r="A18" s="67" t="s">
        <v>4</v>
      </c>
      <c r="B18" s="702" t="s">
        <v>51</v>
      </c>
      <c r="C18" s="702"/>
      <c r="D18" s="702"/>
      <c r="E18" s="702"/>
      <c r="F18" s="702"/>
    </row>
    <row r="19" spans="1:6" x14ac:dyDescent="0.25">
      <c r="A19" s="99" t="s">
        <v>52</v>
      </c>
      <c r="B19" s="702" t="s">
        <v>53</v>
      </c>
      <c r="C19" s="702"/>
      <c r="D19" s="702"/>
      <c r="E19" s="702"/>
      <c r="F19" s="702"/>
    </row>
    <row r="20" spans="1:6" ht="77.25" customHeight="1" x14ac:dyDescent="0.25">
      <c r="A20" s="99" t="s">
        <v>54</v>
      </c>
      <c r="B20" s="702" t="s">
        <v>55</v>
      </c>
      <c r="C20" s="702"/>
      <c r="D20" s="702"/>
      <c r="E20" s="702"/>
      <c r="F20" s="702"/>
    </row>
    <row r="21" spans="1:6" ht="15.75" customHeight="1" x14ac:dyDescent="0.25"/>
    <row r="22" spans="1:6" ht="15.75" customHeight="1" x14ac:dyDescent="0.25"/>
    <row r="23" spans="1:6" ht="15.75" customHeight="1" x14ac:dyDescent="0.25"/>
    <row r="24" spans="1:6" ht="15.75" customHeight="1" x14ac:dyDescent="0.25"/>
    <row r="25" spans="1:6" ht="15.75" customHeight="1" x14ac:dyDescent="0.25"/>
    <row r="26" spans="1:6" ht="15.75" customHeight="1" x14ac:dyDescent="0.25"/>
    <row r="27" spans="1:6" ht="15.75" customHeight="1" x14ac:dyDescent="0.25"/>
    <row r="28" spans="1:6" ht="15.75" customHeight="1" x14ac:dyDescent="0.25"/>
    <row r="29" spans="1:6" ht="15.75" customHeight="1" x14ac:dyDescent="0.25"/>
    <row r="30" spans="1:6" ht="15.75" customHeight="1" x14ac:dyDescent="0.25"/>
    <row r="31" spans="1:6" ht="15.75" customHeight="1" x14ac:dyDescent="0.25"/>
    <row r="32" spans="1:6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mergeCells count="10">
    <mergeCell ref="A15:F15"/>
    <mergeCell ref="B18:F18"/>
    <mergeCell ref="B19:F19"/>
    <mergeCell ref="B20:F20"/>
    <mergeCell ref="A5:F6"/>
    <mergeCell ref="A7:F7"/>
    <mergeCell ref="A9:A10"/>
    <mergeCell ref="B9:B10"/>
    <mergeCell ref="C9:D9"/>
    <mergeCell ref="E9:F9"/>
  </mergeCells>
  <pageMargins left="0.7" right="0.7" top="0.75" bottom="0.75" header="0" footer="0"/>
  <pageSetup orientation="portrait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E0BFD4-4E26-4EE9-9F7D-D25D693606B1}">
  <sheetPr>
    <tabColor theme="4" tint="-0.249977111117893"/>
  </sheetPr>
  <dimension ref="A5:O21"/>
  <sheetViews>
    <sheetView showGridLines="0" zoomScale="90" zoomScaleNormal="90" workbookViewId="0">
      <selection activeCell="H17" sqref="H17"/>
    </sheetView>
  </sheetViews>
  <sheetFormatPr baseColWidth="10" defaultColWidth="11.5703125" defaultRowHeight="16.5" x14ac:dyDescent="0.3"/>
  <cols>
    <col min="1" max="1" width="11.7109375" style="576" bestFit="1" customWidth="1"/>
    <col min="2" max="2" width="20" style="576" customWidth="1"/>
    <col min="3" max="3" width="40.140625" style="576" customWidth="1"/>
    <col min="4" max="4" width="12.42578125" style="576" customWidth="1"/>
    <col min="5" max="5" width="11.7109375" style="576" bestFit="1" customWidth="1"/>
    <col min="6" max="6" width="6.42578125" style="576" customWidth="1"/>
    <col min="7" max="7" width="11.7109375" style="576" bestFit="1" customWidth="1"/>
    <col min="8" max="8" width="14.7109375" style="576" customWidth="1"/>
    <col min="9" max="10" width="11.7109375" style="576" bestFit="1" customWidth="1"/>
    <col min="11" max="16384" width="11.5703125" style="576"/>
  </cols>
  <sheetData>
    <row r="5" spans="1:10" x14ac:dyDescent="0.3">
      <c r="A5" s="749" t="s">
        <v>2</v>
      </c>
      <c r="B5" s="749"/>
      <c r="C5" s="749"/>
      <c r="D5" s="749"/>
      <c r="E5" s="749"/>
      <c r="F5" s="749"/>
      <c r="G5" s="749"/>
      <c r="H5" s="749"/>
    </row>
    <row r="6" spans="1:10" x14ac:dyDescent="0.3">
      <c r="A6" s="749"/>
      <c r="B6" s="749"/>
      <c r="C6" s="749"/>
      <c r="D6" s="749"/>
      <c r="E6" s="749"/>
      <c r="F6" s="749"/>
      <c r="G6" s="749"/>
      <c r="H6" s="749"/>
    </row>
    <row r="7" spans="1:10" ht="19.5" customHeight="1" x14ac:dyDescent="0.3">
      <c r="A7" s="242" t="s">
        <v>705</v>
      </c>
      <c r="B7" s="242"/>
      <c r="C7" s="242"/>
      <c r="D7" s="636"/>
      <c r="E7" s="636"/>
      <c r="F7" s="636"/>
      <c r="G7" s="636"/>
      <c r="H7" s="636"/>
      <c r="I7" s="594"/>
      <c r="J7" s="595"/>
    </row>
    <row r="8" spans="1:10" ht="14.25" customHeight="1" x14ac:dyDescent="0.3">
      <c r="A8" s="637" t="s">
        <v>708</v>
      </c>
      <c r="B8" s="637"/>
      <c r="C8" s="637"/>
      <c r="D8" s="638"/>
      <c r="E8" s="638"/>
      <c r="F8" s="638"/>
      <c r="G8" s="638"/>
      <c r="H8" s="638"/>
      <c r="I8" s="594"/>
      <c r="J8" s="595"/>
    </row>
    <row r="9" spans="1:10" x14ac:dyDescent="0.3">
      <c r="G9" s="594"/>
      <c r="H9" s="594"/>
    </row>
    <row r="10" spans="1:10" s="595" customFormat="1" ht="52.15" customHeight="1" thickBot="1" x14ac:dyDescent="0.35">
      <c r="A10" s="815" t="s">
        <v>710</v>
      </c>
      <c r="B10" s="815"/>
      <c r="C10" s="815"/>
      <c r="D10" s="639" t="s">
        <v>720</v>
      </c>
      <c r="E10" s="816" t="s">
        <v>721</v>
      </c>
      <c r="F10" s="816"/>
      <c r="G10" s="816" t="s">
        <v>744</v>
      </c>
      <c r="H10" s="816"/>
      <c r="I10" s="576"/>
      <c r="J10" s="576"/>
    </row>
    <row r="11" spans="1:10" ht="21.6" customHeight="1" x14ac:dyDescent="0.3">
      <c r="A11" s="596"/>
      <c r="B11" s="596"/>
      <c r="C11" s="596"/>
      <c r="D11" s="261" t="s">
        <v>34</v>
      </c>
      <c r="E11" s="261" t="s">
        <v>34</v>
      </c>
      <c r="F11" s="261" t="s">
        <v>35</v>
      </c>
      <c r="G11" s="261" t="s">
        <v>34</v>
      </c>
      <c r="H11" s="261" t="s">
        <v>35</v>
      </c>
    </row>
    <row r="12" spans="1:10" x14ac:dyDescent="0.3">
      <c r="A12" s="807">
        <v>2019</v>
      </c>
      <c r="B12" s="807" t="s">
        <v>659</v>
      </c>
      <c r="C12" s="597" t="s">
        <v>34</v>
      </c>
      <c r="D12" s="617">
        <v>15999297.91</v>
      </c>
      <c r="E12" s="618">
        <v>303321.44</v>
      </c>
      <c r="F12" s="619">
        <v>1.9</v>
      </c>
      <c r="G12" s="618">
        <v>242029.63</v>
      </c>
      <c r="H12" s="619">
        <v>79.790000000000006</v>
      </c>
    </row>
    <row r="13" spans="1:10" ht="15.6" customHeight="1" x14ac:dyDescent="0.3">
      <c r="A13" s="807"/>
      <c r="B13" s="807"/>
      <c r="C13" s="597" t="s">
        <v>716</v>
      </c>
      <c r="D13" s="640">
        <v>12221441.300000001</v>
      </c>
      <c r="E13" s="641">
        <v>288218.38</v>
      </c>
      <c r="F13" s="642">
        <v>2.36</v>
      </c>
      <c r="G13" s="641">
        <v>234878.09</v>
      </c>
      <c r="H13" s="642">
        <v>81.489999999999995</v>
      </c>
    </row>
    <row r="14" spans="1:10" x14ac:dyDescent="0.3">
      <c r="A14" s="807"/>
      <c r="B14" s="807"/>
      <c r="C14" s="597" t="s">
        <v>717</v>
      </c>
      <c r="D14" s="617">
        <v>3777856.61</v>
      </c>
      <c r="E14" s="618">
        <v>15103.06</v>
      </c>
      <c r="F14" s="619">
        <v>0.4</v>
      </c>
      <c r="G14" s="618">
        <v>7151.54</v>
      </c>
      <c r="H14" s="619">
        <v>47.35</v>
      </c>
    </row>
    <row r="15" spans="1:10" x14ac:dyDescent="0.3">
      <c r="A15" s="606"/>
      <c r="B15" s="606"/>
      <c r="C15" s="607"/>
      <c r="D15" s="643"/>
      <c r="E15" s="644"/>
      <c r="F15" s="644"/>
      <c r="G15" s="644"/>
      <c r="H15" s="644"/>
    </row>
    <row r="16" spans="1:10" ht="55.9" customHeight="1" x14ac:dyDescent="0.3">
      <c r="A16" s="814" t="s">
        <v>742</v>
      </c>
      <c r="B16" s="814"/>
      <c r="C16" s="814"/>
      <c r="D16" s="814"/>
      <c r="E16" s="814"/>
      <c r="F16" s="814"/>
      <c r="G16" s="814"/>
      <c r="H16" s="814"/>
    </row>
    <row r="17" spans="1:15" ht="18.600000000000001" customHeight="1" x14ac:dyDescent="0.3">
      <c r="A17" s="635" t="s">
        <v>745</v>
      </c>
      <c r="B17" s="635"/>
      <c r="C17" s="635"/>
      <c r="D17" s="635"/>
      <c r="E17" s="635"/>
      <c r="F17" s="635"/>
      <c r="G17" s="635"/>
      <c r="H17" s="635"/>
    </row>
    <row r="18" spans="1:15" ht="12" customHeight="1" x14ac:dyDescent="0.3">
      <c r="A18" s="634"/>
      <c r="B18" s="634"/>
      <c r="C18" s="634"/>
      <c r="D18" s="634"/>
      <c r="E18" s="634"/>
      <c r="F18" s="634"/>
      <c r="G18" s="634"/>
      <c r="H18" s="645"/>
    </row>
    <row r="19" spans="1:15" x14ac:dyDescent="0.3">
      <c r="A19" s="589" t="s">
        <v>718</v>
      </c>
      <c r="B19" s="589"/>
      <c r="C19" s="589"/>
      <c r="D19" s="589"/>
      <c r="E19" s="589"/>
      <c r="F19" s="589"/>
      <c r="G19" s="589"/>
      <c r="H19" s="589"/>
      <c r="I19" s="589"/>
      <c r="J19" s="589"/>
      <c r="K19" s="589"/>
      <c r="L19" s="589"/>
      <c r="M19" s="589"/>
      <c r="N19" s="589"/>
      <c r="O19" s="589"/>
    </row>
    <row r="20" spans="1:15" x14ac:dyDescent="0.3">
      <c r="A20" s="595"/>
      <c r="B20" s="595"/>
      <c r="C20" s="595"/>
      <c r="D20" s="595"/>
      <c r="E20" s="595"/>
      <c r="F20" s="595"/>
      <c r="G20" s="595"/>
      <c r="H20" s="595"/>
    </row>
    <row r="21" spans="1:15" x14ac:dyDescent="0.3">
      <c r="A21" s="595"/>
      <c r="B21" s="595"/>
      <c r="C21" s="595"/>
      <c r="D21" s="595"/>
      <c r="E21" s="595"/>
      <c r="F21" s="595"/>
      <c r="G21" s="595"/>
      <c r="H21" s="595"/>
    </row>
  </sheetData>
  <mergeCells count="7">
    <mergeCell ref="A16:H16"/>
    <mergeCell ref="A5:H6"/>
    <mergeCell ref="A10:C10"/>
    <mergeCell ref="E10:F10"/>
    <mergeCell ref="G10:H10"/>
    <mergeCell ref="A12:A14"/>
    <mergeCell ref="B12:B14"/>
  </mergeCells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FDD31-3416-41C3-9EEC-4E418B0B398D}">
  <sheetPr>
    <tabColor theme="4" tint="-0.249977111117893"/>
  </sheetPr>
  <dimension ref="A6:O35"/>
  <sheetViews>
    <sheetView showGridLines="0" zoomScale="90" zoomScaleNormal="90" workbookViewId="0">
      <selection activeCell="H17" sqref="H17"/>
    </sheetView>
  </sheetViews>
  <sheetFormatPr baseColWidth="10" defaultColWidth="11.5703125" defaultRowHeight="16.5" x14ac:dyDescent="0.3"/>
  <cols>
    <col min="1" max="1" width="11.7109375" style="593" bestFit="1" customWidth="1"/>
    <col min="2" max="2" width="20" style="593" customWidth="1"/>
    <col min="3" max="3" width="30.7109375" style="593" customWidth="1"/>
    <col min="4" max="4" width="31.140625" style="593" customWidth="1"/>
    <col min="5" max="16384" width="11.5703125" style="593"/>
  </cols>
  <sheetData>
    <row r="6" spans="1:15" x14ac:dyDescent="0.3">
      <c r="A6" s="749" t="s">
        <v>2</v>
      </c>
      <c r="B6" s="749"/>
      <c r="C6" s="749"/>
      <c r="D6" s="749"/>
    </row>
    <row r="7" spans="1:15" ht="19.5" customHeight="1" x14ac:dyDescent="0.3">
      <c r="A7" s="749"/>
      <c r="B7" s="749"/>
      <c r="C7" s="749"/>
      <c r="D7" s="749"/>
    </row>
    <row r="8" spans="1:15" ht="14.25" customHeight="1" x14ac:dyDescent="0.3">
      <c r="A8" s="242" t="s">
        <v>746</v>
      </c>
      <c r="B8" s="242"/>
      <c r="C8" s="242"/>
      <c r="D8" s="636"/>
    </row>
    <row r="9" spans="1:15" x14ac:dyDescent="0.3">
      <c r="A9" s="637" t="s">
        <v>708</v>
      </c>
      <c r="B9" s="637"/>
      <c r="C9" s="637"/>
      <c r="D9" s="638"/>
    </row>
    <row r="11" spans="1:15" ht="78" customHeight="1" thickBot="1" x14ac:dyDescent="0.35">
      <c r="A11" s="815" t="s">
        <v>710</v>
      </c>
      <c r="B11" s="815"/>
      <c r="C11" s="815"/>
      <c r="D11" s="639" t="s">
        <v>747</v>
      </c>
      <c r="E11" s="576"/>
      <c r="F11" s="576"/>
      <c r="G11" s="576"/>
      <c r="H11" s="576"/>
      <c r="I11" s="576"/>
      <c r="J11" s="576"/>
      <c r="K11" s="576"/>
      <c r="L11" s="576"/>
      <c r="M11" s="576"/>
      <c r="N11" s="576"/>
      <c r="O11" s="576"/>
    </row>
    <row r="12" spans="1:15" ht="21.6" customHeight="1" x14ac:dyDescent="0.3">
      <c r="A12" s="596"/>
      <c r="B12" s="596"/>
      <c r="C12" s="596"/>
      <c r="D12" s="257" t="s">
        <v>748</v>
      </c>
      <c r="E12" s="576"/>
    </row>
    <row r="13" spans="1:15" x14ac:dyDescent="0.3">
      <c r="A13" s="807">
        <v>2019</v>
      </c>
      <c r="B13" s="807" t="s">
        <v>659</v>
      </c>
      <c r="C13" s="597" t="s">
        <v>34</v>
      </c>
      <c r="D13" s="630">
        <v>11.792384946049223</v>
      </c>
      <c r="E13" s="576"/>
      <c r="F13" s="576"/>
      <c r="G13" s="576"/>
      <c r="H13" s="576"/>
      <c r="I13" s="576"/>
      <c r="J13" s="576"/>
      <c r="K13" s="576"/>
      <c r="L13" s="576"/>
      <c r="M13" s="576"/>
      <c r="N13" s="576"/>
      <c r="O13" s="576"/>
    </row>
    <row r="14" spans="1:15" ht="15.6" customHeight="1" x14ac:dyDescent="0.3">
      <c r="A14" s="807"/>
      <c r="B14" s="807"/>
      <c r="C14" s="597" t="s">
        <v>716</v>
      </c>
      <c r="D14" s="646">
        <v>11.95591085662803</v>
      </c>
      <c r="E14" s="576"/>
    </row>
    <row r="15" spans="1:15" x14ac:dyDescent="0.3">
      <c r="A15" s="807"/>
      <c r="B15" s="807"/>
      <c r="C15" s="597" t="s">
        <v>717</v>
      </c>
      <c r="D15" s="630">
        <v>9.4435911199445819</v>
      </c>
      <c r="E15" s="576"/>
      <c r="F15" s="576"/>
      <c r="G15" s="576"/>
      <c r="H15" s="576"/>
      <c r="I15" s="576"/>
      <c r="J15" s="576"/>
      <c r="K15" s="576"/>
      <c r="L15" s="576"/>
      <c r="M15" s="576"/>
      <c r="N15" s="576"/>
      <c r="O15" s="576"/>
    </row>
    <row r="16" spans="1:15" x14ac:dyDescent="0.3">
      <c r="A16" s="633"/>
      <c r="B16" s="633"/>
      <c r="C16" s="633"/>
      <c r="D16" s="633"/>
      <c r="E16" s="576"/>
    </row>
    <row r="17" spans="1:15" ht="55.9" customHeight="1" x14ac:dyDescent="0.3">
      <c r="A17" s="800" t="s">
        <v>729</v>
      </c>
      <c r="B17" s="800"/>
      <c r="C17" s="800"/>
      <c r="D17" s="800"/>
      <c r="E17" s="576"/>
      <c r="F17" s="576"/>
      <c r="G17" s="576"/>
      <c r="H17" s="576"/>
      <c r="I17" s="576"/>
      <c r="J17" s="576"/>
      <c r="K17" s="576"/>
      <c r="L17" s="576"/>
      <c r="M17" s="576"/>
      <c r="N17" s="576"/>
      <c r="O17" s="576"/>
    </row>
    <row r="18" spans="1:15" ht="18.600000000000001" customHeight="1" x14ac:dyDescent="0.3">
      <c r="A18" s="610" t="s">
        <v>749</v>
      </c>
      <c r="B18" s="610"/>
      <c r="C18" s="610"/>
      <c r="D18" s="610"/>
      <c r="E18" s="576"/>
    </row>
    <row r="19" spans="1:15" ht="12" customHeight="1" x14ac:dyDescent="0.3">
      <c r="A19" s="576"/>
      <c r="B19" s="576"/>
      <c r="C19" s="576"/>
      <c r="D19" s="576"/>
      <c r="E19" s="576"/>
      <c r="F19" s="576"/>
      <c r="G19" s="576"/>
      <c r="H19" s="576"/>
      <c r="I19" s="576"/>
      <c r="J19" s="576"/>
      <c r="K19" s="576"/>
      <c r="L19" s="576"/>
      <c r="M19" s="576"/>
      <c r="N19" s="576"/>
      <c r="O19" s="576"/>
    </row>
    <row r="20" spans="1:15" x14ac:dyDescent="0.3">
      <c r="A20" s="589" t="s">
        <v>718</v>
      </c>
      <c r="B20" s="589"/>
      <c r="C20" s="589"/>
      <c r="D20" s="589"/>
      <c r="E20" s="589"/>
      <c r="F20" s="589"/>
      <c r="G20" s="589"/>
      <c r="H20" s="589"/>
      <c r="I20" s="589"/>
      <c r="J20" s="589"/>
      <c r="K20" s="589"/>
      <c r="L20" s="589"/>
      <c r="M20" s="589"/>
      <c r="N20" s="589"/>
      <c r="O20" s="589"/>
    </row>
    <row r="21" spans="1:15" x14ac:dyDescent="0.3">
      <c r="A21" s="576"/>
      <c r="B21" s="576"/>
      <c r="C21" s="576"/>
      <c r="D21" s="576"/>
      <c r="E21" s="576"/>
      <c r="F21" s="576"/>
      <c r="G21" s="576"/>
      <c r="H21" s="576"/>
      <c r="I21" s="576"/>
      <c r="J21" s="576"/>
      <c r="K21" s="576"/>
      <c r="L21" s="576"/>
      <c r="M21" s="576"/>
      <c r="N21" s="576"/>
      <c r="O21" s="576"/>
    </row>
    <row r="23" spans="1:15" x14ac:dyDescent="0.3">
      <c r="A23" s="576"/>
      <c r="B23" s="576"/>
      <c r="C23" s="576"/>
      <c r="D23" s="576"/>
      <c r="E23" s="576"/>
      <c r="F23" s="576"/>
      <c r="G23" s="576"/>
      <c r="H23" s="576"/>
      <c r="I23" s="576"/>
      <c r="J23" s="576"/>
      <c r="K23" s="576"/>
      <c r="L23" s="576"/>
      <c r="M23" s="576"/>
      <c r="N23" s="576"/>
      <c r="O23" s="576"/>
    </row>
    <row r="24" spans="1:15" x14ac:dyDescent="0.3">
      <c r="A24" s="576"/>
      <c r="B24" s="576"/>
      <c r="C24" s="576"/>
      <c r="D24" s="576"/>
    </row>
    <row r="25" spans="1:15" s="576" customFormat="1" x14ac:dyDescent="0.3"/>
    <row r="26" spans="1:15" x14ac:dyDescent="0.3">
      <c r="A26" s="576"/>
      <c r="B26" s="576"/>
      <c r="C26" s="576"/>
      <c r="D26" s="576"/>
    </row>
    <row r="27" spans="1:15" s="576" customFormat="1" x14ac:dyDescent="0.3"/>
    <row r="28" spans="1:15" x14ac:dyDescent="0.3">
      <c r="A28" s="576"/>
      <c r="B28" s="576"/>
      <c r="C28" s="576"/>
      <c r="D28" s="576"/>
    </row>
    <row r="29" spans="1:15" s="576" customFormat="1" x14ac:dyDescent="0.3"/>
    <row r="30" spans="1:15" x14ac:dyDescent="0.3">
      <c r="A30" s="576"/>
      <c r="B30" s="576"/>
      <c r="C30" s="576"/>
      <c r="D30" s="576"/>
    </row>
    <row r="31" spans="1:15" s="576" customFormat="1" x14ac:dyDescent="0.3"/>
    <row r="32" spans="1:15" x14ac:dyDescent="0.3">
      <c r="A32" s="576"/>
      <c r="B32" s="576"/>
      <c r="C32" s="576"/>
      <c r="D32" s="576"/>
    </row>
    <row r="33" spans="1:4" s="576" customFormat="1" x14ac:dyDescent="0.3"/>
    <row r="34" spans="1:4" x14ac:dyDescent="0.3">
      <c r="A34" s="576"/>
      <c r="B34" s="576"/>
      <c r="C34" s="576"/>
      <c r="D34" s="576"/>
    </row>
    <row r="35" spans="1:4" s="576" customFormat="1" x14ac:dyDescent="0.3"/>
  </sheetData>
  <mergeCells count="5">
    <mergeCell ref="A6:D7"/>
    <mergeCell ref="A11:C11"/>
    <mergeCell ref="A13:A15"/>
    <mergeCell ref="B13:B15"/>
    <mergeCell ref="A17:D1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91</vt:i4>
      </vt:variant>
      <vt:variant>
        <vt:lpstr>Rangos con nombre</vt:lpstr>
      </vt:variant>
      <vt:variant>
        <vt:i4>18</vt:i4>
      </vt:variant>
    </vt:vector>
  </HeadingPairs>
  <TitlesOfParts>
    <vt:vector size="109" baseType="lpstr">
      <vt:lpstr>Lista de indicadores</vt:lpstr>
      <vt:lpstr>Cuadro 1</vt:lpstr>
      <vt:lpstr>Cuadro 2</vt:lpstr>
      <vt:lpstr>Cuadro 3</vt:lpstr>
      <vt:lpstr>Cuadro 4</vt:lpstr>
      <vt:lpstr>Cuadro 5</vt:lpstr>
      <vt:lpstr>Cuadro 6</vt:lpstr>
      <vt:lpstr>Cuadro 7</vt:lpstr>
      <vt:lpstr>Cuadro 8</vt:lpstr>
      <vt:lpstr>Cuadro 9</vt:lpstr>
      <vt:lpstr>Cuadro 10</vt:lpstr>
      <vt:lpstr>Cuadro 11</vt:lpstr>
      <vt:lpstr>Cuadro 12</vt:lpstr>
      <vt:lpstr>Cuadro 13</vt:lpstr>
      <vt:lpstr>Cuadro 14</vt:lpstr>
      <vt:lpstr>Cuadro 15</vt:lpstr>
      <vt:lpstr>Cuadro 16</vt:lpstr>
      <vt:lpstr>Cuadro 17</vt:lpstr>
      <vt:lpstr>Cuadro 18</vt:lpstr>
      <vt:lpstr>Cuadro 19</vt:lpstr>
      <vt:lpstr>Cuadro 20</vt:lpstr>
      <vt:lpstr>Cuadro 21</vt:lpstr>
      <vt:lpstr>Cuadro 22</vt:lpstr>
      <vt:lpstr>Cuadro 23</vt:lpstr>
      <vt:lpstr>Cuadro 24</vt:lpstr>
      <vt:lpstr>Cuadro 25</vt:lpstr>
      <vt:lpstr>Cuadro 26</vt:lpstr>
      <vt:lpstr>Cuadro 27</vt:lpstr>
      <vt:lpstr>Cuadro 28</vt:lpstr>
      <vt:lpstr>Cuadro 29</vt:lpstr>
      <vt:lpstr>Cuadro 30</vt:lpstr>
      <vt:lpstr>Cuadro 31</vt:lpstr>
      <vt:lpstr>Cuadro 32</vt:lpstr>
      <vt:lpstr>Cuadro 33</vt:lpstr>
      <vt:lpstr>Cuadro 34</vt:lpstr>
      <vt:lpstr>Cuadro 35</vt:lpstr>
      <vt:lpstr>Cuadro 36</vt:lpstr>
      <vt:lpstr>Cuadro 37</vt:lpstr>
      <vt:lpstr>Cuadro 38</vt:lpstr>
      <vt:lpstr>Cuadro 39</vt:lpstr>
      <vt:lpstr>Cuadro 40</vt:lpstr>
      <vt:lpstr>Cuadro 41</vt:lpstr>
      <vt:lpstr>Cuadro 42</vt:lpstr>
      <vt:lpstr>Cuadro 43</vt:lpstr>
      <vt:lpstr>Cuadro 44</vt:lpstr>
      <vt:lpstr>Cuadro 45</vt:lpstr>
      <vt:lpstr>Cuadro 46</vt:lpstr>
      <vt:lpstr>Cuadro 47</vt:lpstr>
      <vt:lpstr>Cuadro 48</vt:lpstr>
      <vt:lpstr>Cuadro 49</vt:lpstr>
      <vt:lpstr>Cuadro 50</vt:lpstr>
      <vt:lpstr>Cuadro 51</vt:lpstr>
      <vt:lpstr>Cuadro 52</vt:lpstr>
      <vt:lpstr>Cuadro 53</vt:lpstr>
      <vt:lpstr>Cuadro 54</vt:lpstr>
      <vt:lpstr>Cuadro 55</vt:lpstr>
      <vt:lpstr>Cuadro 56</vt:lpstr>
      <vt:lpstr>Cuadro 57</vt:lpstr>
      <vt:lpstr>Cuadro 58</vt:lpstr>
      <vt:lpstr>Cuadro 59</vt:lpstr>
      <vt:lpstr>Cuadro 60</vt:lpstr>
      <vt:lpstr>Cuadro 61</vt:lpstr>
      <vt:lpstr>Cuadro 62</vt:lpstr>
      <vt:lpstr>Cuadro 63</vt:lpstr>
      <vt:lpstr>Cuadro 64</vt:lpstr>
      <vt:lpstr>Cuadro 65</vt:lpstr>
      <vt:lpstr>Cuadro 66</vt:lpstr>
      <vt:lpstr>Cuadro 67</vt:lpstr>
      <vt:lpstr>Cuadro 68</vt:lpstr>
      <vt:lpstr>Cuadro 69</vt:lpstr>
      <vt:lpstr>Cuadro 70</vt:lpstr>
      <vt:lpstr>Cuadro 71</vt:lpstr>
      <vt:lpstr>Cuadro 72</vt:lpstr>
      <vt:lpstr>Cuadro 73</vt:lpstr>
      <vt:lpstr>Cuadro 74</vt:lpstr>
      <vt:lpstr>Cuadro 75</vt:lpstr>
      <vt:lpstr>Cuadro 76</vt:lpstr>
      <vt:lpstr>Cuadro 77</vt:lpstr>
      <vt:lpstr>Cuadro 78</vt:lpstr>
      <vt:lpstr>Cuadro 79</vt:lpstr>
      <vt:lpstr>Cuadro 80</vt:lpstr>
      <vt:lpstr>Cuadro 81</vt:lpstr>
      <vt:lpstr>Cuadro 82</vt:lpstr>
      <vt:lpstr>Cuadro 83</vt:lpstr>
      <vt:lpstr>Cuadro 84</vt:lpstr>
      <vt:lpstr>Cuadro 85</vt:lpstr>
      <vt:lpstr>Cuadro 86</vt:lpstr>
      <vt:lpstr>Cuadro 87</vt:lpstr>
      <vt:lpstr>Cuadro 88</vt:lpstr>
      <vt:lpstr>Cuadro 89</vt:lpstr>
      <vt:lpstr>Cuadro 90</vt:lpstr>
      <vt:lpstr>'Cuadro 80'!banner</vt:lpstr>
      <vt:lpstr>'Cuadro 81'!banner</vt:lpstr>
      <vt:lpstr>'Cuadro 82'!banner</vt:lpstr>
      <vt:lpstr>Entidad</vt:lpstr>
      <vt:lpstr>Fuente</vt:lpstr>
      <vt:lpstr>'Cuadro 80'!fuente_cuadr</vt:lpstr>
      <vt:lpstr>'Cuadro 81'!fuente_cuadr</vt:lpstr>
      <vt:lpstr>'Cuadro 82'!fuente_cuadr</vt:lpstr>
      <vt:lpstr>'Cuadro 59'!Logo</vt:lpstr>
      <vt:lpstr>'Cuadro 80'!Logo</vt:lpstr>
      <vt:lpstr>'Cuadro 81'!Logo</vt:lpstr>
      <vt:lpstr>'Cuadro 82'!Logo</vt:lpstr>
      <vt:lpstr>Logo_lista</vt:lpstr>
      <vt:lpstr>No.</vt:lpstr>
      <vt:lpstr>Nombre_del_indicador</vt:lpstr>
      <vt:lpstr>'Cuadro 80'!Período_de_referencia</vt:lpstr>
      <vt:lpstr>'Cuadro 81'!Período_de_referencia</vt:lpstr>
      <vt:lpstr>'Cuadro 82'!Período_de_referencia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PAOLA</dc:creator>
  <cp:lastModifiedBy>Aura Maria Moreno Gamba</cp:lastModifiedBy>
  <dcterms:created xsi:type="dcterms:W3CDTF">2020-06-05T20:38:25Z</dcterms:created>
  <dcterms:modified xsi:type="dcterms:W3CDTF">2020-11-09T13:35:58Z</dcterms:modified>
</cp:coreProperties>
</file>