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0"/>
  <workbookPr defaultThemeVersion="166925"/>
  <mc:AlternateContent xmlns:mc="http://schemas.openxmlformats.org/markup-compatibility/2006">
    <mc:Choice Requires="x15">
      <x15ac:absPath xmlns:x15ac="http://schemas.microsoft.com/office/spreadsheetml/2010/11/ac" url="/Users/luisasuarez/Desktop/Economía Naranja/"/>
    </mc:Choice>
  </mc:AlternateContent>
  <xr:revisionPtr revIDLastSave="0" documentId="13_ncr:1_{AF050D0A-123A-A341-A01A-55A36D917E61}" xr6:coauthVersionLast="36" xr6:coauthVersionMax="47" xr10:uidLastSave="{00000000-0000-0000-0000-000000000000}"/>
  <bookViews>
    <workbookView xWindow="1380" yWindow="460" windowWidth="28020" windowHeight="15840" tabRatio="864" xr2:uid="{E736DC75-10FE-4E3F-8A44-C8A595FE2141}"/>
  </bookViews>
  <sheets>
    <sheet name="Lista de indicadores " sheetId="4" r:id="rId1"/>
    <sheet name="Cuadro 1" sheetId="11" r:id="rId2"/>
    <sheet name="Cuadro 2" sheetId="12" r:id="rId3"/>
    <sheet name="Cuadro 3" sheetId="13" r:id="rId4"/>
    <sheet name="Cuadro 4" sheetId="14" r:id="rId5"/>
    <sheet name="Cuadro 5" sheetId="15" r:id="rId6"/>
    <sheet name="Cuadro 6" sheetId="16" r:id="rId7"/>
    <sheet name="Cuadro 7" sheetId="17" r:id="rId8"/>
    <sheet name="Cuadro 8" sheetId="18" r:id="rId9"/>
    <sheet name="Cuadro 9" sheetId="19" r:id="rId10"/>
    <sheet name="Cuadro 10" sheetId="20" r:id="rId11"/>
    <sheet name="Cuadro 11" sheetId="21" r:id="rId12"/>
    <sheet name="Cuadro 12" sheetId="22" r:id="rId13"/>
    <sheet name="Cuadro 13" sheetId="23" r:id="rId14"/>
    <sheet name="Cuadro 14" sheetId="24" r:id="rId15"/>
    <sheet name="Cuadro 15" sheetId="25" r:id="rId16"/>
    <sheet name="Cuadro 16" sheetId="26" r:id="rId17"/>
    <sheet name="Cuadro 17" sheetId="27" r:id="rId18"/>
    <sheet name="Cuadro 18" sheetId="28" r:id="rId19"/>
    <sheet name="Cuadro 19" sheetId="29" r:id="rId20"/>
    <sheet name="Cuadro 20" sheetId="30" r:id="rId21"/>
    <sheet name="Cuadro 21" sheetId="31" r:id="rId22"/>
    <sheet name="Cuadro 22" sheetId="32" r:id="rId23"/>
    <sheet name="Cuadro 23" sheetId="33" r:id="rId24"/>
    <sheet name="Cuadro 24" sheetId="34" r:id="rId25"/>
    <sheet name="Cuadro 25" sheetId="35" r:id="rId26"/>
    <sheet name="Cuadro 26" sheetId="36" r:id="rId27"/>
    <sheet name="Cuadro 27" sheetId="37" r:id="rId28"/>
    <sheet name="Cuadro 28" sheetId="38" r:id="rId29"/>
    <sheet name="Cuadro 29" sheetId="39" r:id="rId30"/>
    <sheet name="Cuadro 30" sheetId="40" r:id="rId31"/>
    <sheet name="Cuadro 31" sheetId="41" r:id="rId32"/>
    <sheet name="Cuadro 32" sheetId="42" r:id="rId33"/>
    <sheet name="Cuadro 33" sheetId="43" r:id="rId34"/>
    <sheet name="Cuadro 34" sheetId="44" r:id="rId35"/>
    <sheet name="Cuadro 35" sheetId="45" r:id="rId36"/>
    <sheet name="Cuadro 36" sheetId="46" r:id="rId37"/>
    <sheet name="Cuadro 37" sheetId="47" r:id="rId38"/>
    <sheet name="Cuadro 38" sheetId="48" r:id="rId39"/>
    <sheet name="Cuadro 39" sheetId="49" r:id="rId40"/>
    <sheet name="Cuadro 40" sheetId="50" r:id="rId41"/>
    <sheet name="Cuadro 41" sheetId="51" r:id="rId42"/>
    <sheet name="Cuadro 42" sheetId="52" r:id="rId43"/>
    <sheet name="Cuadro 43" sheetId="53" r:id="rId44"/>
    <sheet name="Cuadro 44" sheetId="54" r:id="rId45"/>
    <sheet name="Cuadro 45" sheetId="55" r:id="rId46"/>
    <sheet name="Cuadro 46" sheetId="56" r:id="rId47"/>
    <sheet name="Cuadro 47" sheetId="57" r:id="rId48"/>
    <sheet name="Cuadro 48" sheetId="58" r:id="rId49"/>
    <sheet name="Cuadro 49" sheetId="59" r:id="rId50"/>
    <sheet name="Cuadro 50" sheetId="60" r:id="rId51"/>
    <sheet name="Cuadro 51" sheetId="61" r:id="rId52"/>
    <sheet name="Cuadro 52" sheetId="62" r:id="rId53"/>
    <sheet name="Cuadro 53" sheetId="63" r:id="rId54"/>
    <sheet name="Cuadro 54" sheetId="64" r:id="rId55"/>
    <sheet name="Cuadro 55" sheetId="65" r:id="rId56"/>
    <sheet name="Cuadro 56" sheetId="66" r:id="rId57"/>
    <sheet name="Cuadro 57" sheetId="67" r:id="rId58"/>
    <sheet name="Cuadro 58" sheetId="68" r:id="rId59"/>
    <sheet name="Cuadro 59" sheetId="69" r:id="rId60"/>
    <sheet name="Cuadro 60" sheetId="70" r:id="rId61"/>
    <sheet name="Cuadro 61" sheetId="71" r:id="rId62"/>
    <sheet name="Cuadro 62" sheetId="72" r:id="rId63"/>
    <sheet name="Cuadro 63" sheetId="73" r:id="rId64"/>
    <sheet name="Cuadro 64" sheetId="74" r:id="rId65"/>
    <sheet name="Cuadro 65" sheetId="5" r:id="rId66"/>
    <sheet name="Cuadro 66" sheetId="6" r:id="rId67"/>
    <sheet name="Cuadro 67" sheetId="7" r:id="rId68"/>
    <sheet name="Cuadro 68" sheetId="8" r:id="rId69"/>
    <sheet name="Cuadro 69" sheetId="9" r:id="rId70"/>
    <sheet name="Cuadro 70" sheetId="10" r:id="rId71"/>
    <sheet name="Cuadro 71" sheetId="75" r:id="rId72"/>
    <sheet name="Cuadro 72" sheetId="76" r:id="rId73"/>
    <sheet name="Cuadro 73" sheetId="77" r:id="rId74"/>
  </sheets>
  <externalReferences>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s>
  <definedNames>
    <definedName name="aa">[1]!Tabla12[[#Headers],[Nombre del indicador]]</definedName>
    <definedName name="banner" localSheetId="31">'Cuadro 31'!$A$3</definedName>
    <definedName name="banner" localSheetId="32">'Cuadro 32'!$A$3</definedName>
    <definedName name="banner" localSheetId="33">'Cuadro 33'!$A$3</definedName>
    <definedName name="banner" localSheetId="34">'Cuadro 34'!$A$3</definedName>
    <definedName name="banner" localSheetId="35">'Cuadro 35'!$A$3</definedName>
    <definedName name="banner" localSheetId="36">'Cuadro 36'!$A$3</definedName>
    <definedName name="banner" localSheetId="50">'Cuadro 47'!#REF!</definedName>
    <definedName name="banner" localSheetId="51">'Cuadro 51'!#REF!</definedName>
    <definedName name="banner" localSheetId="52">'[2]Cuadro 1'!#REF!</definedName>
    <definedName name="banner" localSheetId="53">'[2]Cuadro 1'!#REF!</definedName>
    <definedName name="banner" localSheetId="54">'[3]Cuadro 1'!#REF!</definedName>
    <definedName name="banner" localSheetId="55">'[3]Cuadro 1'!#REF!</definedName>
    <definedName name="banner" localSheetId="56">'[3]Cuadro 1'!#REF!</definedName>
    <definedName name="banner" localSheetId="62">'Cuadro 62'!$A$3</definedName>
    <definedName name="banner" localSheetId="63">'Cuadro 63'!$A$3</definedName>
    <definedName name="banner" localSheetId="64">'Cuadro 64'!$A$3</definedName>
    <definedName name="banner">#REF!</definedName>
    <definedName name="Entidad" localSheetId="10">[4]!Tabla12[[#Headers],[Entidad]]</definedName>
    <definedName name="Entidad" localSheetId="11">[4]!Tabla12[[#Headers],[Entidad]]</definedName>
    <definedName name="Entidad" localSheetId="12">[4]!Tabla12[[#Headers],[Entidad]]</definedName>
    <definedName name="Entidad" localSheetId="13">[4]!Tabla12[[#Headers],[Entidad]]</definedName>
    <definedName name="Entidad" localSheetId="14">[4]!Tabla12[[#Headers],[Entidad]]</definedName>
    <definedName name="Entidad" localSheetId="15">[4]!Tabla12[[#Headers],[Entidad]]</definedName>
    <definedName name="Entidad" localSheetId="16">[4]!Tabla12[[#Headers],[Entidad]]</definedName>
    <definedName name="Entidad" localSheetId="17">[4]!Tabla12[[#Headers],[Entidad]]</definedName>
    <definedName name="Entidad" localSheetId="18">[4]!Tabla12[[#Headers],[Entidad]]</definedName>
    <definedName name="Entidad" localSheetId="19">[4]!Tabla12[[#Headers],[Entidad]]</definedName>
    <definedName name="Entidad" localSheetId="20">[4]!Tabla12[[#Headers],[Entidad]]</definedName>
    <definedName name="Entidad" localSheetId="21">[4]!Tabla12[[#Headers],[Entidad]]</definedName>
    <definedName name="Entidad" localSheetId="22">[4]!Tabla12[[#Headers],[Entidad]]</definedName>
    <definedName name="Entidad" localSheetId="23">[4]!Tabla12[[#Headers],[Entidad]]</definedName>
    <definedName name="Entidad" localSheetId="24">[4]!Tabla12[[#Headers],[Entidad]]</definedName>
    <definedName name="Entidad" localSheetId="25">[4]!Tabla12[[#Headers],[Entidad]]</definedName>
    <definedName name="Entidad" localSheetId="26">[4]!Tabla12[[#Headers],[Entidad]]</definedName>
    <definedName name="Entidad" localSheetId="27">[4]!Tabla12[[#Headers],[Entidad]]</definedName>
    <definedName name="Entidad" localSheetId="28">[4]!Tabla12[[#Headers],[Entidad]]</definedName>
    <definedName name="Entidad" localSheetId="29">[4]!Tabla12[[#Headers],[Entidad]]</definedName>
    <definedName name="Entidad" localSheetId="3">[4]!Tabla12[[#Headers],[Entidad]]</definedName>
    <definedName name="Entidad" localSheetId="30">[4]!Tabla12[[#Headers],[Entidad]]</definedName>
    <definedName name="Entidad" localSheetId="31">[4]!Tabla12[[#Headers],[Entidad]]</definedName>
    <definedName name="Entidad" localSheetId="32">[4]!Tabla12[[#Headers],[Entidad]]</definedName>
    <definedName name="Entidad" localSheetId="33">[5]!Tabla12[[#Headers],[Entidad]]</definedName>
    <definedName name="Entidad" localSheetId="34">[4]!Tabla12[[#Headers],[Entidad]]</definedName>
    <definedName name="Entidad" localSheetId="35">[4]!Tabla12[[#Headers],[Entidad]]</definedName>
    <definedName name="Entidad" localSheetId="36">[5]!Tabla12[[#Headers],[Entidad]]</definedName>
    <definedName name="Entidad" localSheetId="4">[4]!Tabla12[[#Headers],[Entidad]]</definedName>
    <definedName name="Entidad" localSheetId="5">[4]!Tabla12[[#Headers],[Entidad]]</definedName>
    <definedName name="Entidad" localSheetId="50">[6]!Tabla12[[#Headers],[Entidad]]</definedName>
    <definedName name="Entidad" localSheetId="51">[2]!Tabla12[[#Headers],[Entidad]]</definedName>
    <definedName name="Entidad" localSheetId="52">[2]!Tabla12[[#Headers],[Entidad]]</definedName>
    <definedName name="Entidad" localSheetId="53">[2]!Tabla12[[#Headers],[Entidad]]</definedName>
    <definedName name="Entidad" localSheetId="54">[7]!Tabla12[[#Headers],[Entidad]]</definedName>
    <definedName name="Entidad" localSheetId="55">[7]!Tabla12[[#Headers],[Entidad]]</definedName>
    <definedName name="Entidad" localSheetId="56">[7]!Tabla12[[#Headers],[Entidad]]</definedName>
    <definedName name="Entidad" localSheetId="6">[4]!Tabla12[[#Headers],[Entidad]]</definedName>
    <definedName name="Entidad" localSheetId="60">[1]!Tabla12[[#Headers],[Entidad]]</definedName>
    <definedName name="Entidad" localSheetId="61">[1]!Tabla12[[#Headers],[Entidad]]</definedName>
    <definedName name="Entidad" localSheetId="62">[1]!Tabla12[[#Headers],[Entidad]]</definedName>
    <definedName name="Entidad" localSheetId="63">[1]!Tabla12[[#Headers],[Entidad]]</definedName>
    <definedName name="Entidad" localSheetId="64">[1]!Tabla12[[#Headers],[Entidad]]</definedName>
    <definedName name="Entidad" localSheetId="68">'[8]Lista de indicadores '!$D$3</definedName>
    <definedName name="Entidad" localSheetId="69">'[8]Lista de indicadores '!$D$3</definedName>
    <definedName name="Entidad" localSheetId="7">[4]!Tabla12[[#Headers],[Entidad]]</definedName>
    <definedName name="Entidad" localSheetId="70">'[8]Lista de indicadores '!$D$3</definedName>
    <definedName name="Entidad" localSheetId="8">[4]!Tabla12[[#Headers],[Entidad]]</definedName>
    <definedName name="Entidad" localSheetId="9">[4]!Tabla12[[#Headers],[Entidad]]</definedName>
    <definedName name="Entidad">[9]!Tabla12[[#Headers],[Entidad]]</definedName>
    <definedName name="Fuente" localSheetId="10">[4]!Tabla12[[#Headers],[Fuente]]</definedName>
    <definedName name="Fuente" localSheetId="11">[4]!Tabla12[[#Headers],[Fuente]]</definedName>
    <definedName name="Fuente" localSheetId="12">[4]!Tabla12[[#Headers],[Fuente]]</definedName>
    <definedName name="Fuente" localSheetId="13">[4]!Tabla12[[#Headers],[Fuente]]</definedName>
    <definedName name="Fuente" localSheetId="14">[4]!Tabla12[[#Headers],[Fuente]]</definedName>
    <definedName name="Fuente" localSheetId="15">[4]!Tabla12[[#Headers],[Fuente]]</definedName>
    <definedName name="Fuente" localSheetId="16">[4]!Tabla12[[#Headers],[Fuente]]</definedName>
    <definedName name="Fuente" localSheetId="17">[4]!Tabla12[[#Headers],[Fuente]]</definedName>
    <definedName name="Fuente" localSheetId="18">[4]!Tabla12[[#Headers],[Fuente]]</definedName>
    <definedName name="Fuente" localSheetId="19">[4]!Tabla12[[#Headers],[Fuente]]</definedName>
    <definedName name="Fuente" localSheetId="20">[4]!Tabla12[[#Headers],[Fuente]]</definedName>
    <definedName name="Fuente" localSheetId="21">[4]!Tabla12[[#Headers],[Fuente]]</definedName>
    <definedName name="Fuente" localSheetId="22">[4]!Tabla12[[#Headers],[Fuente]]</definedName>
    <definedName name="Fuente" localSheetId="23">[4]!Tabla12[[#Headers],[Fuente]]</definedName>
    <definedName name="Fuente" localSheetId="24">[4]!Tabla12[[#Headers],[Fuente]]</definedName>
    <definedName name="Fuente" localSheetId="25">[4]!Tabla12[[#Headers],[Fuente]]</definedName>
    <definedName name="Fuente" localSheetId="26">[4]!Tabla12[[#Headers],[Fuente]]</definedName>
    <definedName name="Fuente" localSheetId="27">[4]!Tabla12[[#Headers],[Fuente]]</definedName>
    <definedName name="Fuente" localSheetId="28">[4]!Tabla12[[#Headers],[Fuente]]</definedName>
    <definedName name="Fuente" localSheetId="29">[4]!Tabla12[[#Headers],[Fuente]]</definedName>
    <definedName name="Fuente" localSheetId="3">[4]!Tabla12[[#Headers],[Fuente]]</definedName>
    <definedName name="Fuente" localSheetId="30">[4]!Tabla12[[#Headers],[Fuente]]</definedName>
    <definedName name="Fuente" localSheetId="31">[4]!Tabla12[[#Headers],[Fuente]]</definedName>
    <definedName name="Fuente" localSheetId="32">[4]!Tabla12[[#Headers],[Fuente]]</definedName>
    <definedName name="Fuente" localSheetId="33">[5]!Tabla12[[#Headers],[Fuente]]</definedName>
    <definedName name="Fuente" localSheetId="34">[4]!Tabla12[[#Headers],[Fuente]]</definedName>
    <definedName name="Fuente" localSheetId="35">[4]!Tabla12[[#Headers],[Fuente]]</definedName>
    <definedName name="Fuente" localSheetId="36">[5]!Tabla12[[#Headers],[Fuente]]</definedName>
    <definedName name="Fuente" localSheetId="4">[4]!Tabla12[[#Headers],[Fuente]]</definedName>
    <definedName name="Fuente" localSheetId="5">[4]!Tabla12[[#Headers],[Fuente]]</definedName>
    <definedName name="Fuente" localSheetId="50">[6]!Tabla12[[#Headers],[Fuente]]</definedName>
    <definedName name="Fuente" localSheetId="51">[2]!Tabla12[[#Headers],[Fuente]]</definedName>
    <definedName name="Fuente" localSheetId="52">[2]!Tabla12[[#Headers],[Fuente]]</definedName>
    <definedName name="Fuente" localSheetId="53">[2]!Tabla12[[#Headers],[Fuente]]</definedName>
    <definedName name="Fuente" localSheetId="54">[7]!Tabla12[[#Headers],[Fuente]]</definedName>
    <definedName name="Fuente" localSheetId="55">[7]!Tabla12[[#Headers],[Fuente]]</definedName>
    <definedName name="Fuente" localSheetId="56">[7]!Tabla12[[#Headers],[Fuente]]</definedName>
    <definedName name="Fuente" localSheetId="6">[4]!Tabla12[[#Headers],[Fuente]]</definedName>
    <definedName name="Fuente" localSheetId="60">[1]!Tabla12[[#Headers],[Fuente]]</definedName>
    <definedName name="Fuente" localSheetId="61">[1]!Tabla12[[#Headers],[Fuente]]</definedName>
    <definedName name="Fuente" localSheetId="62">[1]!Tabla12[[#Headers],[Fuente]]</definedName>
    <definedName name="Fuente" localSheetId="63">[1]!Tabla12[[#Headers],[Fuente]]</definedName>
    <definedName name="Fuente" localSheetId="64">[1]!Tabla12[[#Headers],[Fuente]]</definedName>
    <definedName name="Fuente" localSheetId="68">'[8]Lista de indicadores '!$C$3</definedName>
    <definedName name="Fuente" localSheetId="69">'[8]Lista de indicadores '!$C$3</definedName>
    <definedName name="Fuente" localSheetId="7">[4]!Tabla12[[#Headers],[Fuente]]</definedName>
    <definedName name="Fuente" localSheetId="70">'[8]Lista de indicadores '!$C$3</definedName>
    <definedName name="Fuente" localSheetId="8">[4]!Tabla12[[#Headers],[Fuente]]</definedName>
    <definedName name="Fuente" localSheetId="9">[4]!Tabla12[[#Headers],[Fuente]]</definedName>
    <definedName name="Fuente">[9]!Tabla12[[#Headers],[Fuente]]</definedName>
    <definedName name="fuente_cuadr" localSheetId="31">'Cuadro 31'!$A$14</definedName>
    <definedName name="fuente_cuadr" localSheetId="32">'Cuadro 32'!$A$13</definedName>
    <definedName name="fuente_cuadr" localSheetId="33">'Cuadro 33'!$A$19</definedName>
    <definedName name="fuente_cuadr" localSheetId="34">'Cuadro 34'!$A$16</definedName>
    <definedName name="fuente_cuadr" localSheetId="35">'Cuadro 35'!$A$14</definedName>
    <definedName name="fuente_cuadr" localSheetId="36">'Cuadro 36'!$A$15</definedName>
    <definedName name="fuente_cuadr" localSheetId="50">'Cuadro 47'!#REF!</definedName>
    <definedName name="fuente_cuadr" localSheetId="51">'Cuadro 51'!#REF!</definedName>
    <definedName name="fuente_cuadr" localSheetId="52">'[2]Cuadro 1'!#REF!</definedName>
    <definedName name="fuente_cuadr" localSheetId="53">'[2]Cuadro 1'!#REF!</definedName>
    <definedName name="fuente_cuadr" localSheetId="54">'[3]Cuadro 1'!#REF!</definedName>
    <definedName name="fuente_cuadr" localSheetId="55">'[3]Cuadro 1'!#REF!</definedName>
    <definedName name="fuente_cuadr" localSheetId="56">'[3]Cuadro 1'!#REF!</definedName>
    <definedName name="fuente_cuadr" localSheetId="62">'Cuadro 62'!$A$11</definedName>
    <definedName name="fuente_cuadr" localSheetId="63">'Cuadro 63'!$A$10</definedName>
    <definedName name="fuente_cuadr" localSheetId="64">'Cuadro 64'!$A$11</definedName>
    <definedName name="fuente_cuadr">'[9]Cuadro 4'!#REF!</definedName>
    <definedName name="j" localSheetId="62">[1]!Tabla12[[#Headers],[Fuente]]</definedName>
    <definedName name="j" localSheetId="64">[1]!Tabla12[[#Headers],[Fuente]]</definedName>
    <definedName name="j">[1]!Tabla12[[#Headers],[Fuente]]</definedName>
    <definedName name="Logo" localSheetId="31">'Cuadro 31'!$A$1</definedName>
    <definedName name="Logo" localSheetId="32">'Cuadro 32'!$A$1</definedName>
    <definedName name="Logo" localSheetId="33">'Cuadro 33'!$A$1</definedName>
    <definedName name="Logo" localSheetId="34">'Cuadro 34'!$A$1</definedName>
    <definedName name="Logo" localSheetId="35">'Cuadro 35'!$A$1</definedName>
    <definedName name="Logo" localSheetId="36">'Cuadro 36'!$A$1</definedName>
    <definedName name="Logo" localSheetId="51">'Cuadro 51'!$A$1</definedName>
    <definedName name="Logo" localSheetId="62">'Cuadro 62'!$A$1</definedName>
    <definedName name="Logo" localSheetId="63">'Cuadro 63'!$A$1</definedName>
    <definedName name="Logo" localSheetId="64">'Cuadro 64'!$A$1</definedName>
    <definedName name="Logo">#REF!</definedName>
    <definedName name="Logo_lista" localSheetId="0">'Lista de indicadores '!$A$1</definedName>
    <definedName name="Logo_lista">'[9]Lista de indicadores '!#REF!</definedName>
    <definedName name="No." localSheetId="10">[4]!Tabla12[[#Headers],[No. ]]</definedName>
    <definedName name="No." localSheetId="11">[4]!Tabla12[[#Headers],[No. ]]</definedName>
    <definedName name="No." localSheetId="12">[4]!Tabla12[[#Headers],[No. ]]</definedName>
    <definedName name="No." localSheetId="13">[4]!Tabla12[[#Headers],[No. ]]</definedName>
    <definedName name="No." localSheetId="14">[4]!Tabla12[[#Headers],[No. ]]</definedName>
    <definedName name="No." localSheetId="15">[4]!Tabla12[[#Headers],[No. ]]</definedName>
    <definedName name="No." localSheetId="16">[4]!Tabla12[[#Headers],[No. ]]</definedName>
    <definedName name="No." localSheetId="17">[4]!Tabla12[[#Headers],[No. ]]</definedName>
    <definedName name="No." localSheetId="18">[4]!Tabla12[[#Headers],[No. ]]</definedName>
    <definedName name="No." localSheetId="19">[4]!Tabla12[[#Headers],[No. ]]</definedName>
    <definedName name="No." localSheetId="20">[4]!Tabla12[[#Headers],[No. ]]</definedName>
    <definedName name="No." localSheetId="21">[4]!Tabla12[[#Headers],[No. ]]</definedName>
    <definedName name="No." localSheetId="22">[4]!Tabla12[[#Headers],[No. ]]</definedName>
    <definedName name="No." localSheetId="23">[4]!Tabla12[[#Headers],[No. ]]</definedName>
    <definedName name="No." localSheetId="24">[4]!Tabla12[[#Headers],[No. ]]</definedName>
    <definedName name="No." localSheetId="25">[4]!Tabla12[[#Headers],[No. ]]</definedName>
    <definedName name="No." localSheetId="26">[4]!Tabla12[[#Headers],[No. ]]</definedName>
    <definedName name="No." localSheetId="27">[4]!Tabla12[[#Headers],[No. ]]</definedName>
    <definedName name="No." localSheetId="28">[4]!Tabla12[[#Headers],[No. ]]</definedName>
    <definedName name="No." localSheetId="29">[4]!Tabla12[[#Headers],[No. ]]</definedName>
    <definedName name="No." localSheetId="3">[4]!Tabla12[[#Headers],[No. ]]</definedName>
    <definedName name="No." localSheetId="30">[4]!Tabla12[[#Headers],[No. ]]</definedName>
    <definedName name="No." localSheetId="31">[4]!Tabla12[[#Headers],[No. ]]</definedName>
    <definedName name="No." localSheetId="32">[4]!Tabla12[[#Headers],[No. ]]</definedName>
    <definedName name="No." localSheetId="33">[5]!Tabla12[[#Headers],[No. ]]</definedName>
    <definedName name="No." localSheetId="34">[4]!Tabla12[[#Headers],[No. ]]</definedName>
    <definedName name="No." localSheetId="35">[4]!Tabla12[[#Headers],[No. ]]</definedName>
    <definedName name="No." localSheetId="36">[5]!Tabla12[[#Headers],[No. ]]</definedName>
    <definedName name="No." localSheetId="4">[4]!Tabla12[[#Headers],[No. ]]</definedName>
    <definedName name="No." localSheetId="5">[4]!Tabla12[[#Headers],[No. ]]</definedName>
    <definedName name="No." localSheetId="50">[6]!Tabla12[[#Headers],[No. ]]</definedName>
    <definedName name="No." localSheetId="51">[2]!Tabla12[[#Headers],[No. ]]</definedName>
    <definedName name="No." localSheetId="52">[2]!Tabla12[[#Headers],[No. ]]</definedName>
    <definedName name="No." localSheetId="53">[2]!Tabla12[[#Headers],[No. ]]</definedName>
    <definedName name="No." localSheetId="54">[7]!Tabla12[[#Headers],[No. ]]</definedName>
    <definedName name="No." localSheetId="55">[7]!Tabla12[[#Headers],[No. ]]</definedName>
    <definedName name="No." localSheetId="56">[7]!Tabla12[[#Headers],[No. ]]</definedName>
    <definedName name="No." localSheetId="6">[4]!Tabla12[[#Headers],[No. ]]</definedName>
    <definedName name="No." localSheetId="60">[1]!Tabla12[[#Headers],[No. ]]</definedName>
    <definedName name="No." localSheetId="61">[1]!Tabla12[[#Headers],[No. ]]</definedName>
    <definedName name="No." localSheetId="62">[1]!Tabla12[[#Headers],[No. ]]</definedName>
    <definedName name="No." localSheetId="63">[1]!Tabla12[[#Headers],[No. ]]</definedName>
    <definedName name="No." localSheetId="64">[1]!Tabla12[[#Headers],[No. ]]</definedName>
    <definedName name="No." localSheetId="68">'[8]Lista de indicadores '!$A$3</definedName>
    <definedName name="No." localSheetId="69">'[8]Lista de indicadores '!$A$3</definedName>
    <definedName name="No." localSheetId="7">[4]!Tabla12[[#Headers],[No. ]]</definedName>
    <definedName name="No." localSheetId="70">'[8]Lista de indicadores '!$A$3</definedName>
    <definedName name="No." localSheetId="8">[4]!Tabla12[[#Headers],[No. ]]</definedName>
    <definedName name="No." localSheetId="9">[4]!Tabla12[[#Headers],[No. ]]</definedName>
    <definedName name="No.">[9]!Tabla12[[#Headers],[No. ]]</definedName>
    <definedName name="Nombre_del_indicador" localSheetId="10">[4]!Tabla12[[#Headers],[Nombre del indicador]]</definedName>
    <definedName name="Nombre_del_indicador" localSheetId="11">[4]!Tabla12[[#Headers],[Nombre del indicador]]</definedName>
    <definedName name="Nombre_del_indicador" localSheetId="12">[4]!Tabla12[[#Headers],[Nombre del indicador]]</definedName>
    <definedName name="Nombre_del_indicador" localSheetId="13">[4]!Tabla12[[#Headers],[Nombre del indicador]]</definedName>
    <definedName name="Nombre_del_indicador" localSheetId="14">[4]!Tabla12[[#Headers],[Nombre del indicador]]</definedName>
    <definedName name="Nombre_del_indicador" localSheetId="15">[4]!Tabla12[[#Headers],[Nombre del indicador]]</definedName>
    <definedName name="Nombre_del_indicador" localSheetId="16">[4]!Tabla12[[#Headers],[Nombre del indicador]]</definedName>
    <definedName name="Nombre_del_indicador" localSheetId="17">[4]!Tabla12[[#Headers],[Nombre del indicador]]</definedName>
    <definedName name="Nombre_del_indicador" localSheetId="18">[4]!Tabla12[[#Headers],[Nombre del indicador]]</definedName>
    <definedName name="Nombre_del_indicador" localSheetId="19">[4]!Tabla12[[#Headers],[Nombre del indicador]]</definedName>
    <definedName name="Nombre_del_indicador" localSheetId="20">[4]!Tabla12[[#Headers],[Nombre del indicador]]</definedName>
    <definedName name="Nombre_del_indicador" localSheetId="21">[4]!Tabla12[[#Headers],[Nombre del indicador]]</definedName>
    <definedName name="Nombre_del_indicador" localSheetId="22">[4]!Tabla12[[#Headers],[Nombre del indicador]]</definedName>
    <definedName name="Nombre_del_indicador" localSheetId="23">[4]!Tabla12[[#Headers],[Nombre del indicador]]</definedName>
    <definedName name="Nombre_del_indicador" localSheetId="24">[4]!Tabla12[[#Headers],[Nombre del indicador]]</definedName>
    <definedName name="Nombre_del_indicador" localSheetId="25">[4]!Tabla12[[#Headers],[Nombre del indicador]]</definedName>
    <definedName name="Nombre_del_indicador" localSheetId="26">[4]!Tabla12[[#Headers],[Nombre del indicador]]</definedName>
    <definedName name="Nombre_del_indicador" localSheetId="27">[4]!Tabla12[[#Headers],[Nombre del indicador]]</definedName>
    <definedName name="Nombre_del_indicador" localSheetId="28">[4]!Tabla12[[#Headers],[Nombre del indicador]]</definedName>
    <definedName name="Nombre_del_indicador" localSheetId="29">[4]!Tabla12[[#Headers],[Nombre del indicador]]</definedName>
    <definedName name="Nombre_del_indicador" localSheetId="3">[4]!Tabla12[[#Headers],[Nombre del indicador]]</definedName>
    <definedName name="Nombre_del_indicador" localSheetId="30">[4]!Tabla12[[#Headers],[Nombre del indicador]]</definedName>
    <definedName name="Nombre_del_indicador" localSheetId="31">[4]!Tabla12[[#Headers],[Nombre del indicador]]</definedName>
    <definedName name="Nombre_del_indicador" localSheetId="32">[4]!Tabla12[[#Headers],[Nombre del indicador]]</definedName>
    <definedName name="Nombre_del_indicador" localSheetId="33">[5]!Tabla12[[#Headers],[Nombre del indicador]]</definedName>
    <definedName name="Nombre_del_indicador" localSheetId="34">[4]!Tabla12[[#Headers],[Nombre del indicador]]</definedName>
    <definedName name="Nombre_del_indicador" localSheetId="35">[4]!Tabla12[[#Headers],[Nombre del indicador]]</definedName>
    <definedName name="Nombre_del_indicador" localSheetId="36">[5]!Tabla12[[#Headers],[Nombre del indicador]]</definedName>
    <definedName name="Nombre_del_indicador" localSheetId="4">[4]!Tabla12[[#Headers],[Nombre del indicador]]</definedName>
    <definedName name="Nombre_del_indicador" localSheetId="5">[4]!Tabla12[[#Headers],[Nombre del indicador]]</definedName>
    <definedName name="Nombre_del_indicador" localSheetId="50">[6]!Tabla12[[#Headers],[Nombre del indicador]]</definedName>
    <definedName name="Nombre_del_indicador" localSheetId="51">[2]!Tabla12[[#Headers],[Nombre del indicador]]</definedName>
    <definedName name="Nombre_del_indicador" localSheetId="52">[2]!Tabla12[[#Headers],[Nombre del indicador]]</definedName>
    <definedName name="Nombre_del_indicador" localSheetId="53">[2]!Tabla12[[#Headers],[Nombre del indicador]]</definedName>
    <definedName name="Nombre_del_indicador" localSheetId="54">[7]!Tabla12[[#Headers],[Nombre del indicador]]</definedName>
    <definedName name="Nombre_del_indicador" localSheetId="55">[7]!Tabla12[[#Headers],[Nombre del indicador]]</definedName>
    <definedName name="Nombre_del_indicador" localSheetId="56">[7]!Tabla12[[#Headers],[Nombre del indicador]]</definedName>
    <definedName name="Nombre_del_indicador" localSheetId="6">[4]!Tabla12[[#Headers],[Nombre del indicador]]</definedName>
    <definedName name="Nombre_del_indicador" localSheetId="60">[1]!Tabla12[[#Headers],[Nombre del indicador]]</definedName>
    <definedName name="Nombre_del_indicador" localSheetId="61">[1]!Tabla12[[#Headers],[Nombre del indicador]]</definedName>
    <definedName name="Nombre_del_indicador" localSheetId="62">[1]!Tabla12[[#Headers],[Nombre del indicador]]</definedName>
    <definedName name="Nombre_del_indicador" localSheetId="63">[1]!Tabla12[[#Headers],[Nombre del indicador]]</definedName>
    <definedName name="Nombre_del_indicador" localSheetId="64">[1]!Tabla12[[#Headers],[Nombre del indicador]]</definedName>
    <definedName name="Nombre_del_indicador" localSheetId="68">'[8]Lista de indicadores '!$B$3</definedName>
    <definedName name="Nombre_del_indicador" localSheetId="69">'[8]Lista de indicadores '!$B$3</definedName>
    <definedName name="Nombre_del_indicador" localSheetId="7">[4]!Tabla12[[#Headers],[Nombre del indicador]]</definedName>
    <definedName name="Nombre_del_indicador" localSheetId="70">'[8]Lista de indicadores '!$B$3</definedName>
    <definedName name="Nombre_del_indicador" localSheetId="8">[4]!Tabla12[[#Headers],[Nombre del indicador]]</definedName>
    <definedName name="Nombre_del_indicador" localSheetId="9">[4]!Tabla12[[#Headers],[Nombre del indicador]]</definedName>
    <definedName name="Nombre_del_indicador">[9]!Tabla12[[#Headers],[Nombre del indicador]]</definedName>
    <definedName name="PerÃ­odo_de_referencia">#REF!</definedName>
    <definedName name="Período_de_referencia" localSheetId="31">'Cuadro 31'!$A$5</definedName>
    <definedName name="Período_de_referencia" localSheetId="32">'Cuadro 32'!$A$5</definedName>
    <definedName name="Período_de_referencia" localSheetId="33">'Cuadro 33'!$A$5</definedName>
    <definedName name="Período_de_referencia" localSheetId="34">'Cuadro 34'!$A$5</definedName>
    <definedName name="Período_de_referencia" localSheetId="35">'Cuadro 35'!$A$5</definedName>
    <definedName name="Período_de_referencia" localSheetId="36">'Cuadro 36'!$A$5</definedName>
    <definedName name="Período_de_referencia" localSheetId="50">'Cuadro 47'!#REF!</definedName>
    <definedName name="Período_de_referencia" localSheetId="51">'Cuadro 51'!#REF!</definedName>
    <definedName name="Período_de_referencia" localSheetId="52">'[2]Cuadro 1'!#REF!</definedName>
    <definedName name="Período_de_referencia" localSheetId="53">'[2]Cuadro 1'!#REF!</definedName>
    <definedName name="Período_de_referencia" localSheetId="54">'[3]Cuadro 1'!#REF!</definedName>
    <definedName name="Período_de_referencia" localSheetId="55">'[3]Cuadro 1'!#REF!</definedName>
    <definedName name="Período_de_referencia" localSheetId="56">'[3]Cuadro 1'!#REF!</definedName>
    <definedName name="Período_de_referencia" localSheetId="62">'Cuadro 62'!$A$5</definedName>
    <definedName name="Período_de_referencia" localSheetId="63">'Cuadro 63'!$A$5</definedName>
    <definedName name="Período_de_referencia" localSheetId="64">'Cuadro 64'!$A$5</definedName>
    <definedName name="Período_de_referencia">#REF!</definedName>
  </definedNames>
  <calcPr calcId="18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41" l="1"/>
  <c r="B14" i="44"/>
  <c r="E50" i="77"/>
  <c r="D50" i="77"/>
  <c r="C50" i="77"/>
  <c r="E37" i="77"/>
  <c r="D37" i="77"/>
  <c r="C37" i="77"/>
  <c r="E24" i="77"/>
  <c r="D24" i="77"/>
  <c r="C24" i="77"/>
  <c r="B34" i="55"/>
  <c r="G22" i="51"/>
  <c r="T41" i="74"/>
  <c r="H21" i="71"/>
  <c r="G21" i="71"/>
  <c r="F21" i="71"/>
  <c r="E21" i="71"/>
  <c r="D21" i="71"/>
  <c r="C21" i="71"/>
  <c r="B21" i="71"/>
  <c r="N19" i="70"/>
  <c r="O18" i="70"/>
  <c r="J19" i="70"/>
  <c r="K18" i="70"/>
  <c r="H19" i="70"/>
  <c r="I18" i="70"/>
  <c r="F19" i="70"/>
  <c r="G13" i="70"/>
  <c r="D19" i="70"/>
  <c r="E13" i="70"/>
  <c r="B19" i="70"/>
  <c r="C18" i="70"/>
  <c r="E18" i="70"/>
  <c r="L17" i="70"/>
  <c r="E17" i="70"/>
  <c r="O16" i="70"/>
  <c r="L16" i="70"/>
  <c r="E16" i="70"/>
  <c r="O15" i="70"/>
  <c r="L15" i="70"/>
  <c r="O14" i="70"/>
  <c r="L14" i="70"/>
  <c r="O13" i="70"/>
  <c r="L13" i="70"/>
  <c r="O12" i="70"/>
  <c r="L12" i="70"/>
  <c r="O11" i="70"/>
  <c r="L11" i="70"/>
  <c r="K11" i="70"/>
  <c r="E11" i="70"/>
  <c r="O10" i="70"/>
  <c r="L10" i="70"/>
  <c r="E10" i="70"/>
  <c r="L9" i="70"/>
  <c r="K9" i="70"/>
  <c r="I9" i="70"/>
  <c r="G9" i="70"/>
  <c r="E9" i="70"/>
  <c r="D15" i="69"/>
  <c r="C15" i="69"/>
  <c r="B15" i="69"/>
  <c r="B15" i="68"/>
  <c r="B15" i="67"/>
  <c r="G10" i="70"/>
  <c r="I10" i="70"/>
  <c r="I13" i="70"/>
  <c r="O9" i="70"/>
  <c r="O17" i="70"/>
  <c r="O19" i="70"/>
  <c r="K10" i="70"/>
  <c r="I11" i="70"/>
  <c r="I12" i="70"/>
  <c r="E15" i="70"/>
  <c r="E19" i="70"/>
  <c r="C9" i="70"/>
  <c r="C11" i="70"/>
  <c r="C10" i="70"/>
  <c r="L19" i="70"/>
  <c r="M18" i="70"/>
  <c r="G11" i="70"/>
  <c r="K12" i="70"/>
  <c r="C13" i="70"/>
  <c r="K13" i="70"/>
  <c r="G14" i="70"/>
  <c r="G15" i="70"/>
  <c r="G16" i="70"/>
  <c r="G17" i="70"/>
  <c r="G18" i="70"/>
  <c r="I14" i="70"/>
  <c r="I15" i="70"/>
  <c r="I16" i="70"/>
  <c r="I17" i="70"/>
  <c r="G12" i="70"/>
  <c r="K14" i="70"/>
  <c r="C15" i="70"/>
  <c r="K15" i="70"/>
  <c r="C16" i="70"/>
  <c r="K16" i="70"/>
  <c r="C17" i="70"/>
  <c r="K17" i="70"/>
  <c r="M16" i="70"/>
  <c r="M17" i="70"/>
  <c r="K19" i="70"/>
  <c r="I19" i="70"/>
  <c r="G19" i="70"/>
  <c r="C19" i="70"/>
  <c r="M15" i="70"/>
  <c r="M14" i="70"/>
  <c r="M12" i="70"/>
  <c r="M10" i="70"/>
  <c r="M13" i="70"/>
  <c r="M11" i="70"/>
  <c r="M9" i="70"/>
  <c r="M19" i="70"/>
  <c r="B24" i="66"/>
  <c r="C8" i="66"/>
  <c r="D24" i="66"/>
  <c r="E8" i="66"/>
  <c r="F24" i="66"/>
  <c r="G24" i="66"/>
  <c r="B33" i="65"/>
  <c r="C9" i="65"/>
  <c r="D33" i="65"/>
  <c r="E9" i="65"/>
  <c r="F33" i="65"/>
  <c r="G33" i="65"/>
  <c r="B35" i="64"/>
  <c r="C9" i="64"/>
  <c r="D35" i="64"/>
  <c r="E9" i="64"/>
  <c r="F35" i="64"/>
  <c r="G35" i="64"/>
  <c r="C28" i="63"/>
  <c r="C30" i="63"/>
  <c r="B33" i="63"/>
  <c r="C8" i="63"/>
  <c r="C33" i="63"/>
  <c r="D33" i="63"/>
  <c r="E8" i="63"/>
  <c r="F33" i="63"/>
  <c r="G33" i="63"/>
  <c r="E10" i="62"/>
  <c r="E12" i="62"/>
  <c r="B13" i="62"/>
  <c r="C8" i="62"/>
  <c r="D13" i="62"/>
  <c r="E8" i="62"/>
  <c r="E13" i="62"/>
  <c r="F13" i="62"/>
  <c r="G13" i="62"/>
  <c r="E13" i="61"/>
  <c r="E21" i="61"/>
  <c r="B23" i="61"/>
  <c r="C10" i="61"/>
  <c r="D23" i="61"/>
  <c r="E10" i="61"/>
  <c r="E23" i="61"/>
  <c r="F23" i="61"/>
  <c r="G23" i="61"/>
  <c r="G19" i="60"/>
  <c r="C21" i="60"/>
  <c r="B34" i="60"/>
  <c r="C8" i="60"/>
  <c r="C34" i="60"/>
  <c r="D34" i="60"/>
  <c r="E9" i="60"/>
  <c r="F34" i="60"/>
  <c r="G10" i="60"/>
  <c r="E17" i="59"/>
  <c r="B36" i="59"/>
  <c r="C17" i="59"/>
  <c r="D36" i="59"/>
  <c r="E11" i="59"/>
  <c r="F36" i="59"/>
  <c r="G36" i="59"/>
  <c r="B27" i="58"/>
  <c r="C27" i="58"/>
  <c r="D27" i="58"/>
  <c r="E9" i="58"/>
  <c r="F27" i="58"/>
  <c r="G27" i="58"/>
  <c r="B28" i="57"/>
  <c r="D28" i="57"/>
  <c r="E12" i="57"/>
  <c r="F28" i="57"/>
  <c r="G28" i="57"/>
  <c r="E17" i="63"/>
  <c r="E9" i="63"/>
  <c r="C26" i="63"/>
  <c r="E23" i="66"/>
  <c r="G31" i="60"/>
  <c r="G15" i="60"/>
  <c r="C25" i="60"/>
  <c r="C9" i="60"/>
  <c r="C32" i="63"/>
  <c r="C24" i="63"/>
  <c r="E9" i="66"/>
  <c r="E10" i="60"/>
  <c r="C33" i="60"/>
  <c r="G27" i="60"/>
  <c r="E22" i="60"/>
  <c r="C17" i="60"/>
  <c r="G11" i="60"/>
  <c r="E15" i="61"/>
  <c r="E29" i="63"/>
  <c r="E25" i="63"/>
  <c r="E19" i="63"/>
  <c r="E11" i="63"/>
  <c r="E26" i="60"/>
  <c r="E30" i="60"/>
  <c r="E14" i="60"/>
  <c r="E19" i="61"/>
  <c r="E11" i="61"/>
  <c r="E31" i="63"/>
  <c r="E27" i="63"/>
  <c r="E23" i="63"/>
  <c r="E15" i="63"/>
  <c r="E13" i="59"/>
  <c r="C29" i="60"/>
  <c r="G23" i="60"/>
  <c r="E18" i="60"/>
  <c r="C13" i="60"/>
  <c r="C23" i="61"/>
  <c r="E17" i="61"/>
  <c r="E9" i="61"/>
  <c r="E9" i="62"/>
  <c r="E21" i="63"/>
  <c r="E13" i="63"/>
  <c r="E17" i="66"/>
  <c r="E15" i="66"/>
  <c r="E24" i="66"/>
  <c r="E21" i="66"/>
  <c r="E13" i="66"/>
  <c r="E19" i="66"/>
  <c r="E11" i="66"/>
  <c r="E26" i="65"/>
  <c r="E18" i="65"/>
  <c r="E10" i="65"/>
  <c r="E32" i="65"/>
  <c r="E24" i="65"/>
  <c r="E16" i="65"/>
  <c r="E8" i="65"/>
  <c r="E28" i="65"/>
  <c r="E20" i="65"/>
  <c r="E12" i="65"/>
  <c r="E33" i="65"/>
  <c r="E30" i="65"/>
  <c r="E22" i="65"/>
  <c r="E14" i="65"/>
  <c r="E24" i="64"/>
  <c r="E20" i="64"/>
  <c r="E16" i="64"/>
  <c r="E8" i="64"/>
  <c r="C35" i="64"/>
  <c r="C31" i="64"/>
  <c r="C27" i="64"/>
  <c r="C23" i="64"/>
  <c r="C19" i="64"/>
  <c r="E14" i="64"/>
  <c r="E32" i="64"/>
  <c r="E30" i="64"/>
  <c r="E26" i="64"/>
  <c r="E22" i="64"/>
  <c r="E18" i="64"/>
  <c r="E12" i="64"/>
  <c r="E28" i="64"/>
  <c r="C33" i="64"/>
  <c r="C29" i="64"/>
  <c r="C25" i="64"/>
  <c r="C21" i="64"/>
  <c r="C17" i="64"/>
  <c r="E10" i="64"/>
  <c r="E21" i="57"/>
  <c r="C21" i="58"/>
  <c r="C19" i="58"/>
  <c r="C13" i="58"/>
  <c r="C11" i="58"/>
  <c r="C9" i="58"/>
  <c r="C34" i="59"/>
  <c r="C28" i="59"/>
  <c r="C22" i="59"/>
  <c r="E24" i="57"/>
  <c r="E19" i="57"/>
  <c r="E14" i="57"/>
  <c r="E10" i="57"/>
  <c r="E27" i="58"/>
  <c r="E26" i="58"/>
  <c r="E24" i="58"/>
  <c r="E22" i="58"/>
  <c r="E20" i="58"/>
  <c r="E18" i="58"/>
  <c r="E16" i="58"/>
  <c r="E14" i="58"/>
  <c r="E12" i="58"/>
  <c r="E10" i="58"/>
  <c r="E8" i="58"/>
  <c r="E36" i="59"/>
  <c r="E35" i="59"/>
  <c r="E33" i="59"/>
  <c r="E31" i="59"/>
  <c r="E29" i="59"/>
  <c r="E27" i="59"/>
  <c r="E25" i="59"/>
  <c r="E23" i="59"/>
  <c r="E21" i="59"/>
  <c r="E19" i="59"/>
  <c r="E15" i="57"/>
  <c r="E11" i="57"/>
  <c r="C25" i="58"/>
  <c r="C15" i="58"/>
  <c r="C8" i="59"/>
  <c r="C10" i="59"/>
  <c r="C12" i="59"/>
  <c r="C14" i="59"/>
  <c r="C16" i="59"/>
  <c r="C18" i="59"/>
  <c r="C9" i="59"/>
  <c r="C11" i="59"/>
  <c r="C13" i="59"/>
  <c r="C15" i="59"/>
  <c r="C30" i="59"/>
  <c r="C24" i="59"/>
  <c r="E27" i="57"/>
  <c r="E18" i="57"/>
  <c r="E9" i="57"/>
  <c r="C26" i="58"/>
  <c r="C18" i="58"/>
  <c r="E8" i="59"/>
  <c r="E10" i="59"/>
  <c r="E12" i="59"/>
  <c r="E14" i="59"/>
  <c r="C31" i="59"/>
  <c r="E9" i="59"/>
  <c r="E25" i="57"/>
  <c r="C23" i="58"/>
  <c r="C17" i="58"/>
  <c r="C32" i="59"/>
  <c r="C26" i="59"/>
  <c r="C20" i="59"/>
  <c r="E23" i="57"/>
  <c r="E13" i="57"/>
  <c r="C24" i="58"/>
  <c r="C22" i="58"/>
  <c r="C20" i="58"/>
  <c r="C16" i="58"/>
  <c r="C14" i="58"/>
  <c r="C12" i="58"/>
  <c r="C10" i="58"/>
  <c r="C8" i="58"/>
  <c r="C35" i="59"/>
  <c r="C33" i="59"/>
  <c r="C29" i="59"/>
  <c r="C27" i="59"/>
  <c r="C25" i="59"/>
  <c r="C23" i="59"/>
  <c r="C21" i="59"/>
  <c r="C19" i="59"/>
  <c r="E16" i="59"/>
  <c r="E28" i="57"/>
  <c r="E26" i="57"/>
  <c r="E22" i="57"/>
  <c r="E17" i="57"/>
  <c r="E25" i="58"/>
  <c r="E23" i="58"/>
  <c r="E21" i="58"/>
  <c r="E19" i="58"/>
  <c r="E17" i="58"/>
  <c r="E15" i="58"/>
  <c r="E13" i="58"/>
  <c r="E11" i="58"/>
  <c r="C36" i="59"/>
  <c r="E34" i="59"/>
  <c r="E32" i="59"/>
  <c r="E30" i="59"/>
  <c r="E28" i="59"/>
  <c r="E26" i="59"/>
  <c r="E24" i="59"/>
  <c r="E22" i="59"/>
  <c r="E20" i="59"/>
  <c r="E18" i="59"/>
  <c r="E15" i="59"/>
  <c r="G32" i="60"/>
  <c r="E31" i="60"/>
  <c r="C30" i="60"/>
  <c r="G28" i="60"/>
  <c r="E27" i="60"/>
  <c r="C26" i="60"/>
  <c r="G24" i="60"/>
  <c r="E23" i="60"/>
  <c r="C22" i="60"/>
  <c r="G20" i="60"/>
  <c r="E19" i="60"/>
  <c r="C18" i="60"/>
  <c r="G16" i="60"/>
  <c r="E15" i="60"/>
  <c r="C14" i="60"/>
  <c r="G12" i="60"/>
  <c r="E11" i="60"/>
  <c r="C10" i="60"/>
  <c r="G8" i="60"/>
  <c r="C21" i="61"/>
  <c r="C19" i="61"/>
  <c r="C17" i="61"/>
  <c r="C15" i="61"/>
  <c r="C13" i="61"/>
  <c r="C11" i="61"/>
  <c r="C9" i="61"/>
  <c r="C12" i="62"/>
  <c r="C9" i="62"/>
  <c r="C31" i="63"/>
  <c r="C29" i="63"/>
  <c r="C27" i="63"/>
  <c r="C25" i="63"/>
  <c r="C23" i="63"/>
  <c r="C21" i="63"/>
  <c r="C19" i="63"/>
  <c r="C17" i="63"/>
  <c r="C15" i="63"/>
  <c r="C13" i="63"/>
  <c r="C11" i="63"/>
  <c r="C9" i="63"/>
  <c r="C32" i="64"/>
  <c r="C30" i="64"/>
  <c r="C28" i="64"/>
  <c r="C26" i="64"/>
  <c r="C24" i="64"/>
  <c r="C22" i="64"/>
  <c r="C20" i="64"/>
  <c r="C18" i="64"/>
  <c r="C16" i="64"/>
  <c r="C14" i="64"/>
  <c r="C12" i="64"/>
  <c r="C10" i="64"/>
  <c r="C8" i="64"/>
  <c r="C32" i="65"/>
  <c r="C30" i="65"/>
  <c r="C28" i="65"/>
  <c r="C26" i="65"/>
  <c r="C24" i="65"/>
  <c r="C22" i="65"/>
  <c r="C20" i="65"/>
  <c r="C18" i="65"/>
  <c r="C16" i="65"/>
  <c r="C14" i="65"/>
  <c r="C12" i="65"/>
  <c r="C10" i="65"/>
  <c r="C8" i="65"/>
  <c r="C23" i="66"/>
  <c r="C21" i="66"/>
  <c r="C19" i="66"/>
  <c r="C17" i="66"/>
  <c r="C15" i="66"/>
  <c r="C13" i="66"/>
  <c r="C11" i="66"/>
  <c r="C9" i="66"/>
  <c r="G33" i="60"/>
  <c r="E32" i="60"/>
  <c r="C31" i="60"/>
  <c r="G29" i="60"/>
  <c r="E28" i="60"/>
  <c r="C27" i="60"/>
  <c r="G25" i="60"/>
  <c r="E24" i="60"/>
  <c r="C23" i="60"/>
  <c r="G21" i="60"/>
  <c r="E20" i="60"/>
  <c r="C19" i="60"/>
  <c r="G17" i="60"/>
  <c r="E16" i="60"/>
  <c r="C15" i="60"/>
  <c r="G13" i="60"/>
  <c r="E12" i="60"/>
  <c r="C11" i="60"/>
  <c r="G9" i="60"/>
  <c r="E8" i="60"/>
  <c r="E22" i="61"/>
  <c r="E20" i="61"/>
  <c r="E18" i="61"/>
  <c r="E16" i="61"/>
  <c r="E14" i="61"/>
  <c r="E12" i="61"/>
  <c r="C13" i="62"/>
  <c r="E11" i="62"/>
  <c r="E33" i="63"/>
  <c r="E32" i="63"/>
  <c r="E30" i="63"/>
  <c r="E28" i="63"/>
  <c r="E26" i="63"/>
  <c r="E24" i="63"/>
  <c r="E22" i="63"/>
  <c r="E20" i="63"/>
  <c r="E18" i="63"/>
  <c r="E16" i="63"/>
  <c r="E14" i="63"/>
  <c r="E12" i="63"/>
  <c r="E10" i="63"/>
  <c r="E35" i="64"/>
  <c r="E33" i="64"/>
  <c r="E31" i="64"/>
  <c r="E29" i="64"/>
  <c r="E27" i="64"/>
  <c r="E25" i="64"/>
  <c r="E23" i="64"/>
  <c r="E21" i="64"/>
  <c r="E19" i="64"/>
  <c r="E17" i="64"/>
  <c r="E15" i="64"/>
  <c r="E13" i="64"/>
  <c r="E11" i="64"/>
  <c r="C33" i="65"/>
  <c r="E31" i="65"/>
  <c r="E29" i="65"/>
  <c r="E27" i="65"/>
  <c r="E25" i="65"/>
  <c r="E23" i="65"/>
  <c r="E21" i="65"/>
  <c r="E19" i="65"/>
  <c r="E17" i="65"/>
  <c r="E15" i="65"/>
  <c r="E13" i="65"/>
  <c r="E11" i="65"/>
  <c r="C24" i="66"/>
  <c r="E22" i="66"/>
  <c r="E20" i="66"/>
  <c r="E18" i="66"/>
  <c r="E16" i="66"/>
  <c r="E14" i="66"/>
  <c r="E12" i="66"/>
  <c r="E10" i="66"/>
  <c r="E33" i="60"/>
  <c r="C32" i="60"/>
  <c r="G30" i="60"/>
  <c r="E29" i="60"/>
  <c r="C28" i="60"/>
  <c r="G26" i="60"/>
  <c r="E25" i="60"/>
  <c r="C24" i="60"/>
  <c r="G22" i="60"/>
  <c r="E21" i="60"/>
  <c r="C20" i="60"/>
  <c r="G18" i="60"/>
  <c r="E17" i="60"/>
  <c r="C16" i="60"/>
  <c r="G14" i="60"/>
  <c r="E13" i="60"/>
  <c r="C12" i="60"/>
  <c r="C22" i="61"/>
  <c r="C20" i="61"/>
  <c r="C18" i="61"/>
  <c r="C16" i="61"/>
  <c r="C14" i="61"/>
  <c r="C12" i="61"/>
  <c r="C22" i="63"/>
  <c r="C20" i="63"/>
  <c r="C18" i="63"/>
  <c r="C16" i="63"/>
  <c r="C14" i="63"/>
  <c r="C12" i="63"/>
  <c r="C10" i="63"/>
  <c r="C15" i="64"/>
  <c r="C13" i="64"/>
  <c r="C11" i="64"/>
  <c r="C31" i="65"/>
  <c r="C29" i="65"/>
  <c r="C27" i="65"/>
  <c r="C25" i="65"/>
  <c r="C23" i="65"/>
  <c r="C21" i="65"/>
  <c r="C19" i="65"/>
  <c r="C17" i="65"/>
  <c r="C15" i="65"/>
  <c r="C13" i="65"/>
  <c r="C11" i="65"/>
  <c r="C22" i="66"/>
  <c r="C20" i="66"/>
  <c r="C18" i="66"/>
  <c r="C16" i="66"/>
  <c r="C14" i="66"/>
  <c r="C12" i="66"/>
  <c r="C10" i="66"/>
  <c r="F26" i="56"/>
  <c r="G26" i="56"/>
  <c r="F34" i="55"/>
  <c r="G34" i="55"/>
  <c r="D30" i="54"/>
  <c r="E30" i="54"/>
  <c r="F30" i="54"/>
  <c r="G30" i="54"/>
  <c r="B30" i="53"/>
  <c r="D30" i="53"/>
  <c r="E8" i="53"/>
  <c r="F30" i="53"/>
  <c r="G30" i="53"/>
  <c r="B21" i="52"/>
  <c r="C21" i="52"/>
  <c r="D21" i="52"/>
  <c r="E9" i="52"/>
  <c r="F21" i="52"/>
  <c r="G21" i="52"/>
  <c r="D22" i="51"/>
  <c r="E11" i="51"/>
  <c r="F22" i="51"/>
  <c r="E17" i="50"/>
  <c r="B18" i="50"/>
  <c r="C17" i="50"/>
  <c r="D18" i="50"/>
  <c r="E8" i="50"/>
  <c r="F18" i="50"/>
  <c r="G18" i="50"/>
  <c r="B37" i="49"/>
  <c r="D37" i="49"/>
  <c r="E37" i="49"/>
  <c r="F37" i="49"/>
  <c r="G37" i="49"/>
  <c r="B33" i="48"/>
  <c r="D33" i="48"/>
  <c r="F33" i="48"/>
  <c r="G33" i="48"/>
  <c r="B27" i="47"/>
  <c r="D27" i="47"/>
  <c r="F27" i="47"/>
  <c r="G11" i="47"/>
  <c r="C13" i="50"/>
  <c r="E18" i="52"/>
  <c r="E25" i="53"/>
  <c r="E9" i="53"/>
  <c r="E14" i="52"/>
  <c r="E21" i="53"/>
  <c r="E16" i="51"/>
  <c r="E10" i="52"/>
  <c r="E17" i="53"/>
  <c r="E29" i="53"/>
  <c r="E13" i="53"/>
  <c r="E34" i="60"/>
  <c r="G34" i="60"/>
  <c r="G26" i="47"/>
  <c r="G22" i="47"/>
  <c r="G18" i="47"/>
  <c r="G14" i="47"/>
  <c r="G10" i="47"/>
  <c r="C16" i="50"/>
  <c r="C12" i="50"/>
  <c r="C8" i="50"/>
  <c r="E10" i="51"/>
  <c r="E20" i="52"/>
  <c r="E16" i="52"/>
  <c r="E12" i="52"/>
  <c r="E8" i="52"/>
  <c r="E27" i="53"/>
  <c r="E23" i="53"/>
  <c r="E19" i="53"/>
  <c r="E15" i="53"/>
  <c r="E11" i="53"/>
  <c r="G25" i="47"/>
  <c r="G21" i="47"/>
  <c r="G17" i="47"/>
  <c r="G13" i="47"/>
  <c r="G9" i="47"/>
  <c r="E13" i="50"/>
  <c r="E9" i="50"/>
  <c r="E20" i="51"/>
  <c r="E9" i="51"/>
  <c r="E22" i="51"/>
  <c r="E19" i="52"/>
  <c r="E15" i="52"/>
  <c r="E11" i="52"/>
  <c r="E26" i="53"/>
  <c r="E22" i="53"/>
  <c r="E18" i="53"/>
  <c r="E14" i="53"/>
  <c r="E10" i="53"/>
  <c r="G24" i="47"/>
  <c r="G20" i="47"/>
  <c r="G16" i="47"/>
  <c r="G12" i="47"/>
  <c r="G8" i="47"/>
  <c r="C9" i="50"/>
  <c r="G23" i="47"/>
  <c r="G19" i="47"/>
  <c r="G15" i="47"/>
  <c r="E12" i="50"/>
  <c r="E17" i="52"/>
  <c r="E13" i="52"/>
  <c r="E28" i="53"/>
  <c r="E24" i="53"/>
  <c r="E20" i="53"/>
  <c r="E16" i="53"/>
  <c r="E12" i="53"/>
  <c r="F13" i="46"/>
  <c r="E13" i="46"/>
  <c r="D13" i="46"/>
  <c r="G13" i="46"/>
  <c r="C13" i="46"/>
  <c r="B13" i="46"/>
  <c r="G12" i="46"/>
  <c r="G11" i="46"/>
  <c r="G10" i="46"/>
  <c r="G9" i="46"/>
  <c r="G8" i="46"/>
  <c r="Q42" i="40"/>
  <c r="O42" i="40"/>
  <c r="M42" i="40"/>
  <c r="K42" i="40"/>
  <c r="I42" i="40"/>
  <c r="G42" i="40"/>
  <c r="E42" i="40"/>
  <c r="C42" i="40"/>
  <c r="Q40" i="40"/>
  <c r="O40" i="40"/>
  <c r="M40" i="40"/>
  <c r="K40" i="40"/>
  <c r="I40" i="40"/>
  <c r="G40" i="40"/>
  <c r="E40" i="40"/>
  <c r="C40" i="40"/>
  <c r="Q39" i="40"/>
  <c r="O39" i="40"/>
  <c r="M39" i="40"/>
  <c r="K39" i="40"/>
  <c r="I39" i="40"/>
  <c r="G39" i="40"/>
  <c r="E39" i="40"/>
  <c r="C39" i="40"/>
  <c r="Q38" i="40"/>
  <c r="O38" i="40"/>
  <c r="M38" i="40"/>
  <c r="K38" i="40"/>
  <c r="I38" i="40"/>
  <c r="G38" i="40"/>
  <c r="E38" i="40"/>
  <c r="C38" i="40"/>
  <c r="Q37" i="40"/>
  <c r="O37" i="40"/>
  <c r="M37" i="40"/>
  <c r="K37" i="40"/>
  <c r="I37" i="40"/>
  <c r="G37" i="40"/>
  <c r="E37" i="40"/>
  <c r="C37" i="40"/>
  <c r="Q36" i="40"/>
  <c r="O36" i="40"/>
  <c r="M36" i="40"/>
  <c r="K36" i="40"/>
  <c r="I36" i="40"/>
  <c r="G36" i="40"/>
  <c r="E36" i="40"/>
  <c r="C36" i="40"/>
  <c r="Q35" i="40"/>
  <c r="O35" i="40"/>
  <c r="M35" i="40"/>
  <c r="K35" i="40"/>
  <c r="I35" i="40"/>
  <c r="G35" i="40"/>
  <c r="E35" i="40"/>
  <c r="C35" i="40"/>
  <c r="Q34" i="40"/>
  <c r="O34" i="40"/>
  <c r="M34" i="40"/>
  <c r="K34" i="40"/>
  <c r="I34" i="40"/>
  <c r="G34" i="40"/>
  <c r="E34" i="40"/>
  <c r="C34" i="40"/>
  <c r="Q33" i="40"/>
  <c r="O33" i="40"/>
  <c r="M33" i="40"/>
  <c r="K33" i="40"/>
  <c r="I33" i="40"/>
  <c r="G33" i="40"/>
  <c r="E33" i="40"/>
  <c r="C33" i="40"/>
  <c r="Q32" i="40"/>
  <c r="O32" i="40"/>
  <c r="M32" i="40"/>
  <c r="K32" i="40"/>
  <c r="I32" i="40"/>
  <c r="G32" i="40"/>
  <c r="E32" i="40"/>
  <c r="C32" i="40"/>
  <c r="Q31" i="40"/>
  <c r="O31" i="40"/>
  <c r="M31" i="40"/>
  <c r="K31" i="40"/>
  <c r="I31" i="40"/>
  <c r="G31" i="40"/>
  <c r="E31" i="40"/>
  <c r="C31" i="40"/>
  <c r="Q30" i="40"/>
  <c r="O30" i="40"/>
  <c r="M30" i="40"/>
  <c r="K30" i="40"/>
  <c r="I30" i="40"/>
  <c r="G30" i="40"/>
  <c r="E30" i="40"/>
  <c r="C30" i="40"/>
  <c r="Q29" i="40"/>
  <c r="O29" i="40"/>
  <c r="M29" i="40"/>
  <c r="K29" i="40"/>
  <c r="I29" i="40"/>
  <c r="G29" i="40"/>
  <c r="E29" i="40"/>
  <c r="C29" i="40"/>
  <c r="Q28" i="40"/>
  <c r="O28" i="40"/>
  <c r="M28" i="40"/>
  <c r="K28" i="40"/>
  <c r="I28" i="40"/>
  <c r="G28" i="40"/>
  <c r="E28" i="40"/>
  <c r="C28" i="40"/>
  <c r="Q27" i="40"/>
  <c r="O27" i="40"/>
  <c r="M27" i="40"/>
  <c r="K27" i="40"/>
  <c r="I27" i="40"/>
  <c r="G27" i="40"/>
  <c r="E27" i="40"/>
  <c r="C27" i="40"/>
  <c r="Q26" i="40"/>
  <c r="O26" i="40"/>
  <c r="M26" i="40"/>
  <c r="K26" i="40"/>
  <c r="I26" i="40"/>
  <c r="G26" i="40"/>
  <c r="E26" i="40"/>
  <c r="C26" i="40"/>
  <c r="Q25" i="40"/>
  <c r="O25" i="40"/>
  <c r="M25" i="40"/>
  <c r="K25" i="40"/>
  <c r="I25" i="40"/>
  <c r="G25" i="40"/>
  <c r="E25" i="40"/>
  <c r="C25" i="40"/>
  <c r="Q24" i="40"/>
  <c r="O24" i="40"/>
  <c r="M24" i="40"/>
  <c r="K24" i="40"/>
  <c r="I24" i="40"/>
  <c r="G24" i="40"/>
  <c r="E24" i="40"/>
  <c r="C24" i="40"/>
  <c r="Q23" i="40"/>
  <c r="O23" i="40"/>
  <c r="M23" i="40"/>
  <c r="K23" i="40"/>
  <c r="I23" i="40"/>
  <c r="G23" i="40"/>
  <c r="E23" i="40"/>
  <c r="C23" i="40"/>
  <c r="Q22" i="40"/>
  <c r="O22" i="40"/>
  <c r="M22" i="40"/>
  <c r="K22" i="40"/>
  <c r="I22" i="40"/>
  <c r="G22" i="40"/>
  <c r="E22" i="40"/>
  <c r="C22" i="40"/>
  <c r="Q21" i="40"/>
  <c r="O21" i="40"/>
  <c r="M21" i="40"/>
  <c r="K21" i="40"/>
  <c r="I21" i="40"/>
  <c r="G21" i="40"/>
  <c r="E21" i="40"/>
  <c r="C21" i="40"/>
  <c r="Q20" i="40"/>
  <c r="O20" i="40"/>
  <c r="M20" i="40"/>
  <c r="K20" i="40"/>
  <c r="I20" i="40"/>
  <c r="G20" i="40"/>
  <c r="E20" i="40"/>
  <c r="C20" i="40"/>
  <c r="Q19" i="40"/>
  <c r="O19" i="40"/>
  <c r="M19" i="40"/>
  <c r="K19" i="40"/>
  <c r="I19" i="40"/>
  <c r="G19" i="40"/>
  <c r="E19" i="40"/>
  <c r="C19" i="40"/>
  <c r="Q18" i="40"/>
  <c r="O18" i="40"/>
  <c r="M18" i="40"/>
  <c r="K18" i="40"/>
  <c r="I18" i="40"/>
  <c r="G18" i="40"/>
  <c r="E18" i="40"/>
  <c r="C18" i="40"/>
  <c r="Q17" i="40"/>
  <c r="O17" i="40"/>
  <c r="M17" i="40"/>
  <c r="K17" i="40"/>
  <c r="I17" i="40"/>
  <c r="G17" i="40"/>
  <c r="E17" i="40"/>
  <c r="C17" i="40"/>
  <c r="Q16" i="40"/>
  <c r="O16" i="40"/>
  <c r="M16" i="40"/>
  <c r="K16" i="40"/>
  <c r="I16" i="40"/>
  <c r="G16" i="40"/>
  <c r="E16" i="40"/>
  <c r="C16" i="40"/>
  <c r="Q15" i="40"/>
  <c r="O15" i="40"/>
  <c r="M15" i="40"/>
  <c r="K15" i="40"/>
  <c r="I15" i="40"/>
  <c r="G15" i="40"/>
  <c r="E15" i="40"/>
  <c r="C15" i="40"/>
  <c r="Q14" i="40"/>
  <c r="O14" i="40"/>
  <c r="M14" i="40"/>
  <c r="K14" i="40"/>
  <c r="I14" i="40"/>
  <c r="G14" i="40"/>
  <c r="E14" i="40"/>
  <c r="C14" i="40"/>
  <c r="Q13" i="40"/>
  <c r="O13" i="40"/>
  <c r="M13" i="40"/>
  <c r="K13" i="40"/>
  <c r="I13" i="40"/>
  <c r="G13" i="40"/>
  <c r="E13" i="40"/>
  <c r="C13" i="40"/>
  <c r="Q12" i="40"/>
  <c r="O12" i="40"/>
  <c r="M12" i="40"/>
  <c r="K12" i="40"/>
  <c r="I12" i="40"/>
  <c r="G12" i="40"/>
  <c r="E12" i="40"/>
  <c r="C12" i="40"/>
  <c r="Q11" i="40"/>
  <c r="O11" i="40"/>
  <c r="M11" i="40"/>
  <c r="K11" i="40"/>
  <c r="I11" i="40"/>
  <c r="G11" i="40"/>
  <c r="E11" i="40"/>
  <c r="C11" i="40"/>
  <c r="R10" i="40"/>
  <c r="P10" i="40"/>
  <c r="N10" i="40"/>
  <c r="O10" i="40"/>
  <c r="L10" i="40"/>
  <c r="K10" i="40"/>
  <c r="J10" i="40"/>
  <c r="H10" i="40"/>
  <c r="I10" i="40"/>
  <c r="F10" i="40"/>
  <c r="D10" i="40"/>
  <c r="E10" i="40"/>
  <c r="B10" i="40"/>
  <c r="F43" i="39"/>
  <c r="F42" i="39"/>
  <c r="F41" i="39"/>
  <c r="F40" i="39"/>
  <c r="F39" i="39"/>
  <c r="E39" i="39"/>
  <c r="C39" i="39"/>
  <c r="F38" i="39"/>
  <c r="C38" i="39"/>
  <c r="F37" i="39"/>
  <c r="E37" i="39"/>
  <c r="F36" i="39"/>
  <c r="F35" i="39"/>
  <c r="E35" i="39"/>
  <c r="F34" i="39"/>
  <c r="C34" i="39"/>
  <c r="E34" i="39"/>
  <c r="F33" i="39"/>
  <c r="F32" i="39"/>
  <c r="F31" i="39"/>
  <c r="E31" i="39"/>
  <c r="C31" i="39"/>
  <c r="F30" i="39"/>
  <c r="C30" i="39"/>
  <c r="F29" i="39"/>
  <c r="E29" i="39"/>
  <c r="F28" i="39"/>
  <c r="F27" i="39"/>
  <c r="E27" i="39"/>
  <c r="F26" i="39"/>
  <c r="E26" i="39"/>
  <c r="C26" i="39"/>
  <c r="F25" i="39"/>
  <c r="F24" i="39"/>
  <c r="F23" i="39"/>
  <c r="E23" i="39"/>
  <c r="C23" i="39"/>
  <c r="F22" i="39"/>
  <c r="C22" i="39"/>
  <c r="F21" i="39"/>
  <c r="E21" i="39"/>
  <c r="F20" i="39"/>
  <c r="F19" i="39"/>
  <c r="E19" i="39"/>
  <c r="F18" i="39"/>
  <c r="C18" i="39"/>
  <c r="E18" i="39"/>
  <c r="F17" i="39"/>
  <c r="F16" i="39"/>
  <c r="F15" i="39"/>
  <c r="E15" i="39"/>
  <c r="C15" i="39"/>
  <c r="F14" i="39"/>
  <c r="C14" i="39"/>
  <c r="F13" i="39"/>
  <c r="E13" i="39"/>
  <c r="F12" i="39"/>
  <c r="D11" i="39"/>
  <c r="B11" i="39"/>
  <c r="V43" i="38"/>
  <c r="V42" i="38"/>
  <c r="V41" i="38"/>
  <c r="K41" i="38"/>
  <c r="V40" i="38"/>
  <c r="U40" i="38"/>
  <c r="O40" i="38"/>
  <c r="G40" i="38"/>
  <c r="V39" i="38"/>
  <c r="V38" i="38"/>
  <c r="O38" i="38"/>
  <c r="S38" i="38"/>
  <c r="K38" i="38"/>
  <c r="G38" i="38"/>
  <c r="C38" i="38"/>
  <c r="V37" i="38"/>
  <c r="U37" i="38"/>
  <c r="S37" i="38"/>
  <c r="O37" i="38"/>
  <c r="K37" i="38"/>
  <c r="I37" i="38"/>
  <c r="C37" i="38"/>
  <c r="V36" i="38"/>
  <c r="U36" i="38"/>
  <c r="O36" i="38"/>
  <c r="G36" i="38"/>
  <c r="E36" i="38"/>
  <c r="V35" i="38"/>
  <c r="G35" i="38"/>
  <c r="V34" i="38"/>
  <c r="U34" i="38"/>
  <c r="S34" i="38"/>
  <c r="Q34" i="38"/>
  <c r="O34" i="38"/>
  <c r="K34" i="38"/>
  <c r="I34" i="38"/>
  <c r="G34" i="38"/>
  <c r="C34" i="38"/>
  <c r="V33" i="38"/>
  <c r="U33" i="38"/>
  <c r="O33" i="38"/>
  <c r="I33" i="38"/>
  <c r="G33" i="38"/>
  <c r="E33" i="38"/>
  <c r="V32" i="38"/>
  <c r="G32" i="38"/>
  <c r="V31" i="38"/>
  <c r="G31" i="38"/>
  <c r="O31" i="38"/>
  <c r="V30" i="38"/>
  <c r="U30" i="38"/>
  <c r="Q30" i="38"/>
  <c r="I30" i="38"/>
  <c r="G30" i="38"/>
  <c r="V29" i="38"/>
  <c r="G29" i="38"/>
  <c r="V28" i="38"/>
  <c r="S28" i="38"/>
  <c r="U28" i="38"/>
  <c r="Q28" i="38"/>
  <c r="O28" i="38"/>
  <c r="M28" i="38"/>
  <c r="I28" i="38"/>
  <c r="G28" i="38"/>
  <c r="E28" i="38"/>
  <c r="V27" i="38"/>
  <c r="G27" i="38"/>
  <c r="V26" i="38"/>
  <c r="U26" i="38"/>
  <c r="O26" i="38"/>
  <c r="V25" i="38"/>
  <c r="K25" i="38"/>
  <c r="V24" i="38"/>
  <c r="Q24" i="38"/>
  <c r="S24" i="38"/>
  <c r="O24" i="38"/>
  <c r="K24" i="38"/>
  <c r="I24" i="38"/>
  <c r="G24" i="38"/>
  <c r="C24" i="38"/>
  <c r="V23" i="38"/>
  <c r="G23" i="38"/>
  <c r="V22" i="38"/>
  <c r="U22" i="38"/>
  <c r="S22" i="38"/>
  <c r="Q22" i="38"/>
  <c r="O22" i="38"/>
  <c r="M22" i="38"/>
  <c r="K22" i="38"/>
  <c r="I22" i="38"/>
  <c r="G22" i="38"/>
  <c r="E22" i="38"/>
  <c r="C22" i="38"/>
  <c r="V21" i="38"/>
  <c r="K21" i="38"/>
  <c r="Q21" i="38"/>
  <c r="G21" i="38"/>
  <c r="V20" i="38"/>
  <c r="I20" i="38"/>
  <c r="V19" i="38"/>
  <c r="O19" i="38"/>
  <c r="V18" i="38"/>
  <c r="U18" i="38"/>
  <c r="Q18" i="38"/>
  <c r="I18" i="38"/>
  <c r="G18" i="38"/>
  <c r="V17" i="38"/>
  <c r="V16" i="38"/>
  <c r="S16" i="38"/>
  <c r="U16" i="38"/>
  <c r="Q16" i="38"/>
  <c r="O16" i="38"/>
  <c r="M16" i="38"/>
  <c r="I16" i="38"/>
  <c r="G16" i="38"/>
  <c r="E16" i="38"/>
  <c r="V15" i="38"/>
  <c r="O15" i="38"/>
  <c r="V14" i="38"/>
  <c r="V13" i="38"/>
  <c r="O13" i="38"/>
  <c r="V12" i="38"/>
  <c r="U12" i="38"/>
  <c r="Q12" i="38"/>
  <c r="O12" i="38"/>
  <c r="I12" i="38"/>
  <c r="G12" i="38"/>
  <c r="T11" i="38"/>
  <c r="R11" i="38"/>
  <c r="P11" i="38"/>
  <c r="N11" i="38"/>
  <c r="L11" i="38"/>
  <c r="J11" i="38"/>
  <c r="H11" i="38"/>
  <c r="F11" i="38"/>
  <c r="D11" i="38"/>
  <c r="B11" i="38"/>
  <c r="K40" i="37"/>
  <c r="I40" i="37"/>
  <c r="G40" i="37"/>
  <c r="E40" i="37"/>
  <c r="C40" i="37"/>
  <c r="K39" i="37"/>
  <c r="I39" i="37"/>
  <c r="G39" i="37"/>
  <c r="E39" i="37"/>
  <c r="C39" i="37"/>
  <c r="K38" i="37"/>
  <c r="I38" i="37"/>
  <c r="G38" i="37"/>
  <c r="E38" i="37"/>
  <c r="C38" i="37"/>
  <c r="K37" i="37"/>
  <c r="I37" i="37"/>
  <c r="G37" i="37"/>
  <c r="E37" i="37"/>
  <c r="C37" i="37"/>
  <c r="K36" i="37"/>
  <c r="I36" i="37"/>
  <c r="G36" i="37"/>
  <c r="E36" i="37"/>
  <c r="C36" i="37"/>
  <c r="K35" i="37"/>
  <c r="I35" i="37"/>
  <c r="G35" i="37"/>
  <c r="E35" i="37"/>
  <c r="C35" i="37"/>
  <c r="K34" i="37"/>
  <c r="I34" i="37"/>
  <c r="G34" i="37"/>
  <c r="E34" i="37"/>
  <c r="C34" i="37"/>
  <c r="K33" i="37"/>
  <c r="I33" i="37"/>
  <c r="G33" i="37"/>
  <c r="E33" i="37"/>
  <c r="C33" i="37"/>
  <c r="K32" i="37"/>
  <c r="I32" i="37"/>
  <c r="G32" i="37"/>
  <c r="E32" i="37"/>
  <c r="C32" i="37"/>
  <c r="K31" i="37"/>
  <c r="I31" i="37"/>
  <c r="G31" i="37"/>
  <c r="E31" i="37"/>
  <c r="C31" i="37"/>
  <c r="K30" i="37"/>
  <c r="I30" i="37"/>
  <c r="G30" i="37"/>
  <c r="E30" i="37"/>
  <c r="C30" i="37"/>
  <c r="K29" i="37"/>
  <c r="I29" i="37"/>
  <c r="G29" i="37"/>
  <c r="E29" i="37"/>
  <c r="C29" i="37"/>
  <c r="K28" i="37"/>
  <c r="I28" i="37"/>
  <c r="G28" i="37"/>
  <c r="E28" i="37"/>
  <c r="C28" i="37"/>
  <c r="K25" i="37"/>
  <c r="I25" i="37"/>
  <c r="G25" i="37"/>
  <c r="E25" i="37"/>
  <c r="C25" i="37"/>
  <c r="K24" i="37"/>
  <c r="I24" i="37"/>
  <c r="G24" i="37"/>
  <c r="E24" i="37"/>
  <c r="C24" i="37"/>
  <c r="K23" i="37"/>
  <c r="I23" i="37"/>
  <c r="G23" i="37"/>
  <c r="E23" i="37"/>
  <c r="C23" i="37"/>
  <c r="K21" i="37"/>
  <c r="I21" i="37"/>
  <c r="G21" i="37"/>
  <c r="E21" i="37"/>
  <c r="C21" i="37"/>
  <c r="K19" i="37"/>
  <c r="I19" i="37"/>
  <c r="G19" i="37"/>
  <c r="E19" i="37"/>
  <c r="C19" i="37"/>
  <c r="K18" i="37"/>
  <c r="I18" i="37"/>
  <c r="G18" i="37"/>
  <c r="E18" i="37"/>
  <c r="C18" i="37"/>
  <c r="K17" i="37"/>
  <c r="I17" i="37"/>
  <c r="G17" i="37"/>
  <c r="E17" i="37"/>
  <c r="C17" i="37"/>
  <c r="K16" i="37"/>
  <c r="I16" i="37"/>
  <c r="G16" i="37"/>
  <c r="E16" i="37"/>
  <c r="C16" i="37"/>
  <c r="K15" i="37"/>
  <c r="I15" i="37"/>
  <c r="G15" i="37"/>
  <c r="E15" i="37"/>
  <c r="C15" i="37"/>
  <c r="K14" i="37"/>
  <c r="I14" i="37"/>
  <c r="G14" i="37"/>
  <c r="E14" i="37"/>
  <c r="C14" i="37"/>
  <c r="K12" i="37"/>
  <c r="I12" i="37"/>
  <c r="G12" i="37"/>
  <c r="E12" i="37"/>
  <c r="C12" i="37"/>
  <c r="K11" i="37"/>
  <c r="I11" i="37"/>
  <c r="G11" i="37"/>
  <c r="E11" i="37"/>
  <c r="C11" i="37"/>
  <c r="L10" i="37"/>
  <c r="J10" i="37"/>
  <c r="H10" i="37"/>
  <c r="I10" i="37"/>
  <c r="F10" i="37"/>
  <c r="D10" i="37"/>
  <c r="E10" i="37"/>
  <c r="B10" i="37"/>
  <c r="F43" i="36"/>
  <c r="F42" i="36"/>
  <c r="F41" i="36"/>
  <c r="E41" i="36"/>
  <c r="C41" i="36"/>
  <c r="F40" i="36"/>
  <c r="F39" i="36"/>
  <c r="E39" i="36"/>
  <c r="C39" i="36"/>
  <c r="F38" i="36"/>
  <c r="E38" i="36"/>
  <c r="F37" i="36"/>
  <c r="E37" i="36"/>
  <c r="F36" i="36"/>
  <c r="F35" i="36"/>
  <c r="E35" i="36"/>
  <c r="F34" i="36"/>
  <c r="E34" i="36"/>
  <c r="F33" i="36"/>
  <c r="E33" i="36"/>
  <c r="C33" i="36"/>
  <c r="F32" i="36"/>
  <c r="F31" i="36"/>
  <c r="C31" i="36"/>
  <c r="F30" i="36"/>
  <c r="E30" i="36"/>
  <c r="F29" i="36"/>
  <c r="E29" i="36"/>
  <c r="C29" i="36"/>
  <c r="F28" i="36"/>
  <c r="F27" i="36"/>
  <c r="E27" i="36"/>
  <c r="C27" i="36"/>
  <c r="F26" i="36"/>
  <c r="F25" i="36"/>
  <c r="C25" i="36"/>
  <c r="F24" i="36"/>
  <c r="F23" i="36"/>
  <c r="C23" i="36"/>
  <c r="F22" i="36"/>
  <c r="C22" i="36"/>
  <c r="E22" i="36"/>
  <c r="F21" i="36"/>
  <c r="E21" i="36"/>
  <c r="C21" i="36"/>
  <c r="F20" i="36"/>
  <c r="F19" i="36"/>
  <c r="E19" i="36"/>
  <c r="C19" i="36"/>
  <c r="F18" i="36"/>
  <c r="F17" i="36"/>
  <c r="E17" i="36"/>
  <c r="F16" i="36"/>
  <c r="F15" i="36"/>
  <c r="E15" i="36"/>
  <c r="C15" i="36"/>
  <c r="F14" i="36"/>
  <c r="F13" i="36"/>
  <c r="E13" i="36"/>
  <c r="F12" i="36"/>
  <c r="E12" i="36"/>
  <c r="D11" i="36"/>
  <c r="B11" i="36"/>
  <c r="F43" i="35"/>
  <c r="E43" i="35"/>
  <c r="F42" i="35"/>
  <c r="E42" i="35"/>
  <c r="F41" i="35"/>
  <c r="F40" i="35"/>
  <c r="E40" i="35"/>
  <c r="C40" i="35"/>
  <c r="F39" i="35"/>
  <c r="E39" i="35"/>
  <c r="F38" i="35"/>
  <c r="E38" i="35"/>
  <c r="F37" i="35"/>
  <c r="F36" i="35"/>
  <c r="F35" i="35"/>
  <c r="E35" i="35"/>
  <c r="F34" i="35"/>
  <c r="E34" i="35"/>
  <c r="F33" i="35"/>
  <c r="F32" i="35"/>
  <c r="E32" i="35"/>
  <c r="C32" i="35"/>
  <c r="F31" i="35"/>
  <c r="E31" i="35"/>
  <c r="F30" i="35"/>
  <c r="E30" i="35"/>
  <c r="F29" i="35"/>
  <c r="F28" i="35"/>
  <c r="F27" i="35"/>
  <c r="E27" i="35"/>
  <c r="F26" i="35"/>
  <c r="E26" i="35"/>
  <c r="F25" i="35"/>
  <c r="F24" i="35"/>
  <c r="E24" i="35"/>
  <c r="C24" i="35"/>
  <c r="F23" i="35"/>
  <c r="E23" i="35"/>
  <c r="F22" i="35"/>
  <c r="E22" i="35"/>
  <c r="F21" i="35"/>
  <c r="F20" i="35"/>
  <c r="E20" i="35"/>
  <c r="F19" i="35"/>
  <c r="E19" i="35"/>
  <c r="F18" i="35"/>
  <c r="E18" i="35"/>
  <c r="F17" i="35"/>
  <c r="F16" i="35"/>
  <c r="C16" i="35"/>
  <c r="F15" i="35"/>
  <c r="C15" i="35"/>
  <c r="E15" i="35"/>
  <c r="F14" i="35"/>
  <c r="E14" i="35"/>
  <c r="F13" i="35"/>
  <c r="F12" i="35"/>
  <c r="E12" i="35"/>
  <c r="C12" i="35"/>
  <c r="D11" i="35"/>
  <c r="B11" i="35"/>
  <c r="M43" i="34"/>
  <c r="K43" i="34"/>
  <c r="I43" i="34"/>
  <c r="G43" i="34"/>
  <c r="E43" i="34"/>
  <c r="C43" i="34"/>
  <c r="M42" i="34"/>
  <c r="K42" i="34"/>
  <c r="I42" i="34"/>
  <c r="G42" i="34"/>
  <c r="E42" i="34"/>
  <c r="C42" i="34"/>
  <c r="M41" i="34"/>
  <c r="K41" i="34"/>
  <c r="I41" i="34"/>
  <c r="G41" i="34"/>
  <c r="E41" i="34"/>
  <c r="C41" i="34"/>
  <c r="M40" i="34"/>
  <c r="K40" i="34"/>
  <c r="I40" i="34"/>
  <c r="G40" i="34"/>
  <c r="E40" i="34"/>
  <c r="C40" i="34"/>
  <c r="M39" i="34"/>
  <c r="K39" i="34"/>
  <c r="I39" i="34"/>
  <c r="G39" i="34"/>
  <c r="E39" i="34"/>
  <c r="C39" i="34"/>
  <c r="M38" i="34"/>
  <c r="K38" i="34"/>
  <c r="I38" i="34"/>
  <c r="G38" i="34"/>
  <c r="E38" i="34"/>
  <c r="C38" i="34"/>
  <c r="M37" i="34"/>
  <c r="K37" i="34"/>
  <c r="I37" i="34"/>
  <c r="G37" i="34"/>
  <c r="E37" i="34"/>
  <c r="C37" i="34"/>
  <c r="M36" i="34"/>
  <c r="K36" i="34"/>
  <c r="I36" i="34"/>
  <c r="G36" i="34"/>
  <c r="E36" i="34"/>
  <c r="C36" i="34"/>
  <c r="M35" i="34"/>
  <c r="K35" i="34"/>
  <c r="I35" i="34"/>
  <c r="G35" i="34"/>
  <c r="E35" i="34"/>
  <c r="C35" i="34"/>
  <c r="M34" i="34"/>
  <c r="K34" i="34"/>
  <c r="I34" i="34"/>
  <c r="G34" i="34"/>
  <c r="E34" i="34"/>
  <c r="C34" i="34"/>
  <c r="M33" i="34"/>
  <c r="K33" i="34"/>
  <c r="I33" i="34"/>
  <c r="G33" i="34"/>
  <c r="E33" i="34"/>
  <c r="C33" i="34"/>
  <c r="M32" i="34"/>
  <c r="K32" i="34"/>
  <c r="I32" i="34"/>
  <c r="G32" i="34"/>
  <c r="E32" i="34"/>
  <c r="C32" i="34"/>
  <c r="M31" i="34"/>
  <c r="K31" i="34"/>
  <c r="I31" i="34"/>
  <c r="G31" i="34"/>
  <c r="E31" i="34"/>
  <c r="C31" i="34"/>
  <c r="M30" i="34"/>
  <c r="K30" i="34"/>
  <c r="I30" i="34"/>
  <c r="G30" i="34"/>
  <c r="E30" i="34"/>
  <c r="C30" i="34"/>
  <c r="M29" i="34"/>
  <c r="K29" i="34"/>
  <c r="I29" i="34"/>
  <c r="G29" i="34"/>
  <c r="E29" i="34"/>
  <c r="C29" i="34"/>
  <c r="M28" i="34"/>
  <c r="K28" i="34"/>
  <c r="I28" i="34"/>
  <c r="G28" i="34"/>
  <c r="E28" i="34"/>
  <c r="C28" i="34"/>
  <c r="M27" i="34"/>
  <c r="K27" i="34"/>
  <c r="I27" i="34"/>
  <c r="G27" i="34"/>
  <c r="E27" i="34"/>
  <c r="C27" i="34"/>
  <c r="M26" i="34"/>
  <c r="K26" i="34"/>
  <c r="I26" i="34"/>
  <c r="G26" i="34"/>
  <c r="E26" i="34"/>
  <c r="C26" i="34"/>
  <c r="M25" i="34"/>
  <c r="K25" i="34"/>
  <c r="I25" i="34"/>
  <c r="G25" i="34"/>
  <c r="E25" i="34"/>
  <c r="C25" i="34"/>
  <c r="M24" i="34"/>
  <c r="K24" i="34"/>
  <c r="I24" i="34"/>
  <c r="G24" i="34"/>
  <c r="E24" i="34"/>
  <c r="C24" i="34"/>
  <c r="M23" i="34"/>
  <c r="K23" i="34"/>
  <c r="I23" i="34"/>
  <c r="G23" i="34"/>
  <c r="E23" i="34"/>
  <c r="C23" i="34"/>
  <c r="M22" i="34"/>
  <c r="K22" i="34"/>
  <c r="I22" i="34"/>
  <c r="G22" i="34"/>
  <c r="E22" i="34"/>
  <c r="C22" i="34"/>
  <c r="M21" i="34"/>
  <c r="K21" i="34"/>
  <c r="I21" i="34"/>
  <c r="G21" i="34"/>
  <c r="E21" i="34"/>
  <c r="C21" i="34"/>
  <c r="M20" i="34"/>
  <c r="K20" i="34"/>
  <c r="I20" i="34"/>
  <c r="G20" i="34"/>
  <c r="E20" i="34"/>
  <c r="C20" i="34"/>
  <c r="M19" i="34"/>
  <c r="K19" i="34"/>
  <c r="I19" i="34"/>
  <c r="G19" i="34"/>
  <c r="E19" i="34"/>
  <c r="C19" i="34"/>
  <c r="M18" i="34"/>
  <c r="K18" i="34"/>
  <c r="I18" i="34"/>
  <c r="G18" i="34"/>
  <c r="E18" i="34"/>
  <c r="C18" i="34"/>
  <c r="M17" i="34"/>
  <c r="K17" i="34"/>
  <c r="I17" i="34"/>
  <c r="G17" i="34"/>
  <c r="E17" i="34"/>
  <c r="C17" i="34"/>
  <c r="M16" i="34"/>
  <c r="K16" i="34"/>
  <c r="I16" i="34"/>
  <c r="G16" i="34"/>
  <c r="E16" i="34"/>
  <c r="C16" i="34"/>
  <c r="M15" i="34"/>
  <c r="K15" i="34"/>
  <c r="I15" i="34"/>
  <c r="G15" i="34"/>
  <c r="E15" i="34"/>
  <c r="C15" i="34"/>
  <c r="M14" i="34"/>
  <c r="K14" i="34"/>
  <c r="I14" i="34"/>
  <c r="G14" i="34"/>
  <c r="E14" i="34"/>
  <c r="C14" i="34"/>
  <c r="M13" i="34"/>
  <c r="K13" i="34"/>
  <c r="I13" i="34"/>
  <c r="G13" i="34"/>
  <c r="E13" i="34"/>
  <c r="C13" i="34"/>
  <c r="M12" i="34"/>
  <c r="K12" i="34"/>
  <c r="I12" i="34"/>
  <c r="G12" i="34"/>
  <c r="E12" i="34"/>
  <c r="C12" i="34"/>
  <c r="N11" i="34"/>
  <c r="L11" i="34"/>
  <c r="M11" i="34"/>
  <c r="J11" i="34"/>
  <c r="H11" i="34"/>
  <c r="I11" i="34"/>
  <c r="F11" i="34"/>
  <c r="G11" i="34"/>
  <c r="D11" i="34"/>
  <c r="E11" i="34"/>
  <c r="B11" i="34"/>
  <c r="C11" i="34"/>
  <c r="H42" i="33"/>
  <c r="H41" i="33"/>
  <c r="H40" i="33"/>
  <c r="C40" i="33"/>
  <c r="H39" i="33"/>
  <c r="G39" i="33"/>
  <c r="C39" i="33"/>
  <c r="H38" i="33"/>
  <c r="G38" i="33"/>
  <c r="E38" i="33"/>
  <c r="C38" i="33"/>
  <c r="H37" i="33"/>
  <c r="G37" i="33"/>
  <c r="H36" i="33"/>
  <c r="G36" i="33"/>
  <c r="E36" i="33"/>
  <c r="H35" i="33"/>
  <c r="G35" i="33"/>
  <c r="C35" i="33"/>
  <c r="H34" i="33"/>
  <c r="G34" i="33"/>
  <c r="E34" i="33"/>
  <c r="C34" i="33"/>
  <c r="H33" i="33"/>
  <c r="C33" i="33"/>
  <c r="H32" i="33"/>
  <c r="G32" i="33"/>
  <c r="E32" i="33"/>
  <c r="H31" i="33"/>
  <c r="C31" i="33"/>
  <c r="H30" i="33"/>
  <c r="G30" i="33"/>
  <c r="E30" i="33"/>
  <c r="C30" i="33"/>
  <c r="H29" i="33"/>
  <c r="H28" i="33"/>
  <c r="H27" i="33"/>
  <c r="C27" i="33"/>
  <c r="H26" i="33"/>
  <c r="G26" i="33"/>
  <c r="E26" i="33"/>
  <c r="H25" i="33"/>
  <c r="G25" i="33"/>
  <c r="H24" i="33"/>
  <c r="G24" i="33"/>
  <c r="H23" i="33"/>
  <c r="C23" i="33"/>
  <c r="H22" i="33"/>
  <c r="C22" i="33"/>
  <c r="E22" i="33"/>
  <c r="H21" i="33"/>
  <c r="C21" i="33"/>
  <c r="H20" i="33"/>
  <c r="H19" i="33"/>
  <c r="C19" i="33"/>
  <c r="H18" i="33"/>
  <c r="C18" i="33"/>
  <c r="H17" i="33"/>
  <c r="C17" i="33"/>
  <c r="H16" i="33"/>
  <c r="C16" i="33"/>
  <c r="H15" i="33"/>
  <c r="C15" i="33"/>
  <c r="H14" i="33"/>
  <c r="C14" i="33"/>
  <c r="H13" i="33"/>
  <c r="H12" i="33"/>
  <c r="E12" i="33"/>
  <c r="G12" i="33"/>
  <c r="C12" i="33"/>
  <c r="H11" i="33"/>
  <c r="E11" i="33"/>
  <c r="G11" i="33"/>
  <c r="C11" i="33"/>
  <c r="F10" i="33"/>
  <c r="D10" i="33"/>
  <c r="B10" i="33"/>
  <c r="F43" i="32"/>
  <c r="E43" i="32"/>
  <c r="F42" i="32"/>
  <c r="C42" i="32"/>
  <c r="F41" i="32"/>
  <c r="F40" i="32"/>
  <c r="C40" i="32"/>
  <c r="E40" i="32"/>
  <c r="F39" i="32"/>
  <c r="E39" i="32"/>
  <c r="F38" i="32"/>
  <c r="C38" i="32"/>
  <c r="F37" i="32"/>
  <c r="F36" i="32"/>
  <c r="F35" i="32"/>
  <c r="E35" i="32"/>
  <c r="F34" i="32"/>
  <c r="E34" i="32"/>
  <c r="F33" i="32"/>
  <c r="F32" i="32"/>
  <c r="E32" i="32"/>
  <c r="C32" i="32"/>
  <c r="F31" i="32"/>
  <c r="E31" i="32"/>
  <c r="F30" i="32"/>
  <c r="F29" i="32"/>
  <c r="E29" i="32"/>
  <c r="C29" i="32"/>
  <c r="F28" i="32"/>
  <c r="E28" i="32"/>
  <c r="C28" i="32"/>
  <c r="F27" i="32"/>
  <c r="F26" i="32"/>
  <c r="C26" i="32"/>
  <c r="F25" i="32"/>
  <c r="F24" i="32"/>
  <c r="C24" i="32"/>
  <c r="E24" i="32"/>
  <c r="F23" i="32"/>
  <c r="E23" i="32"/>
  <c r="F22" i="32"/>
  <c r="F21" i="32"/>
  <c r="E21" i="32"/>
  <c r="F20" i="32"/>
  <c r="E20" i="32"/>
  <c r="C20" i="32"/>
  <c r="F19" i="32"/>
  <c r="F18" i="32"/>
  <c r="C18" i="32"/>
  <c r="F17" i="32"/>
  <c r="F16" i="32"/>
  <c r="F15" i="32"/>
  <c r="E15" i="32"/>
  <c r="F14" i="32"/>
  <c r="F13" i="32"/>
  <c r="F12" i="32"/>
  <c r="E12" i="32"/>
  <c r="D11" i="32"/>
  <c r="B11" i="32"/>
  <c r="H43" i="31"/>
  <c r="G43" i="31"/>
  <c r="H42" i="31"/>
  <c r="G42" i="31"/>
  <c r="H41" i="31"/>
  <c r="G41" i="31"/>
  <c r="H40" i="31"/>
  <c r="G40" i="31"/>
  <c r="H39" i="31"/>
  <c r="G39" i="31"/>
  <c r="H38" i="31"/>
  <c r="G38" i="31"/>
  <c r="H37" i="31"/>
  <c r="G37" i="31"/>
  <c r="H36" i="31"/>
  <c r="G36" i="31"/>
  <c r="H35" i="31"/>
  <c r="G35" i="31"/>
  <c r="H34" i="31"/>
  <c r="G34" i="31"/>
  <c r="H33" i="31"/>
  <c r="G33" i="31"/>
  <c r="H32" i="31"/>
  <c r="G32" i="31"/>
  <c r="H31" i="31"/>
  <c r="G31" i="31"/>
  <c r="H30" i="31"/>
  <c r="G30" i="31"/>
  <c r="H29" i="31"/>
  <c r="G29" i="31"/>
  <c r="H28" i="31"/>
  <c r="G28" i="31"/>
  <c r="H27" i="31"/>
  <c r="G27" i="31"/>
  <c r="H26" i="31"/>
  <c r="G26" i="31"/>
  <c r="H25" i="31"/>
  <c r="G25" i="31"/>
  <c r="H24" i="31"/>
  <c r="G24" i="31"/>
  <c r="H23" i="31"/>
  <c r="G23" i="31"/>
  <c r="H22" i="31"/>
  <c r="G22" i="31"/>
  <c r="H21" i="31"/>
  <c r="G21" i="31"/>
  <c r="H20" i="31"/>
  <c r="G20" i="31"/>
  <c r="H19" i="31"/>
  <c r="G19" i="31"/>
  <c r="H18" i="31"/>
  <c r="G18" i="31"/>
  <c r="H17" i="31"/>
  <c r="G17" i="31"/>
  <c r="H16" i="31"/>
  <c r="G16" i="31"/>
  <c r="H15" i="31"/>
  <c r="G15" i="31"/>
  <c r="H14" i="31"/>
  <c r="G14" i="31"/>
  <c r="H13" i="31"/>
  <c r="G13" i="31"/>
  <c r="H12" i="31"/>
  <c r="F11" i="31"/>
  <c r="D11" i="31"/>
  <c r="B11" i="31"/>
  <c r="F43" i="30"/>
  <c r="F42" i="30"/>
  <c r="F41" i="30"/>
  <c r="F40" i="30"/>
  <c r="E40" i="30"/>
  <c r="F39" i="30"/>
  <c r="F38" i="30"/>
  <c r="F37" i="30"/>
  <c r="E37" i="30"/>
  <c r="F36" i="30"/>
  <c r="E36" i="30"/>
  <c r="F35" i="30"/>
  <c r="F34" i="30"/>
  <c r="C34" i="30"/>
  <c r="F33" i="30"/>
  <c r="F32" i="30"/>
  <c r="E32" i="30"/>
  <c r="F31" i="30"/>
  <c r="F30" i="30"/>
  <c r="E30" i="30"/>
  <c r="F29" i="30"/>
  <c r="E29" i="30"/>
  <c r="F28" i="30"/>
  <c r="E28" i="30"/>
  <c r="F27" i="30"/>
  <c r="F26" i="30"/>
  <c r="F25" i="30"/>
  <c r="F24" i="30"/>
  <c r="E24" i="30"/>
  <c r="F23" i="30"/>
  <c r="F22" i="30"/>
  <c r="E22" i="30"/>
  <c r="F21" i="30"/>
  <c r="E21" i="30"/>
  <c r="F20" i="30"/>
  <c r="E20" i="30"/>
  <c r="F19" i="30"/>
  <c r="F18" i="30"/>
  <c r="C18" i="30"/>
  <c r="F17" i="30"/>
  <c r="E17" i="30"/>
  <c r="C17" i="30"/>
  <c r="F16" i="30"/>
  <c r="E16" i="30"/>
  <c r="F15" i="30"/>
  <c r="F14" i="30"/>
  <c r="E14" i="30"/>
  <c r="C14" i="30"/>
  <c r="F13" i="30"/>
  <c r="E13" i="30"/>
  <c r="F12" i="30"/>
  <c r="E12" i="30"/>
  <c r="D11" i="30"/>
  <c r="B11" i="30"/>
  <c r="Q43" i="29"/>
  <c r="O43" i="29"/>
  <c r="M43" i="29"/>
  <c r="K43" i="29"/>
  <c r="I43" i="29"/>
  <c r="G43" i="29"/>
  <c r="E43" i="29"/>
  <c r="C43" i="29"/>
  <c r="Q42" i="29"/>
  <c r="O42" i="29"/>
  <c r="M42" i="29"/>
  <c r="K42" i="29"/>
  <c r="I42" i="29"/>
  <c r="G42" i="29"/>
  <c r="E42" i="29"/>
  <c r="C42" i="29"/>
  <c r="Q41" i="29"/>
  <c r="O41" i="29"/>
  <c r="M41" i="29"/>
  <c r="K41" i="29"/>
  <c r="I41" i="29"/>
  <c r="G41" i="29"/>
  <c r="E41" i="29"/>
  <c r="C41" i="29"/>
  <c r="Q40" i="29"/>
  <c r="O40" i="29"/>
  <c r="M40" i="29"/>
  <c r="K40" i="29"/>
  <c r="I40" i="29"/>
  <c r="G40" i="29"/>
  <c r="E40" i="29"/>
  <c r="C40" i="29"/>
  <c r="Q39" i="29"/>
  <c r="O39" i="29"/>
  <c r="M39" i="29"/>
  <c r="K39" i="29"/>
  <c r="I39" i="29"/>
  <c r="G39" i="29"/>
  <c r="E39" i="29"/>
  <c r="C39" i="29"/>
  <c r="Q38" i="29"/>
  <c r="O38" i="29"/>
  <c r="M38" i="29"/>
  <c r="K38" i="29"/>
  <c r="I38" i="29"/>
  <c r="G38" i="29"/>
  <c r="E38" i="29"/>
  <c r="C38" i="29"/>
  <c r="Q37" i="29"/>
  <c r="O37" i="29"/>
  <c r="M37" i="29"/>
  <c r="K37" i="29"/>
  <c r="I37" i="29"/>
  <c r="G37" i="29"/>
  <c r="E37" i="29"/>
  <c r="C37" i="29"/>
  <c r="Q36" i="29"/>
  <c r="O36" i="29"/>
  <c r="M36" i="29"/>
  <c r="K36" i="29"/>
  <c r="I36" i="29"/>
  <c r="G36" i="29"/>
  <c r="E36" i="29"/>
  <c r="C36" i="29"/>
  <c r="Q35" i="29"/>
  <c r="O35" i="29"/>
  <c r="M35" i="29"/>
  <c r="K35" i="29"/>
  <c r="I35" i="29"/>
  <c r="G35" i="29"/>
  <c r="E35" i="29"/>
  <c r="C35" i="29"/>
  <c r="Q34" i="29"/>
  <c r="O34" i="29"/>
  <c r="M34" i="29"/>
  <c r="K34" i="29"/>
  <c r="I34" i="29"/>
  <c r="G34" i="29"/>
  <c r="E34" i="29"/>
  <c r="C34" i="29"/>
  <c r="Q33" i="29"/>
  <c r="O33" i="29"/>
  <c r="M33" i="29"/>
  <c r="K33" i="29"/>
  <c r="I33" i="29"/>
  <c r="G33" i="29"/>
  <c r="E33" i="29"/>
  <c r="C33" i="29"/>
  <c r="Q32" i="29"/>
  <c r="O32" i="29"/>
  <c r="M32" i="29"/>
  <c r="K32" i="29"/>
  <c r="I32" i="29"/>
  <c r="G32" i="29"/>
  <c r="E32" i="29"/>
  <c r="C32" i="29"/>
  <c r="Q31" i="29"/>
  <c r="O31" i="29"/>
  <c r="M31" i="29"/>
  <c r="K31" i="29"/>
  <c r="I31" i="29"/>
  <c r="G31" i="29"/>
  <c r="E31" i="29"/>
  <c r="C31" i="29"/>
  <c r="Q30" i="29"/>
  <c r="O30" i="29"/>
  <c r="M30" i="29"/>
  <c r="K30" i="29"/>
  <c r="I30" i="29"/>
  <c r="G30" i="29"/>
  <c r="E30" i="29"/>
  <c r="C30" i="29"/>
  <c r="Q29" i="29"/>
  <c r="O29" i="29"/>
  <c r="M29" i="29"/>
  <c r="K29" i="29"/>
  <c r="I29" i="29"/>
  <c r="G29" i="29"/>
  <c r="E29" i="29"/>
  <c r="C29" i="29"/>
  <c r="Q28" i="29"/>
  <c r="O28" i="29"/>
  <c r="M28" i="29"/>
  <c r="K28" i="29"/>
  <c r="I28" i="29"/>
  <c r="G28" i="29"/>
  <c r="E28" i="29"/>
  <c r="C28" i="29"/>
  <c r="Q27" i="29"/>
  <c r="O27" i="29"/>
  <c r="M27" i="29"/>
  <c r="K27" i="29"/>
  <c r="I27" i="29"/>
  <c r="G27" i="29"/>
  <c r="E27" i="29"/>
  <c r="C27" i="29"/>
  <c r="Q26" i="29"/>
  <c r="O26" i="29"/>
  <c r="M26" i="29"/>
  <c r="K26" i="29"/>
  <c r="I26" i="29"/>
  <c r="G26" i="29"/>
  <c r="E26" i="29"/>
  <c r="C26" i="29"/>
  <c r="Q25" i="29"/>
  <c r="O25" i="29"/>
  <c r="M25" i="29"/>
  <c r="K25" i="29"/>
  <c r="I25" i="29"/>
  <c r="G25" i="29"/>
  <c r="E25" i="29"/>
  <c r="C25" i="29"/>
  <c r="Q24" i="29"/>
  <c r="O24" i="29"/>
  <c r="M24" i="29"/>
  <c r="K24" i="29"/>
  <c r="I24" i="29"/>
  <c r="G24" i="29"/>
  <c r="E24" i="29"/>
  <c r="C24" i="29"/>
  <c r="Q23" i="29"/>
  <c r="O23" i="29"/>
  <c r="M23" i="29"/>
  <c r="K23" i="29"/>
  <c r="I23" i="29"/>
  <c r="G23" i="29"/>
  <c r="E23" i="29"/>
  <c r="C23" i="29"/>
  <c r="Q22" i="29"/>
  <c r="O22" i="29"/>
  <c r="M22" i="29"/>
  <c r="K22" i="29"/>
  <c r="I22" i="29"/>
  <c r="G22" i="29"/>
  <c r="E22" i="29"/>
  <c r="C22" i="29"/>
  <c r="Q21" i="29"/>
  <c r="O21" i="29"/>
  <c r="M21" i="29"/>
  <c r="K21" i="29"/>
  <c r="I21" i="29"/>
  <c r="G21" i="29"/>
  <c r="E21" i="29"/>
  <c r="C21" i="29"/>
  <c r="Q20" i="29"/>
  <c r="O20" i="29"/>
  <c r="M20" i="29"/>
  <c r="K20" i="29"/>
  <c r="I20" i="29"/>
  <c r="G20" i="29"/>
  <c r="E20" i="29"/>
  <c r="C20" i="29"/>
  <c r="Q19" i="29"/>
  <c r="O19" i="29"/>
  <c r="M19" i="29"/>
  <c r="K19" i="29"/>
  <c r="I19" i="29"/>
  <c r="G19" i="29"/>
  <c r="E19" i="29"/>
  <c r="C19" i="29"/>
  <c r="Q18" i="29"/>
  <c r="O18" i="29"/>
  <c r="M18" i="29"/>
  <c r="K18" i="29"/>
  <c r="I18" i="29"/>
  <c r="G18" i="29"/>
  <c r="E18" i="29"/>
  <c r="C18" i="29"/>
  <c r="Q17" i="29"/>
  <c r="O17" i="29"/>
  <c r="M17" i="29"/>
  <c r="K17" i="29"/>
  <c r="I17" i="29"/>
  <c r="G17" i="29"/>
  <c r="E17" i="29"/>
  <c r="C17" i="29"/>
  <c r="Q16" i="29"/>
  <c r="O16" i="29"/>
  <c r="M16" i="29"/>
  <c r="K16" i="29"/>
  <c r="I16" i="29"/>
  <c r="G16" i="29"/>
  <c r="E16" i="29"/>
  <c r="C16" i="29"/>
  <c r="Q15" i="29"/>
  <c r="O15" i="29"/>
  <c r="M15" i="29"/>
  <c r="K15" i="29"/>
  <c r="I15" i="29"/>
  <c r="G15" i="29"/>
  <c r="E15" i="29"/>
  <c r="C15" i="29"/>
  <c r="Q14" i="29"/>
  <c r="O14" i="29"/>
  <c r="M14" i="29"/>
  <c r="K14" i="29"/>
  <c r="I14" i="29"/>
  <c r="G14" i="29"/>
  <c r="E14" i="29"/>
  <c r="C14" i="29"/>
  <c r="Q13" i="29"/>
  <c r="O13" i="29"/>
  <c r="M13" i="29"/>
  <c r="K13" i="29"/>
  <c r="I13" i="29"/>
  <c r="G13" i="29"/>
  <c r="E13" i="29"/>
  <c r="C13" i="29"/>
  <c r="Q12" i="29"/>
  <c r="O12" i="29"/>
  <c r="M12" i="29"/>
  <c r="K12" i="29"/>
  <c r="I12" i="29"/>
  <c r="G12" i="29"/>
  <c r="E12" i="29"/>
  <c r="C12" i="29"/>
  <c r="P11" i="29"/>
  <c r="Q11" i="29"/>
  <c r="N11" i="29"/>
  <c r="O11" i="29"/>
  <c r="L11" i="29"/>
  <c r="M11" i="29"/>
  <c r="J11" i="29"/>
  <c r="K11" i="29"/>
  <c r="I11" i="29"/>
  <c r="H11" i="29"/>
  <c r="F11" i="29"/>
  <c r="G11" i="29"/>
  <c r="D11" i="29"/>
  <c r="E11" i="29"/>
  <c r="B11" i="29"/>
  <c r="C11" i="29"/>
  <c r="F43" i="28"/>
  <c r="E43" i="28"/>
  <c r="F42" i="28"/>
  <c r="F41" i="28"/>
  <c r="E41" i="28"/>
  <c r="C41" i="28"/>
  <c r="F40" i="28"/>
  <c r="E40" i="28"/>
  <c r="F39" i="28"/>
  <c r="E39" i="28"/>
  <c r="F38" i="28"/>
  <c r="F37" i="28"/>
  <c r="C37" i="28"/>
  <c r="F36" i="28"/>
  <c r="E36" i="28"/>
  <c r="F35" i="28"/>
  <c r="E35" i="28"/>
  <c r="F34" i="28"/>
  <c r="F33" i="28"/>
  <c r="E33" i="28"/>
  <c r="F32" i="28"/>
  <c r="E32" i="28"/>
  <c r="F31" i="28"/>
  <c r="E31" i="28"/>
  <c r="F30" i="28"/>
  <c r="F29" i="28"/>
  <c r="E29" i="28"/>
  <c r="F28" i="28"/>
  <c r="E28" i="28"/>
  <c r="C28" i="28"/>
  <c r="F27" i="28"/>
  <c r="E27" i="28"/>
  <c r="F26" i="28"/>
  <c r="F25" i="28"/>
  <c r="C25" i="28"/>
  <c r="E25" i="28"/>
  <c r="F24" i="28"/>
  <c r="F23" i="28"/>
  <c r="E23" i="28"/>
  <c r="F22" i="28"/>
  <c r="F21" i="28"/>
  <c r="F20" i="28"/>
  <c r="E20" i="28"/>
  <c r="F19" i="28"/>
  <c r="E19" i="28"/>
  <c r="F18" i="28"/>
  <c r="F17" i="28"/>
  <c r="E17" i="28"/>
  <c r="F16" i="28"/>
  <c r="F15" i="28"/>
  <c r="E15" i="28"/>
  <c r="F14" i="28"/>
  <c r="F13" i="28"/>
  <c r="F12" i="28"/>
  <c r="D11" i="28"/>
  <c r="B11" i="28"/>
  <c r="S43" i="27"/>
  <c r="Q43" i="27"/>
  <c r="O43" i="27"/>
  <c r="M43" i="27"/>
  <c r="K43" i="27"/>
  <c r="I43" i="27"/>
  <c r="G43" i="27"/>
  <c r="E43" i="27"/>
  <c r="C43" i="27"/>
  <c r="S42" i="27"/>
  <c r="Q42" i="27"/>
  <c r="O42" i="27"/>
  <c r="M42" i="27"/>
  <c r="K42" i="27"/>
  <c r="I42" i="27"/>
  <c r="G42" i="27"/>
  <c r="E42" i="27"/>
  <c r="C42" i="27"/>
  <c r="S41" i="27"/>
  <c r="Q41" i="27"/>
  <c r="O41" i="27"/>
  <c r="M41" i="27"/>
  <c r="K41" i="27"/>
  <c r="I41" i="27"/>
  <c r="G41" i="27"/>
  <c r="E41" i="27"/>
  <c r="C41" i="27"/>
  <c r="S40" i="27"/>
  <c r="Q40" i="27"/>
  <c r="O40" i="27"/>
  <c r="M40" i="27"/>
  <c r="K40" i="27"/>
  <c r="I40" i="27"/>
  <c r="G40" i="27"/>
  <c r="E40" i="27"/>
  <c r="C40" i="27"/>
  <c r="S39" i="27"/>
  <c r="Q39" i="27"/>
  <c r="O39" i="27"/>
  <c r="M39" i="27"/>
  <c r="K39" i="27"/>
  <c r="I39" i="27"/>
  <c r="G39" i="27"/>
  <c r="E39" i="27"/>
  <c r="C39" i="27"/>
  <c r="S38" i="27"/>
  <c r="Q38" i="27"/>
  <c r="O38" i="27"/>
  <c r="M38" i="27"/>
  <c r="K38" i="27"/>
  <c r="I38" i="27"/>
  <c r="G38" i="27"/>
  <c r="E38" i="27"/>
  <c r="C38" i="27"/>
  <c r="S37" i="27"/>
  <c r="Q37" i="27"/>
  <c r="O37" i="27"/>
  <c r="M37" i="27"/>
  <c r="K37" i="27"/>
  <c r="I37" i="27"/>
  <c r="G37" i="27"/>
  <c r="E37" i="27"/>
  <c r="C37" i="27"/>
  <c r="S36" i="27"/>
  <c r="Q36" i="27"/>
  <c r="O36" i="27"/>
  <c r="M36" i="27"/>
  <c r="K36" i="27"/>
  <c r="I36" i="27"/>
  <c r="G36" i="27"/>
  <c r="E36" i="27"/>
  <c r="C36" i="27"/>
  <c r="S35" i="27"/>
  <c r="Q35" i="27"/>
  <c r="O35" i="27"/>
  <c r="M35" i="27"/>
  <c r="K35" i="27"/>
  <c r="I35" i="27"/>
  <c r="G35" i="27"/>
  <c r="E35" i="27"/>
  <c r="C35" i="27"/>
  <c r="S34" i="27"/>
  <c r="Q34" i="27"/>
  <c r="O34" i="27"/>
  <c r="M34" i="27"/>
  <c r="K34" i="27"/>
  <c r="I34" i="27"/>
  <c r="G34" i="27"/>
  <c r="E34" i="27"/>
  <c r="C34" i="27"/>
  <c r="S33" i="27"/>
  <c r="Q33" i="27"/>
  <c r="O33" i="27"/>
  <c r="M33" i="27"/>
  <c r="K33" i="27"/>
  <c r="I33" i="27"/>
  <c r="G33" i="27"/>
  <c r="E33" i="27"/>
  <c r="C33" i="27"/>
  <c r="S32" i="27"/>
  <c r="Q32" i="27"/>
  <c r="O32" i="27"/>
  <c r="M32" i="27"/>
  <c r="K32" i="27"/>
  <c r="I32" i="27"/>
  <c r="G32" i="27"/>
  <c r="E32" i="27"/>
  <c r="C32" i="27"/>
  <c r="S31" i="27"/>
  <c r="Q31" i="27"/>
  <c r="O31" i="27"/>
  <c r="M31" i="27"/>
  <c r="K31" i="27"/>
  <c r="I31" i="27"/>
  <c r="G31" i="27"/>
  <c r="E31" i="27"/>
  <c r="C31" i="27"/>
  <c r="S30" i="27"/>
  <c r="Q30" i="27"/>
  <c r="O30" i="27"/>
  <c r="M30" i="27"/>
  <c r="K30" i="27"/>
  <c r="I30" i="27"/>
  <c r="G30" i="27"/>
  <c r="E30" i="27"/>
  <c r="C30" i="27"/>
  <c r="S29" i="27"/>
  <c r="Q29" i="27"/>
  <c r="O29" i="27"/>
  <c r="M29" i="27"/>
  <c r="K29" i="27"/>
  <c r="I29" i="27"/>
  <c r="G29" i="27"/>
  <c r="E29" i="27"/>
  <c r="C29" i="27"/>
  <c r="S28" i="27"/>
  <c r="Q28" i="27"/>
  <c r="O28" i="27"/>
  <c r="M28" i="27"/>
  <c r="K28" i="27"/>
  <c r="I28" i="27"/>
  <c r="G28" i="27"/>
  <c r="E28" i="27"/>
  <c r="C28" i="27"/>
  <c r="S27" i="27"/>
  <c r="Q27" i="27"/>
  <c r="O27" i="27"/>
  <c r="M27" i="27"/>
  <c r="K27" i="27"/>
  <c r="I27" i="27"/>
  <c r="G27" i="27"/>
  <c r="E27" i="27"/>
  <c r="C27" i="27"/>
  <c r="S26" i="27"/>
  <c r="Q26" i="27"/>
  <c r="O26" i="27"/>
  <c r="M26" i="27"/>
  <c r="K26" i="27"/>
  <c r="I26" i="27"/>
  <c r="G26" i="27"/>
  <c r="E26" i="27"/>
  <c r="C26" i="27"/>
  <c r="S25" i="27"/>
  <c r="Q25" i="27"/>
  <c r="O25" i="27"/>
  <c r="M25" i="27"/>
  <c r="K25" i="27"/>
  <c r="I25" i="27"/>
  <c r="G25" i="27"/>
  <c r="E25" i="27"/>
  <c r="C25" i="27"/>
  <c r="S24" i="27"/>
  <c r="Q24" i="27"/>
  <c r="O24" i="27"/>
  <c r="M24" i="27"/>
  <c r="K24" i="27"/>
  <c r="I24" i="27"/>
  <c r="G24" i="27"/>
  <c r="E24" i="27"/>
  <c r="C24" i="27"/>
  <c r="S23" i="27"/>
  <c r="Q23" i="27"/>
  <c r="O23" i="27"/>
  <c r="M23" i="27"/>
  <c r="K23" i="27"/>
  <c r="I23" i="27"/>
  <c r="G23" i="27"/>
  <c r="E23" i="27"/>
  <c r="C23" i="27"/>
  <c r="S22" i="27"/>
  <c r="Q22" i="27"/>
  <c r="O22" i="27"/>
  <c r="M22" i="27"/>
  <c r="K22" i="27"/>
  <c r="I22" i="27"/>
  <c r="G22" i="27"/>
  <c r="E22" i="27"/>
  <c r="C22" i="27"/>
  <c r="S21" i="27"/>
  <c r="Q21" i="27"/>
  <c r="O21" i="27"/>
  <c r="M21" i="27"/>
  <c r="K21" i="27"/>
  <c r="I21" i="27"/>
  <c r="G21" i="27"/>
  <c r="E21" i="27"/>
  <c r="C21" i="27"/>
  <c r="S20" i="27"/>
  <c r="Q20" i="27"/>
  <c r="O20" i="27"/>
  <c r="M20" i="27"/>
  <c r="K20" i="27"/>
  <c r="I20" i="27"/>
  <c r="G20" i="27"/>
  <c r="E20" i="27"/>
  <c r="C20" i="27"/>
  <c r="S19" i="27"/>
  <c r="Q19" i="27"/>
  <c r="O19" i="27"/>
  <c r="M19" i="27"/>
  <c r="K19" i="27"/>
  <c r="I19" i="27"/>
  <c r="G19" i="27"/>
  <c r="E19" i="27"/>
  <c r="C19" i="27"/>
  <c r="S18" i="27"/>
  <c r="Q18" i="27"/>
  <c r="O18" i="27"/>
  <c r="M18" i="27"/>
  <c r="K18" i="27"/>
  <c r="I18" i="27"/>
  <c r="G18" i="27"/>
  <c r="E18" i="27"/>
  <c r="C18" i="27"/>
  <c r="S17" i="27"/>
  <c r="Q17" i="27"/>
  <c r="O17" i="27"/>
  <c r="M17" i="27"/>
  <c r="K17" i="27"/>
  <c r="I17" i="27"/>
  <c r="G17" i="27"/>
  <c r="E17" i="27"/>
  <c r="C17" i="27"/>
  <c r="S16" i="27"/>
  <c r="Q16" i="27"/>
  <c r="O16" i="27"/>
  <c r="M16" i="27"/>
  <c r="K16" i="27"/>
  <c r="I16" i="27"/>
  <c r="G16" i="27"/>
  <c r="E16" i="27"/>
  <c r="C16" i="27"/>
  <c r="S15" i="27"/>
  <c r="Q15" i="27"/>
  <c r="O15" i="27"/>
  <c r="M15" i="27"/>
  <c r="K15" i="27"/>
  <c r="I15" i="27"/>
  <c r="G15" i="27"/>
  <c r="E15" i="27"/>
  <c r="C15" i="27"/>
  <c r="S14" i="27"/>
  <c r="Q14" i="27"/>
  <c r="O14" i="27"/>
  <c r="M14" i="27"/>
  <c r="K14" i="27"/>
  <c r="I14" i="27"/>
  <c r="G14" i="27"/>
  <c r="E14" i="27"/>
  <c r="C14" i="27"/>
  <c r="S13" i="27"/>
  <c r="Q13" i="27"/>
  <c r="O13" i="27"/>
  <c r="M13" i="27"/>
  <c r="K13" i="27"/>
  <c r="I13" i="27"/>
  <c r="G13" i="27"/>
  <c r="E13" i="27"/>
  <c r="C13" i="27"/>
  <c r="S12" i="27"/>
  <c r="Q12" i="27"/>
  <c r="O12" i="27"/>
  <c r="M12" i="27"/>
  <c r="K12" i="27"/>
  <c r="I12" i="27"/>
  <c r="G12" i="27"/>
  <c r="E12" i="27"/>
  <c r="C12" i="27"/>
  <c r="S11" i="27"/>
  <c r="R11" i="27"/>
  <c r="P11" i="27"/>
  <c r="Q11" i="27"/>
  <c r="N11" i="27"/>
  <c r="O11" i="27"/>
  <c r="L11" i="27"/>
  <c r="M11" i="27"/>
  <c r="J11" i="27"/>
  <c r="K11" i="27"/>
  <c r="I11" i="27"/>
  <c r="H11" i="27"/>
  <c r="F11" i="27"/>
  <c r="G11" i="27"/>
  <c r="D11" i="27"/>
  <c r="E11" i="27"/>
  <c r="B11" i="27"/>
  <c r="C11" i="27"/>
  <c r="P43" i="26"/>
  <c r="O43" i="26"/>
  <c r="P42" i="26"/>
  <c r="O42" i="26"/>
  <c r="P41" i="26"/>
  <c r="G41" i="26"/>
  <c r="P40" i="26"/>
  <c r="O40" i="26"/>
  <c r="I40" i="26"/>
  <c r="G40" i="26"/>
  <c r="E40" i="26"/>
  <c r="P39" i="26"/>
  <c r="M39" i="26"/>
  <c r="O39" i="26"/>
  <c r="I39" i="26"/>
  <c r="G39" i="26"/>
  <c r="E39" i="26"/>
  <c r="P38" i="26"/>
  <c r="O38" i="26"/>
  <c r="P37" i="26"/>
  <c r="M37" i="26"/>
  <c r="E37" i="26"/>
  <c r="P36" i="26"/>
  <c r="O36" i="26"/>
  <c r="P35" i="26"/>
  <c r="E35" i="26"/>
  <c r="P34" i="26"/>
  <c r="O34" i="26"/>
  <c r="I34" i="26"/>
  <c r="P33" i="26"/>
  <c r="G33" i="26"/>
  <c r="P32" i="26"/>
  <c r="O32" i="26"/>
  <c r="I32" i="26"/>
  <c r="P31" i="26"/>
  <c r="M31" i="26"/>
  <c r="G31" i="26"/>
  <c r="P30" i="26"/>
  <c r="O30" i="26"/>
  <c r="P29" i="26"/>
  <c r="O29" i="26"/>
  <c r="P28" i="26"/>
  <c r="O28" i="26"/>
  <c r="P27" i="26"/>
  <c r="O27" i="26"/>
  <c r="P26" i="26"/>
  <c r="O26" i="26"/>
  <c r="P25" i="26"/>
  <c r="O25" i="26"/>
  <c r="P24" i="26"/>
  <c r="O24" i="26"/>
  <c r="P23" i="26"/>
  <c r="O23" i="26"/>
  <c r="P22" i="26"/>
  <c r="O22" i="26"/>
  <c r="P21" i="26"/>
  <c r="O21" i="26"/>
  <c r="P20" i="26"/>
  <c r="O20" i="26"/>
  <c r="P19" i="26"/>
  <c r="O19" i="26"/>
  <c r="P18" i="26"/>
  <c r="O18" i="26"/>
  <c r="P17" i="26"/>
  <c r="O17" i="26"/>
  <c r="P16" i="26"/>
  <c r="O16" i="26"/>
  <c r="P15" i="26"/>
  <c r="O15" i="26"/>
  <c r="P14" i="26"/>
  <c r="O14" i="26"/>
  <c r="P13" i="26"/>
  <c r="O13" i="26"/>
  <c r="P12" i="26"/>
  <c r="N11" i="26"/>
  <c r="L11" i="26"/>
  <c r="J11" i="26"/>
  <c r="H11" i="26"/>
  <c r="F11" i="26"/>
  <c r="D11" i="26"/>
  <c r="B11" i="26"/>
  <c r="L43" i="25"/>
  <c r="E43" i="25"/>
  <c r="L42" i="25"/>
  <c r="L41" i="25"/>
  <c r="E41" i="25"/>
  <c r="L40" i="25"/>
  <c r="K40" i="25"/>
  <c r="I40" i="25"/>
  <c r="L39" i="25"/>
  <c r="E39" i="25"/>
  <c r="L38" i="25"/>
  <c r="L37" i="25"/>
  <c r="E37" i="25"/>
  <c r="L36" i="25"/>
  <c r="K36" i="25"/>
  <c r="I36" i="25"/>
  <c r="L35" i="25"/>
  <c r="E35" i="25"/>
  <c r="L34" i="25"/>
  <c r="L33" i="25"/>
  <c r="E33" i="25"/>
  <c r="L32" i="25"/>
  <c r="K32" i="25"/>
  <c r="I32" i="25"/>
  <c r="L31" i="25"/>
  <c r="E31" i="25"/>
  <c r="L30" i="25"/>
  <c r="L29" i="25"/>
  <c r="E29" i="25"/>
  <c r="L28" i="25"/>
  <c r="K28" i="25"/>
  <c r="I28" i="25"/>
  <c r="L27" i="25"/>
  <c r="E27" i="25"/>
  <c r="L26" i="25"/>
  <c r="L25" i="25"/>
  <c r="E25" i="25"/>
  <c r="L24" i="25"/>
  <c r="K24" i="25"/>
  <c r="I24" i="25"/>
  <c r="L23" i="25"/>
  <c r="E23" i="25"/>
  <c r="L22" i="25"/>
  <c r="L21" i="25"/>
  <c r="E21" i="25"/>
  <c r="L20" i="25"/>
  <c r="K20" i="25"/>
  <c r="I20" i="25"/>
  <c r="L19" i="25"/>
  <c r="E19" i="25"/>
  <c r="L18" i="25"/>
  <c r="E18" i="25"/>
  <c r="L17" i="25"/>
  <c r="E17" i="25"/>
  <c r="L16" i="25"/>
  <c r="G16" i="25"/>
  <c r="L15" i="25"/>
  <c r="E15" i="25"/>
  <c r="L14" i="25"/>
  <c r="K14" i="25"/>
  <c r="G14" i="25"/>
  <c r="E14" i="25"/>
  <c r="L13" i="25"/>
  <c r="L12" i="25"/>
  <c r="K12" i="25"/>
  <c r="I12" i="25"/>
  <c r="J11" i="25"/>
  <c r="H11" i="25"/>
  <c r="F11" i="25"/>
  <c r="D11" i="25"/>
  <c r="B11" i="25"/>
  <c r="F43" i="24"/>
  <c r="E43" i="24"/>
  <c r="C43" i="24"/>
  <c r="F42" i="24"/>
  <c r="E42" i="24"/>
  <c r="F41" i="24"/>
  <c r="E41" i="24"/>
  <c r="F40" i="24"/>
  <c r="F39" i="24"/>
  <c r="E39" i="24"/>
  <c r="F38" i="24"/>
  <c r="E38" i="24"/>
  <c r="C38" i="24"/>
  <c r="F37" i="24"/>
  <c r="E37" i="24"/>
  <c r="F36" i="24"/>
  <c r="F35" i="24"/>
  <c r="C35" i="24"/>
  <c r="E35" i="24"/>
  <c r="F34" i="24"/>
  <c r="E34" i="24"/>
  <c r="C34" i="24"/>
  <c r="F33" i="24"/>
  <c r="E33" i="24"/>
  <c r="F32" i="24"/>
  <c r="F31" i="24"/>
  <c r="E31" i="24"/>
  <c r="C31" i="24"/>
  <c r="F30" i="24"/>
  <c r="E30" i="24"/>
  <c r="F29" i="24"/>
  <c r="E29" i="24"/>
  <c r="F28" i="24"/>
  <c r="F27" i="24"/>
  <c r="E27" i="24"/>
  <c r="C27" i="24"/>
  <c r="F26" i="24"/>
  <c r="E26" i="24"/>
  <c r="F25" i="24"/>
  <c r="E25" i="24"/>
  <c r="F24" i="24"/>
  <c r="F23" i="24"/>
  <c r="E23" i="24"/>
  <c r="F22" i="24"/>
  <c r="E22" i="24"/>
  <c r="C22" i="24"/>
  <c r="F21" i="24"/>
  <c r="E21" i="24"/>
  <c r="F20" i="24"/>
  <c r="F19" i="24"/>
  <c r="C19" i="24"/>
  <c r="E19" i="24"/>
  <c r="F18" i="24"/>
  <c r="E18" i="24"/>
  <c r="C18" i="24"/>
  <c r="F17" i="24"/>
  <c r="E17" i="24"/>
  <c r="F16" i="24"/>
  <c r="F15" i="24"/>
  <c r="C15" i="24"/>
  <c r="E15" i="24"/>
  <c r="F14" i="24"/>
  <c r="E14" i="24"/>
  <c r="F13" i="24"/>
  <c r="E13" i="24"/>
  <c r="F12" i="24"/>
  <c r="D11" i="24"/>
  <c r="B11" i="24"/>
  <c r="AA43" i="23"/>
  <c r="Y43" i="23"/>
  <c r="W43" i="23"/>
  <c r="U43" i="23"/>
  <c r="S43" i="23"/>
  <c r="Q43" i="23"/>
  <c r="O43" i="23"/>
  <c r="M43" i="23"/>
  <c r="K43" i="23"/>
  <c r="I43" i="23"/>
  <c r="G43" i="23"/>
  <c r="E43" i="23"/>
  <c r="C43" i="23"/>
  <c r="AA42" i="23"/>
  <c r="Y42" i="23"/>
  <c r="W42" i="23"/>
  <c r="U42" i="23"/>
  <c r="S42" i="23"/>
  <c r="Q42" i="23"/>
  <c r="O42" i="23"/>
  <c r="M42" i="23"/>
  <c r="K42" i="23"/>
  <c r="I42" i="23"/>
  <c r="G42" i="23"/>
  <c r="E42" i="23"/>
  <c r="C42" i="23"/>
  <c r="AA41" i="23"/>
  <c r="Y41" i="23"/>
  <c r="W41" i="23"/>
  <c r="U41" i="23"/>
  <c r="S41" i="23"/>
  <c r="Q41" i="23"/>
  <c r="O41" i="23"/>
  <c r="M41" i="23"/>
  <c r="K41" i="23"/>
  <c r="I41" i="23"/>
  <c r="G41" i="23"/>
  <c r="E41" i="23"/>
  <c r="C41" i="23"/>
  <c r="AA40" i="23"/>
  <c r="Y40" i="23"/>
  <c r="W40" i="23"/>
  <c r="U40" i="23"/>
  <c r="S40" i="23"/>
  <c r="Q40" i="23"/>
  <c r="O40" i="23"/>
  <c r="M40" i="23"/>
  <c r="K40" i="23"/>
  <c r="I40" i="23"/>
  <c r="G40" i="23"/>
  <c r="E40" i="23"/>
  <c r="C40" i="23"/>
  <c r="AA39" i="23"/>
  <c r="Y39" i="23"/>
  <c r="W39" i="23"/>
  <c r="U39" i="23"/>
  <c r="S39" i="23"/>
  <c r="Q39" i="23"/>
  <c r="O39" i="23"/>
  <c r="M39" i="23"/>
  <c r="K39" i="23"/>
  <c r="I39" i="23"/>
  <c r="G39" i="23"/>
  <c r="E39" i="23"/>
  <c r="C39" i="23"/>
  <c r="AA38" i="23"/>
  <c r="Y38" i="23"/>
  <c r="W38" i="23"/>
  <c r="U38" i="23"/>
  <c r="S38" i="23"/>
  <c r="Q38" i="23"/>
  <c r="O38" i="23"/>
  <c r="M38" i="23"/>
  <c r="K38" i="23"/>
  <c r="I38" i="23"/>
  <c r="G38" i="23"/>
  <c r="E38" i="23"/>
  <c r="C38" i="23"/>
  <c r="AA37" i="23"/>
  <c r="Y37" i="23"/>
  <c r="W37" i="23"/>
  <c r="U37" i="23"/>
  <c r="S37" i="23"/>
  <c r="Q37" i="23"/>
  <c r="O37" i="23"/>
  <c r="M37" i="23"/>
  <c r="K37" i="23"/>
  <c r="I37" i="23"/>
  <c r="G37" i="23"/>
  <c r="E37" i="23"/>
  <c r="C37" i="23"/>
  <c r="AA36" i="23"/>
  <c r="Y36" i="23"/>
  <c r="W36" i="23"/>
  <c r="U36" i="23"/>
  <c r="S36" i="23"/>
  <c r="Q36" i="23"/>
  <c r="O36" i="23"/>
  <c r="M36" i="23"/>
  <c r="K36" i="23"/>
  <c r="I36" i="23"/>
  <c r="G36" i="23"/>
  <c r="E36" i="23"/>
  <c r="C36" i="23"/>
  <c r="AA35" i="23"/>
  <c r="Y35" i="23"/>
  <c r="W35" i="23"/>
  <c r="U35" i="23"/>
  <c r="S35" i="23"/>
  <c r="Q35" i="23"/>
  <c r="O35" i="23"/>
  <c r="M35" i="23"/>
  <c r="K35" i="23"/>
  <c r="I35" i="23"/>
  <c r="G35" i="23"/>
  <c r="E35" i="23"/>
  <c r="C35" i="23"/>
  <c r="AA34" i="23"/>
  <c r="Y34" i="23"/>
  <c r="W34" i="23"/>
  <c r="U34" i="23"/>
  <c r="S34" i="23"/>
  <c r="Q34" i="23"/>
  <c r="O34" i="23"/>
  <c r="M34" i="23"/>
  <c r="K34" i="23"/>
  <c r="I34" i="23"/>
  <c r="G34" i="23"/>
  <c r="E34" i="23"/>
  <c r="C34" i="23"/>
  <c r="AA33" i="23"/>
  <c r="Y33" i="23"/>
  <c r="W33" i="23"/>
  <c r="U33" i="23"/>
  <c r="S33" i="23"/>
  <c r="Q33" i="23"/>
  <c r="O33" i="23"/>
  <c r="M33" i="23"/>
  <c r="K33" i="23"/>
  <c r="I33" i="23"/>
  <c r="G33" i="23"/>
  <c r="E33" i="23"/>
  <c r="C33" i="23"/>
  <c r="AA32" i="23"/>
  <c r="Y32" i="23"/>
  <c r="W32" i="23"/>
  <c r="U32" i="23"/>
  <c r="S32" i="23"/>
  <c r="Q32" i="23"/>
  <c r="O32" i="23"/>
  <c r="M32" i="23"/>
  <c r="K32" i="23"/>
  <c r="I32" i="23"/>
  <c r="G32" i="23"/>
  <c r="E32" i="23"/>
  <c r="C32" i="23"/>
  <c r="AA31" i="23"/>
  <c r="Y31" i="23"/>
  <c r="W31" i="23"/>
  <c r="U31" i="23"/>
  <c r="S31" i="23"/>
  <c r="Q31" i="23"/>
  <c r="O31" i="23"/>
  <c r="M31" i="23"/>
  <c r="K31" i="23"/>
  <c r="I31" i="23"/>
  <c r="G31" i="23"/>
  <c r="E31" i="23"/>
  <c r="C31" i="23"/>
  <c r="AA30" i="23"/>
  <c r="Y30" i="23"/>
  <c r="W30" i="23"/>
  <c r="U30" i="23"/>
  <c r="S30" i="23"/>
  <c r="Q30" i="23"/>
  <c r="O30" i="23"/>
  <c r="M30" i="23"/>
  <c r="K30" i="23"/>
  <c r="I30" i="23"/>
  <c r="G30" i="23"/>
  <c r="E30" i="23"/>
  <c r="C30" i="23"/>
  <c r="AA29" i="23"/>
  <c r="Y29" i="23"/>
  <c r="W29" i="23"/>
  <c r="U29" i="23"/>
  <c r="S29" i="23"/>
  <c r="Q29" i="23"/>
  <c r="O29" i="23"/>
  <c r="M29" i="23"/>
  <c r="K29" i="23"/>
  <c r="I29" i="23"/>
  <c r="G29" i="23"/>
  <c r="E29" i="23"/>
  <c r="C29" i="23"/>
  <c r="AA28" i="23"/>
  <c r="Y28" i="23"/>
  <c r="W28" i="23"/>
  <c r="U28" i="23"/>
  <c r="S28" i="23"/>
  <c r="Q28" i="23"/>
  <c r="O28" i="23"/>
  <c r="M28" i="23"/>
  <c r="K28" i="23"/>
  <c r="I28" i="23"/>
  <c r="G28" i="23"/>
  <c r="E28" i="23"/>
  <c r="C28" i="23"/>
  <c r="AA27" i="23"/>
  <c r="Y27" i="23"/>
  <c r="W27" i="23"/>
  <c r="U27" i="23"/>
  <c r="S27" i="23"/>
  <c r="Q27" i="23"/>
  <c r="O27" i="23"/>
  <c r="M27" i="23"/>
  <c r="K27" i="23"/>
  <c r="I27" i="23"/>
  <c r="G27" i="23"/>
  <c r="E27" i="23"/>
  <c r="C27" i="23"/>
  <c r="AA26" i="23"/>
  <c r="Y26" i="23"/>
  <c r="W26" i="23"/>
  <c r="U26" i="23"/>
  <c r="S26" i="23"/>
  <c r="Q26" i="23"/>
  <c r="O26" i="23"/>
  <c r="M26" i="23"/>
  <c r="K26" i="23"/>
  <c r="I26" i="23"/>
  <c r="G26" i="23"/>
  <c r="E26" i="23"/>
  <c r="C26" i="23"/>
  <c r="AA25" i="23"/>
  <c r="Y25" i="23"/>
  <c r="W25" i="23"/>
  <c r="U25" i="23"/>
  <c r="S25" i="23"/>
  <c r="Q25" i="23"/>
  <c r="O25" i="23"/>
  <c r="M25" i="23"/>
  <c r="K25" i="23"/>
  <c r="I25" i="23"/>
  <c r="G25" i="23"/>
  <c r="E25" i="23"/>
  <c r="C25" i="23"/>
  <c r="AA24" i="23"/>
  <c r="Y24" i="23"/>
  <c r="W24" i="23"/>
  <c r="U24" i="23"/>
  <c r="S24" i="23"/>
  <c r="Q24" i="23"/>
  <c r="O24" i="23"/>
  <c r="M24" i="23"/>
  <c r="K24" i="23"/>
  <c r="I24" i="23"/>
  <c r="G24" i="23"/>
  <c r="E24" i="23"/>
  <c r="C24" i="23"/>
  <c r="AA23" i="23"/>
  <c r="Y23" i="23"/>
  <c r="W23" i="23"/>
  <c r="U23" i="23"/>
  <c r="S23" i="23"/>
  <c r="Q23" i="23"/>
  <c r="O23" i="23"/>
  <c r="M23" i="23"/>
  <c r="K23" i="23"/>
  <c r="I23" i="23"/>
  <c r="G23" i="23"/>
  <c r="E23" i="23"/>
  <c r="C23" i="23"/>
  <c r="AA22" i="23"/>
  <c r="Y22" i="23"/>
  <c r="W22" i="23"/>
  <c r="U22" i="23"/>
  <c r="S22" i="23"/>
  <c r="Q22" i="23"/>
  <c r="O22" i="23"/>
  <c r="M22" i="23"/>
  <c r="K22" i="23"/>
  <c r="I22" i="23"/>
  <c r="G22" i="23"/>
  <c r="E22" i="23"/>
  <c r="C22" i="23"/>
  <c r="AA21" i="23"/>
  <c r="Y21" i="23"/>
  <c r="W21" i="23"/>
  <c r="U21" i="23"/>
  <c r="S21" i="23"/>
  <c r="Q21" i="23"/>
  <c r="O21" i="23"/>
  <c r="M21" i="23"/>
  <c r="K21" i="23"/>
  <c r="I21" i="23"/>
  <c r="G21" i="23"/>
  <c r="E21" i="23"/>
  <c r="C21" i="23"/>
  <c r="AA20" i="23"/>
  <c r="Y20" i="23"/>
  <c r="W20" i="23"/>
  <c r="U20" i="23"/>
  <c r="S20" i="23"/>
  <c r="Q20" i="23"/>
  <c r="O20" i="23"/>
  <c r="M20" i="23"/>
  <c r="K20" i="23"/>
  <c r="I20" i="23"/>
  <c r="G20" i="23"/>
  <c r="E20" i="23"/>
  <c r="C20" i="23"/>
  <c r="AA19" i="23"/>
  <c r="Y19" i="23"/>
  <c r="W19" i="23"/>
  <c r="U19" i="23"/>
  <c r="S19" i="23"/>
  <c r="Q19" i="23"/>
  <c r="O19" i="23"/>
  <c r="M19" i="23"/>
  <c r="K19" i="23"/>
  <c r="I19" i="23"/>
  <c r="G19" i="23"/>
  <c r="E19" i="23"/>
  <c r="C19" i="23"/>
  <c r="AA18" i="23"/>
  <c r="Y18" i="23"/>
  <c r="W18" i="23"/>
  <c r="U18" i="23"/>
  <c r="S18" i="23"/>
  <c r="Q18" i="23"/>
  <c r="O18" i="23"/>
  <c r="M18" i="23"/>
  <c r="K18" i="23"/>
  <c r="I18" i="23"/>
  <c r="G18" i="23"/>
  <c r="E18" i="23"/>
  <c r="C18" i="23"/>
  <c r="AA17" i="23"/>
  <c r="Y17" i="23"/>
  <c r="W17" i="23"/>
  <c r="U17" i="23"/>
  <c r="S17" i="23"/>
  <c r="Q17" i="23"/>
  <c r="O17" i="23"/>
  <c r="M17" i="23"/>
  <c r="K17" i="23"/>
  <c r="I17" i="23"/>
  <c r="G17" i="23"/>
  <c r="E17" i="23"/>
  <c r="C17" i="23"/>
  <c r="AA16" i="23"/>
  <c r="Y16" i="23"/>
  <c r="W16" i="23"/>
  <c r="U16" i="23"/>
  <c r="S16" i="23"/>
  <c r="Q16" i="23"/>
  <c r="O16" i="23"/>
  <c r="M16" i="23"/>
  <c r="K16" i="23"/>
  <c r="I16" i="23"/>
  <c r="G16" i="23"/>
  <c r="E16" i="23"/>
  <c r="C16" i="23"/>
  <c r="AA15" i="23"/>
  <c r="Y15" i="23"/>
  <c r="W15" i="23"/>
  <c r="U15" i="23"/>
  <c r="S15" i="23"/>
  <c r="Q15" i="23"/>
  <c r="O15" i="23"/>
  <c r="M15" i="23"/>
  <c r="K15" i="23"/>
  <c r="I15" i="23"/>
  <c r="G15" i="23"/>
  <c r="E15" i="23"/>
  <c r="C15" i="23"/>
  <c r="AA14" i="23"/>
  <c r="Y14" i="23"/>
  <c r="W14" i="23"/>
  <c r="U14" i="23"/>
  <c r="S14" i="23"/>
  <c r="Q14" i="23"/>
  <c r="O14" i="23"/>
  <c r="M14" i="23"/>
  <c r="K14" i="23"/>
  <c r="I14" i="23"/>
  <c r="G14" i="23"/>
  <c r="E14" i="23"/>
  <c r="C14" i="23"/>
  <c r="AA13" i="23"/>
  <c r="Y13" i="23"/>
  <c r="W13" i="23"/>
  <c r="U13" i="23"/>
  <c r="S13" i="23"/>
  <c r="Q13" i="23"/>
  <c r="O13" i="23"/>
  <c r="M13" i="23"/>
  <c r="K13" i="23"/>
  <c r="I13" i="23"/>
  <c r="G13" i="23"/>
  <c r="E13" i="23"/>
  <c r="C13" i="23"/>
  <c r="AA12" i="23"/>
  <c r="Y12" i="23"/>
  <c r="W12" i="23"/>
  <c r="U12" i="23"/>
  <c r="S12" i="23"/>
  <c r="Q12" i="23"/>
  <c r="O12" i="23"/>
  <c r="M12" i="23"/>
  <c r="K12" i="23"/>
  <c r="I12" i="23"/>
  <c r="G12" i="23"/>
  <c r="E12" i="23"/>
  <c r="C12" i="23"/>
  <c r="Z11" i="23"/>
  <c r="AA11" i="23"/>
  <c r="Y11" i="23"/>
  <c r="X11" i="23"/>
  <c r="V11" i="23"/>
  <c r="W11" i="23"/>
  <c r="T11" i="23"/>
  <c r="U11" i="23"/>
  <c r="R11" i="23"/>
  <c r="S11" i="23"/>
  <c r="Q11" i="23"/>
  <c r="P11" i="23"/>
  <c r="N11" i="23"/>
  <c r="O11" i="23"/>
  <c r="L11" i="23"/>
  <c r="M11" i="23"/>
  <c r="J11" i="23"/>
  <c r="K11" i="23"/>
  <c r="I11" i="23"/>
  <c r="H11" i="23"/>
  <c r="F11" i="23"/>
  <c r="G11" i="23"/>
  <c r="D11" i="23"/>
  <c r="E11" i="23"/>
  <c r="B11" i="23"/>
  <c r="C11" i="23"/>
  <c r="I43" i="22"/>
  <c r="G43" i="22"/>
  <c r="E43" i="22"/>
  <c r="C43" i="22"/>
  <c r="I42" i="22"/>
  <c r="G42" i="22"/>
  <c r="E42" i="22"/>
  <c r="C42" i="22"/>
  <c r="I41" i="22"/>
  <c r="G41" i="22"/>
  <c r="E41" i="22"/>
  <c r="C41" i="22"/>
  <c r="I40" i="22"/>
  <c r="G40" i="22"/>
  <c r="E40" i="22"/>
  <c r="C40" i="22"/>
  <c r="I39" i="22"/>
  <c r="G39" i="22"/>
  <c r="E39" i="22"/>
  <c r="C39" i="22"/>
  <c r="I38" i="22"/>
  <c r="G38" i="22"/>
  <c r="E38" i="22"/>
  <c r="C38" i="22"/>
  <c r="I37" i="22"/>
  <c r="G37" i="22"/>
  <c r="E37" i="22"/>
  <c r="C37" i="22"/>
  <c r="I36" i="22"/>
  <c r="G36" i="22"/>
  <c r="E36" i="22"/>
  <c r="C36" i="22"/>
  <c r="I35" i="22"/>
  <c r="G35" i="22"/>
  <c r="E35" i="22"/>
  <c r="C35" i="22"/>
  <c r="I34" i="22"/>
  <c r="G34" i="22"/>
  <c r="E34" i="22"/>
  <c r="C34" i="22"/>
  <c r="I33" i="22"/>
  <c r="G33" i="22"/>
  <c r="E33" i="22"/>
  <c r="C33" i="22"/>
  <c r="I32" i="22"/>
  <c r="G32" i="22"/>
  <c r="E32" i="22"/>
  <c r="C32" i="22"/>
  <c r="I31" i="22"/>
  <c r="G31" i="22"/>
  <c r="E31" i="22"/>
  <c r="C31" i="22"/>
  <c r="I30" i="22"/>
  <c r="G30" i="22"/>
  <c r="E30" i="22"/>
  <c r="C30" i="22"/>
  <c r="I29" i="22"/>
  <c r="G29" i="22"/>
  <c r="E29" i="22"/>
  <c r="C29" i="22"/>
  <c r="I28" i="22"/>
  <c r="G28" i="22"/>
  <c r="E28" i="22"/>
  <c r="C28" i="22"/>
  <c r="I27" i="22"/>
  <c r="G27" i="22"/>
  <c r="E27" i="22"/>
  <c r="C27" i="22"/>
  <c r="I26" i="22"/>
  <c r="G26" i="22"/>
  <c r="E26" i="22"/>
  <c r="C26" i="22"/>
  <c r="I25" i="22"/>
  <c r="G25" i="22"/>
  <c r="E25" i="22"/>
  <c r="C25" i="22"/>
  <c r="I24" i="22"/>
  <c r="G24" i="22"/>
  <c r="E24" i="22"/>
  <c r="C24" i="22"/>
  <c r="I23" i="22"/>
  <c r="G23" i="22"/>
  <c r="E23" i="22"/>
  <c r="C23" i="22"/>
  <c r="I22" i="22"/>
  <c r="G22" i="22"/>
  <c r="E22" i="22"/>
  <c r="C22" i="22"/>
  <c r="I21" i="22"/>
  <c r="G21" i="22"/>
  <c r="E21" i="22"/>
  <c r="C21" i="22"/>
  <c r="I20" i="22"/>
  <c r="G20" i="22"/>
  <c r="E20" i="22"/>
  <c r="C20" i="22"/>
  <c r="I19" i="22"/>
  <c r="G19" i="22"/>
  <c r="E19" i="22"/>
  <c r="C19" i="22"/>
  <c r="I18" i="22"/>
  <c r="G18" i="22"/>
  <c r="E18" i="22"/>
  <c r="C18" i="22"/>
  <c r="I17" i="22"/>
  <c r="G17" i="22"/>
  <c r="E17" i="22"/>
  <c r="C17" i="22"/>
  <c r="I16" i="22"/>
  <c r="G16" i="22"/>
  <c r="E16" i="22"/>
  <c r="C16" i="22"/>
  <c r="I15" i="22"/>
  <c r="G15" i="22"/>
  <c r="E15" i="22"/>
  <c r="C15" i="22"/>
  <c r="I14" i="22"/>
  <c r="G14" i="22"/>
  <c r="E14" i="22"/>
  <c r="C14" i="22"/>
  <c r="I13" i="22"/>
  <c r="G13" i="22"/>
  <c r="E13" i="22"/>
  <c r="C13" i="22"/>
  <c r="I12" i="22"/>
  <c r="G12" i="22"/>
  <c r="E12" i="22"/>
  <c r="C12" i="22"/>
  <c r="I11" i="22"/>
  <c r="H11" i="22"/>
  <c r="F11" i="22"/>
  <c r="G11" i="22"/>
  <c r="D11" i="22"/>
  <c r="E11" i="22"/>
  <c r="B11" i="22"/>
  <c r="C11" i="22"/>
  <c r="M43" i="21"/>
  <c r="K43" i="21"/>
  <c r="I43" i="21"/>
  <c r="G43" i="21"/>
  <c r="E43" i="21"/>
  <c r="C43" i="21"/>
  <c r="M42" i="21"/>
  <c r="K42" i="21"/>
  <c r="I42" i="21"/>
  <c r="G42" i="21"/>
  <c r="E42" i="21"/>
  <c r="C42" i="21"/>
  <c r="M41" i="21"/>
  <c r="K41" i="21"/>
  <c r="I41" i="21"/>
  <c r="G41" i="21"/>
  <c r="E41" i="21"/>
  <c r="C41" i="21"/>
  <c r="M40" i="21"/>
  <c r="K40" i="21"/>
  <c r="I40" i="21"/>
  <c r="G40" i="21"/>
  <c r="E40" i="21"/>
  <c r="C40" i="21"/>
  <c r="M39" i="21"/>
  <c r="K39" i="21"/>
  <c r="I39" i="21"/>
  <c r="G39" i="21"/>
  <c r="E39" i="21"/>
  <c r="C39" i="21"/>
  <c r="M38" i="21"/>
  <c r="K38" i="21"/>
  <c r="I38" i="21"/>
  <c r="G38" i="21"/>
  <c r="E38" i="21"/>
  <c r="C38" i="21"/>
  <c r="M37" i="21"/>
  <c r="K37" i="21"/>
  <c r="I37" i="21"/>
  <c r="G37" i="21"/>
  <c r="E37" i="21"/>
  <c r="C37" i="21"/>
  <c r="M36" i="21"/>
  <c r="K36" i="21"/>
  <c r="I36" i="21"/>
  <c r="G36" i="21"/>
  <c r="E36" i="21"/>
  <c r="C36" i="21"/>
  <c r="M35" i="21"/>
  <c r="K35" i="21"/>
  <c r="I35" i="21"/>
  <c r="G35" i="21"/>
  <c r="E35" i="21"/>
  <c r="C35" i="21"/>
  <c r="M34" i="21"/>
  <c r="K34" i="21"/>
  <c r="I34" i="21"/>
  <c r="G34" i="21"/>
  <c r="E34" i="21"/>
  <c r="C34" i="21"/>
  <c r="M33" i="21"/>
  <c r="K33" i="21"/>
  <c r="I33" i="21"/>
  <c r="G33" i="21"/>
  <c r="E33" i="21"/>
  <c r="C33" i="21"/>
  <c r="M32" i="21"/>
  <c r="K32" i="21"/>
  <c r="I32" i="21"/>
  <c r="G32" i="21"/>
  <c r="E32" i="21"/>
  <c r="C32" i="21"/>
  <c r="M31" i="21"/>
  <c r="K31" i="21"/>
  <c r="I31" i="21"/>
  <c r="G31" i="21"/>
  <c r="E31" i="21"/>
  <c r="C31" i="21"/>
  <c r="M30" i="21"/>
  <c r="K30" i="21"/>
  <c r="I30" i="21"/>
  <c r="G30" i="21"/>
  <c r="E30" i="21"/>
  <c r="C30" i="21"/>
  <c r="M29" i="21"/>
  <c r="K29" i="21"/>
  <c r="I29" i="21"/>
  <c r="G29" i="21"/>
  <c r="E29" i="21"/>
  <c r="C29" i="21"/>
  <c r="M28" i="21"/>
  <c r="K28" i="21"/>
  <c r="I28" i="21"/>
  <c r="G28" i="21"/>
  <c r="E28" i="21"/>
  <c r="C28" i="21"/>
  <c r="M27" i="21"/>
  <c r="K27" i="21"/>
  <c r="I27" i="21"/>
  <c r="G27" i="21"/>
  <c r="E27" i="21"/>
  <c r="C27" i="21"/>
  <c r="M26" i="21"/>
  <c r="K26" i="21"/>
  <c r="I26" i="21"/>
  <c r="G26" i="21"/>
  <c r="E26" i="21"/>
  <c r="C26" i="21"/>
  <c r="M25" i="21"/>
  <c r="K25" i="21"/>
  <c r="I25" i="21"/>
  <c r="G25" i="21"/>
  <c r="E25" i="21"/>
  <c r="C25" i="21"/>
  <c r="M24" i="21"/>
  <c r="K24" i="21"/>
  <c r="I24" i="21"/>
  <c r="G24" i="21"/>
  <c r="E24" i="21"/>
  <c r="C24" i="21"/>
  <c r="M23" i="21"/>
  <c r="K23" i="21"/>
  <c r="I23" i="21"/>
  <c r="G23" i="21"/>
  <c r="E23" i="21"/>
  <c r="C23" i="21"/>
  <c r="M22" i="21"/>
  <c r="K22" i="21"/>
  <c r="I22" i="21"/>
  <c r="G22" i="21"/>
  <c r="E22" i="21"/>
  <c r="C22" i="21"/>
  <c r="M21" i="21"/>
  <c r="K21" i="21"/>
  <c r="I21" i="21"/>
  <c r="G21" i="21"/>
  <c r="E21" i="21"/>
  <c r="C21" i="21"/>
  <c r="M20" i="21"/>
  <c r="K20" i="21"/>
  <c r="I20" i="21"/>
  <c r="G20" i="21"/>
  <c r="E20" i="21"/>
  <c r="C20" i="21"/>
  <c r="M19" i="21"/>
  <c r="K19" i="21"/>
  <c r="I19" i="21"/>
  <c r="G19" i="21"/>
  <c r="E19" i="21"/>
  <c r="C19" i="21"/>
  <c r="M18" i="21"/>
  <c r="K18" i="21"/>
  <c r="I18" i="21"/>
  <c r="G18" i="21"/>
  <c r="E18" i="21"/>
  <c r="C18" i="21"/>
  <c r="M17" i="21"/>
  <c r="K17" i="21"/>
  <c r="I17" i="21"/>
  <c r="G17" i="21"/>
  <c r="E17" i="21"/>
  <c r="C17" i="21"/>
  <c r="M16" i="21"/>
  <c r="K16" i="21"/>
  <c r="I16" i="21"/>
  <c r="G16" i="21"/>
  <c r="E16" i="21"/>
  <c r="C16" i="21"/>
  <c r="M15" i="21"/>
  <c r="K15" i="21"/>
  <c r="I15" i="21"/>
  <c r="G15" i="21"/>
  <c r="E15" i="21"/>
  <c r="C15" i="21"/>
  <c r="M14" i="21"/>
  <c r="K14" i="21"/>
  <c r="I14" i="21"/>
  <c r="G14" i="21"/>
  <c r="E14" i="21"/>
  <c r="C14" i="21"/>
  <c r="M13" i="21"/>
  <c r="K13" i="21"/>
  <c r="I13" i="21"/>
  <c r="G13" i="21"/>
  <c r="E13" i="21"/>
  <c r="C13" i="21"/>
  <c r="M12" i="21"/>
  <c r="K12" i="21"/>
  <c r="I12" i="21"/>
  <c r="G12" i="21"/>
  <c r="E12" i="21"/>
  <c r="C12" i="21"/>
  <c r="M11" i="21"/>
  <c r="L11" i="21"/>
  <c r="J11" i="21"/>
  <c r="K11" i="21"/>
  <c r="H11" i="21"/>
  <c r="I11" i="21"/>
  <c r="F11" i="21"/>
  <c r="G11" i="21"/>
  <c r="D11" i="21"/>
  <c r="E11" i="21"/>
  <c r="C11" i="21"/>
  <c r="B11" i="21"/>
  <c r="R43" i="20"/>
  <c r="I43" i="20"/>
  <c r="C43" i="20"/>
  <c r="R42" i="20"/>
  <c r="G42" i="20"/>
  <c r="R41" i="20"/>
  <c r="K41" i="20"/>
  <c r="R40" i="20"/>
  <c r="K40" i="20"/>
  <c r="R39" i="20"/>
  <c r="O39" i="20"/>
  <c r="Q39" i="20"/>
  <c r="M39" i="20"/>
  <c r="K39" i="20"/>
  <c r="I39" i="20"/>
  <c r="E39" i="20"/>
  <c r="C39" i="20"/>
  <c r="R38" i="20"/>
  <c r="G38" i="20"/>
  <c r="R37" i="20"/>
  <c r="R36" i="20"/>
  <c r="C36" i="20"/>
  <c r="R35" i="20"/>
  <c r="K35" i="20"/>
  <c r="R34" i="20"/>
  <c r="Q34" i="20"/>
  <c r="K34" i="20"/>
  <c r="R33" i="20"/>
  <c r="R32" i="20"/>
  <c r="R31" i="20"/>
  <c r="I31" i="20"/>
  <c r="R30" i="20"/>
  <c r="O30" i="20"/>
  <c r="C30" i="20"/>
  <c r="R29" i="20"/>
  <c r="K29" i="20"/>
  <c r="R28" i="20"/>
  <c r="K28" i="20"/>
  <c r="R27" i="20"/>
  <c r="G27" i="20"/>
  <c r="O27" i="20"/>
  <c r="E27" i="20"/>
  <c r="R26" i="20"/>
  <c r="Q26" i="20"/>
  <c r="O26" i="20"/>
  <c r="G26" i="20"/>
  <c r="R25" i="20"/>
  <c r="K25" i="20"/>
  <c r="C25" i="20"/>
  <c r="R24" i="20"/>
  <c r="K24" i="20"/>
  <c r="E24" i="20"/>
  <c r="C24" i="20"/>
  <c r="R23" i="20"/>
  <c r="M23" i="20"/>
  <c r="G23" i="20"/>
  <c r="R22" i="20"/>
  <c r="G22" i="20"/>
  <c r="R21" i="20"/>
  <c r="K21" i="20"/>
  <c r="C21" i="20"/>
  <c r="R20" i="20"/>
  <c r="M20" i="20"/>
  <c r="E20" i="20"/>
  <c r="R19" i="20"/>
  <c r="C19" i="20"/>
  <c r="R18" i="20"/>
  <c r="Q18" i="20"/>
  <c r="M18" i="20"/>
  <c r="I18" i="20"/>
  <c r="C18" i="20"/>
  <c r="R17" i="20"/>
  <c r="K17" i="20"/>
  <c r="R16" i="20"/>
  <c r="R15" i="20"/>
  <c r="Q15" i="20"/>
  <c r="G15" i="20"/>
  <c r="R14" i="20"/>
  <c r="O14" i="20"/>
  <c r="Q14" i="20"/>
  <c r="K14" i="20"/>
  <c r="I14" i="20"/>
  <c r="C14" i="20"/>
  <c r="R13" i="20"/>
  <c r="K13" i="20"/>
  <c r="R12" i="20"/>
  <c r="Q12" i="20"/>
  <c r="M12" i="20"/>
  <c r="C12" i="20"/>
  <c r="P11" i="20"/>
  <c r="N11" i="20"/>
  <c r="L11" i="20"/>
  <c r="J11" i="20"/>
  <c r="H11" i="20"/>
  <c r="F11" i="20"/>
  <c r="D11" i="20"/>
  <c r="B11" i="20"/>
  <c r="T43" i="19"/>
  <c r="Q43" i="19"/>
  <c r="S43" i="19"/>
  <c r="K43" i="19"/>
  <c r="E43" i="19"/>
  <c r="C43" i="19"/>
  <c r="T42" i="19"/>
  <c r="Q42" i="19"/>
  <c r="O42" i="19"/>
  <c r="M42" i="19"/>
  <c r="K42" i="19"/>
  <c r="E42" i="19"/>
  <c r="C42" i="19"/>
  <c r="T41" i="19"/>
  <c r="S41" i="19"/>
  <c r="O41" i="19"/>
  <c r="G41" i="19"/>
  <c r="E41" i="19"/>
  <c r="T40" i="19"/>
  <c r="T39" i="19"/>
  <c r="M39" i="19"/>
  <c r="I39" i="19"/>
  <c r="T38" i="19"/>
  <c r="Q38" i="19"/>
  <c r="M38" i="19"/>
  <c r="K38" i="19"/>
  <c r="E38" i="19"/>
  <c r="C38" i="19"/>
  <c r="T37" i="19"/>
  <c r="E37" i="19"/>
  <c r="T36" i="19"/>
  <c r="S36" i="19"/>
  <c r="O36" i="19"/>
  <c r="G36" i="19"/>
  <c r="E36" i="19"/>
  <c r="C36" i="19"/>
  <c r="T35" i="19"/>
  <c r="S35" i="19"/>
  <c r="Q35" i="19"/>
  <c r="O35" i="19"/>
  <c r="M35" i="19"/>
  <c r="K35" i="19"/>
  <c r="I35" i="19"/>
  <c r="G35" i="19"/>
  <c r="E35" i="19"/>
  <c r="C35" i="19"/>
  <c r="T34" i="19"/>
  <c r="S34" i="19"/>
  <c r="E34" i="19"/>
  <c r="T33" i="19"/>
  <c r="S33" i="19"/>
  <c r="O33" i="19"/>
  <c r="M33" i="19"/>
  <c r="G33" i="19"/>
  <c r="E33" i="19"/>
  <c r="T32" i="19"/>
  <c r="K32" i="19"/>
  <c r="T31" i="19"/>
  <c r="O31" i="19"/>
  <c r="Q31" i="19"/>
  <c r="M31" i="19"/>
  <c r="E31" i="19"/>
  <c r="T30" i="19"/>
  <c r="S30" i="19"/>
  <c r="T29" i="19"/>
  <c r="O29" i="19"/>
  <c r="T28" i="19"/>
  <c r="S28" i="19"/>
  <c r="T27" i="19"/>
  <c r="O27" i="19"/>
  <c r="T26" i="19"/>
  <c r="S26" i="19"/>
  <c r="T25" i="19"/>
  <c r="O25" i="19"/>
  <c r="T24" i="19"/>
  <c r="S24" i="19"/>
  <c r="T23" i="19"/>
  <c r="O23" i="19"/>
  <c r="E23" i="19"/>
  <c r="T22" i="19"/>
  <c r="S22" i="19"/>
  <c r="T21" i="19"/>
  <c r="O21" i="19"/>
  <c r="I21" i="19"/>
  <c r="E21" i="19"/>
  <c r="T20" i="19"/>
  <c r="S20" i="19"/>
  <c r="T19" i="19"/>
  <c r="O19" i="19"/>
  <c r="Q19" i="19"/>
  <c r="M19" i="19"/>
  <c r="E19" i="19"/>
  <c r="T18" i="19"/>
  <c r="S18" i="19"/>
  <c r="T17" i="19"/>
  <c r="O17" i="19"/>
  <c r="I17" i="19"/>
  <c r="E17" i="19"/>
  <c r="T16" i="19"/>
  <c r="S16" i="19"/>
  <c r="T15" i="19"/>
  <c r="O15" i="19"/>
  <c r="Q15" i="19"/>
  <c r="M15" i="19"/>
  <c r="T14" i="19"/>
  <c r="S14" i="19"/>
  <c r="T13" i="19"/>
  <c r="O13" i="19"/>
  <c r="T12" i="19"/>
  <c r="S12" i="19"/>
  <c r="R11" i="19"/>
  <c r="P11" i="19"/>
  <c r="N11" i="19"/>
  <c r="L11" i="19"/>
  <c r="J11" i="19"/>
  <c r="H11" i="19"/>
  <c r="F11" i="19"/>
  <c r="D11" i="19"/>
  <c r="B11" i="19"/>
  <c r="P42" i="18"/>
  <c r="M42" i="18"/>
  <c r="C42" i="18"/>
  <c r="P41" i="18"/>
  <c r="M41" i="18"/>
  <c r="P40" i="18"/>
  <c r="M40" i="18"/>
  <c r="G40" i="18"/>
  <c r="P39" i="18"/>
  <c r="M39" i="18"/>
  <c r="P38" i="18"/>
  <c r="M38" i="18"/>
  <c r="G38" i="18"/>
  <c r="P37" i="18"/>
  <c r="M37" i="18"/>
  <c r="P36" i="18"/>
  <c r="M36" i="18"/>
  <c r="G36" i="18"/>
  <c r="P35" i="18"/>
  <c r="M35" i="18"/>
  <c r="P34" i="18"/>
  <c r="M34" i="18"/>
  <c r="G34" i="18"/>
  <c r="P33" i="18"/>
  <c r="M33" i="18"/>
  <c r="P32" i="18"/>
  <c r="M32" i="18"/>
  <c r="G32" i="18"/>
  <c r="P31" i="18"/>
  <c r="M31" i="18"/>
  <c r="P30" i="18"/>
  <c r="M30" i="18"/>
  <c r="P29" i="18"/>
  <c r="M29" i="18"/>
  <c r="G29" i="18"/>
  <c r="P28" i="18"/>
  <c r="M28" i="18"/>
  <c r="G28" i="18"/>
  <c r="P27" i="18"/>
  <c r="M27" i="18"/>
  <c r="K27" i="18"/>
  <c r="P26" i="18"/>
  <c r="M26" i="18"/>
  <c r="G26" i="18"/>
  <c r="P25" i="18"/>
  <c r="M25" i="18"/>
  <c r="P24" i="18"/>
  <c r="M24" i="18"/>
  <c r="G24" i="18"/>
  <c r="P23" i="18"/>
  <c r="M23" i="18"/>
  <c r="G23" i="18"/>
  <c r="P22" i="18"/>
  <c r="M22" i="18"/>
  <c r="P21" i="18"/>
  <c r="M21" i="18"/>
  <c r="K21" i="18"/>
  <c r="G21" i="18"/>
  <c r="P20" i="18"/>
  <c r="M20" i="18"/>
  <c r="P19" i="18"/>
  <c r="M19" i="18"/>
  <c r="K19" i="18"/>
  <c r="P18" i="18"/>
  <c r="M18" i="18"/>
  <c r="G18" i="18"/>
  <c r="P17" i="18"/>
  <c r="M17" i="18"/>
  <c r="P16" i="18"/>
  <c r="M16" i="18"/>
  <c r="G16" i="18"/>
  <c r="P15" i="18"/>
  <c r="M15" i="18"/>
  <c r="G15" i="18"/>
  <c r="P14" i="18"/>
  <c r="M14" i="18"/>
  <c r="P13" i="18"/>
  <c r="M13" i="18"/>
  <c r="K13" i="18"/>
  <c r="G13" i="18"/>
  <c r="P12" i="18"/>
  <c r="M12" i="18"/>
  <c r="P11" i="18"/>
  <c r="M11" i="18"/>
  <c r="K11" i="18"/>
  <c r="N10" i="18"/>
  <c r="L10" i="18"/>
  <c r="J10" i="18"/>
  <c r="H10" i="18"/>
  <c r="F10" i="18"/>
  <c r="D10" i="18"/>
  <c r="B10" i="18"/>
  <c r="J43" i="17"/>
  <c r="I43" i="17"/>
  <c r="J42" i="17"/>
  <c r="G42" i="17"/>
  <c r="J41" i="17"/>
  <c r="J40" i="17"/>
  <c r="G40" i="17"/>
  <c r="I40" i="17"/>
  <c r="E40" i="17"/>
  <c r="C40" i="17"/>
  <c r="J39" i="17"/>
  <c r="J38" i="17"/>
  <c r="G38" i="17"/>
  <c r="E38" i="17"/>
  <c r="J37" i="17"/>
  <c r="E37" i="17"/>
  <c r="J36" i="17"/>
  <c r="G36" i="17"/>
  <c r="I36" i="17"/>
  <c r="E36" i="17"/>
  <c r="J35" i="17"/>
  <c r="I35" i="17"/>
  <c r="J34" i="17"/>
  <c r="G34" i="17"/>
  <c r="I34" i="17"/>
  <c r="J33" i="17"/>
  <c r="E33" i="17"/>
  <c r="G33" i="17"/>
  <c r="J32" i="17"/>
  <c r="G32" i="17"/>
  <c r="J31" i="17"/>
  <c r="I31" i="17"/>
  <c r="J30" i="17"/>
  <c r="E30" i="17"/>
  <c r="J29" i="17"/>
  <c r="J28" i="17"/>
  <c r="G28" i="17"/>
  <c r="I28" i="17"/>
  <c r="E28" i="17"/>
  <c r="J27" i="17"/>
  <c r="I27" i="17"/>
  <c r="J26" i="17"/>
  <c r="G26" i="17"/>
  <c r="I26" i="17"/>
  <c r="J25" i="17"/>
  <c r="E25" i="17"/>
  <c r="G25" i="17"/>
  <c r="J24" i="17"/>
  <c r="G24" i="17"/>
  <c r="C24" i="17"/>
  <c r="J23" i="17"/>
  <c r="I23" i="17"/>
  <c r="J22" i="17"/>
  <c r="E22" i="17"/>
  <c r="J21" i="17"/>
  <c r="C21" i="17"/>
  <c r="J20" i="17"/>
  <c r="G20" i="17"/>
  <c r="E20" i="17"/>
  <c r="C20" i="17"/>
  <c r="J19" i="17"/>
  <c r="C19" i="17"/>
  <c r="J18" i="17"/>
  <c r="E18" i="17"/>
  <c r="J17" i="17"/>
  <c r="E17" i="17"/>
  <c r="G17" i="17"/>
  <c r="J16" i="17"/>
  <c r="E16" i="17"/>
  <c r="I16" i="17"/>
  <c r="G16" i="17"/>
  <c r="C16" i="17"/>
  <c r="J15" i="17"/>
  <c r="C15" i="17"/>
  <c r="J14" i="17"/>
  <c r="G14" i="17"/>
  <c r="J13" i="17"/>
  <c r="E13" i="17"/>
  <c r="G13" i="17"/>
  <c r="J12" i="17"/>
  <c r="E12" i="17"/>
  <c r="H11" i="17"/>
  <c r="F11" i="17"/>
  <c r="D11" i="17"/>
  <c r="B11" i="17"/>
  <c r="W43" i="16"/>
  <c r="U43" i="16"/>
  <c r="S43" i="16"/>
  <c r="Q43" i="16"/>
  <c r="O43" i="16"/>
  <c r="M43" i="16"/>
  <c r="K43" i="16"/>
  <c r="I43" i="16"/>
  <c r="G43" i="16"/>
  <c r="E43" i="16"/>
  <c r="C43" i="16"/>
  <c r="W42" i="16"/>
  <c r="U42" i="16"/>
  <c r="S42" i="16"/>
  <c r="Q42" i="16"/>
  <c r="O42" i="16"/>
  <c r="M42" i="16"/>
  <c r="K42" i="16"/>
  <c r="I42" i="16"/>
  <c r="G42" i="16"/>
  <c r="E42" i="16"/>
  <c r="C42" i="16"/>
  <c r="W41" i="16"/>
  <c r="U41" i="16"/>
  <c r="S41" i="16"/>
  <c r="Q41" i="16"/>
  <c r="O41" i="16"/>
  <c r="M41" i="16"/>
  <c r="K41" i="16"/>
  <c r="I41" i="16"/>
  <c r="G41" i="16"/>
  <c r="E41" i="16"/>
  <c r="C41" i="16"/>
  <c r="W40" i="16"/>
  <c r="U40" i="16"/>
  <c r="S40" i="16"/>
  <c r="Q40" i="16"/>
  <c r="O40" i="16"/>
  <c r="M40" i="16"/>
  <c r="K40" i="16"/>
  <c r="I40" i="16"/>
  <c r="G40" i="16"/>
  <c r="E40" i="16"/>
  <c r="C40" i="16"/>
  <c r="W39" i="16"/>
  <c r="U39" i="16"/>
  <c r="S39" i="16"/>
  <c r="Q39" i="16"/>
  <c r="O39" i="16"/>
  <c r="M39" i="16"/>
  <c r="K39" i="16"/>
  <c r="I39" i="16"/>
  <c r="G39" i="16"/>
  <c r="E39" i="16"/>
  <c r="C39" i="16"/>
  <c r="W38" i="16"/>
  <c r="U38" i="16"/>
  <c r="S38" i="16"/>
  <c r="Q38" i="16"/>
  <c r="O38" i="16"/>
  <c r="M38" i="16"/>
  <c r="K38" i="16"/>
  <c r="I38" i="16"/>
  <c r="G38" i="16"/>
  <c r="E38" i="16"/>
  <c r="C38" i="16"/>
  <c r="W37" i="16"/>
  <c r="U37" i="16"/>
  <c r="S37" i="16"/>
  <c r="Q37" i="16"/>
  <c r="O37" i="16"/>
  <c r="M37" i="16"/>
  <c r="K37" i="16"/>
  <c r="I37" i="16"/>
  <c r="G37" i="16"/>
  <c r="E37" i="16"/>
  <c r="C37" i="16"/>
  <c r="W36" i="16"/>
  <c r="U36" i="16"/>
  <c r="S36" i="16"/>
  <c r="Q36" i="16"/>
  <c r="O36" i="16"/>
  <c r="M36" i="16"/>
  <c r="K36" i="16"/>
  <c r="I36" i="16"/>
  <c r="G36" i="16"/>
  <c r="E36" i="16"/>
  <c r="C36" i="16"/>
  <c r="W35" i="16"/>
  <c r="U35" i="16"/>
  <c r="S35" i="16"/>
  <c r="Q35" i="16"/>
  <c r="O35" i="16"/>
  <c r="M35" i="16"/>
  <c r="K35" i="16"/>
  <c r="I35" i="16"/>
  <c r="G35" i="16"/>
  <c r="E35" i="16"/>
  <c r="C35" i="16"/>
  <c r="W34" i="16"/>
  <c r="U34" i="16"/>
  <c r="S34" i="16"/>
  <c r="Q34" i="16"/>
  <c r="O34" i="16"/>
  <c r="M34" i="16"/>
  <c r="K34" i="16"/>
  <c r="I34" i="16"/>
  <c r="G34" i="16"/>
  <c r="E34" i="16"/>
  <c r="C34" i="16"/>
  <c r="W33" i="16"/>
  <c r="U33" i="16"/>
  <c r="S33" i="16"/>
  <c r="Q33" i="16"/>
  <c r="O33" i="16"/>
  <c r="M33" i="16"/>
  <c r="K33" i="16"/>
  <c r="I33" i="16"/>
  <c r="G33" i="16"/>
  <c r="E33" i="16"/>
  <c r="C33" i="16"/>
  <c r="W32" i="16"/>
  <c r="U32" i="16"/>
  <c r="S32" i="16"/>
  <c r="Q32" i="16"/>
  <c r="O32" i="16"/>
  <c r="M32" i="16"/>
  <c r="K32" i="16"/>
  <c r="I32" i="16"/>
  <c r="G32" i="16"/>
  <c r="E32" i="16"/>
  <c r="C32" i="16"/>
  <c r="W31" i="16"/>
  <c r="U31" i="16"/>
  <c r="S31" i="16"/>
  <c r="Q31" i="16"/>
  <c r="O31" i="16"/>
  <c r="M31" i="16"/>
  <c r="K31" i="16"/>
  <c r="I31" i="16"/>
  <c r="G31" i="16"/>
  <c r="E31" i="16"/>
  <c r="C31" i="16"/>
  <c r="W30" i="16"/>
  <c r="U30" i="16"/>
  <c r="S30" i="16"/>
  <c r="Q30" i="16"/>
  <c r="O30" i="16"/>
  <c r="M30" i="16"/>
  <c r="K30" i="16"/>
  <c r="I30" i="16"/>
  <c r="G30" i="16"/>
  <c r="E30" i="16"/>
  <c r="C30" i="16"/>
  <c r="W29" i="16"/>
  <c r="U29" i="16"/>
  <c r="S29" i="16"/>
  <c r="Q29" i="16"/>
  <c r="O29" i="16"/>
  <c r="M29" i="16"/>
  <c r="K29" i="16"/>
  <c r="I29" i="16"/>
  <c r="G29" i="16"/>
  <c r="E29" i="16"/>
  <c r="C29" i="16"/>
  <c r="W28" i="16"/>
  <c r="U28" i="16"/>
  <c r="S28" i="16"/>
  <c r="Q28" i="16"/>
  <c r="O28" i="16"/>
  <c r="M28" i="16"/>
  <c r="K28" i="16"/>
  <c r="I28" i="16"/>
  <c r="G28" i="16"/>
  <c r="E28" i="16"/>
  <c r="C28" i="16"/>
  <c r="W27" i="16"/>
  <c r="U27" i="16"/>
  <c r="S27" i="16"/>
  <c r="Q27" i="16"/>
  <c r="O27" i="16"/>
  <c r="M27" i="16"/>
  <c r="K27" i="16"/>
  <c r="I27" i="16"/>
  <c r="G27" i="16"/>
  <c r="E27" i="16"/>
  <c r="C27" i="16"/>
  <c r="W26" i="16"/>
  <c r="U26" i="16"/>
  <c r="S26" i="16"/>
  <c r="Q26" i="16"/>
  <c r="O26" i="16"/>
  <c r="M26" i="16"/>
  <c r="K26" i="16"/>
  <c r="I26" i="16"/>
  <c r="G26" i="16"/>
  <c r="E26" i="16"/>
  <c r="C26" i="16"/>
  <c r="W25" i="16"/>
  <c r="U25" i="16"/>
  <c r="S25" i="16"/>
  <c r="Q25" i="16"/>
  <c r="O25" i="16"/>
  <c r="M25" i="16"/>
  <c r="K25" i="16"/>
  <c r="I25" i="16"/>
  <c r="G25" i="16"/>
  <c r="E25" i="16"/>
  <c r="C25" i="16"/>
  <c r="W24" i="16"/>
  <c r="U24" i="16"/>
  <c r="S24" i="16"/>
  <c r="Q24" i="16"/>
  <c r="O24" i="16"/>
  <c r="M24" i="16"/>
  <c r="K24" i="16"/>
  <c r="I24" i="16"/>
  <c r="G24" i="16"/>
  <c r="E24" i="16"/>
  <c r="C24" i="16"/>
  <c r="W23" i="16"/>
  <c r="U23" i="16"/>
  <c r="S23" i="16"/>
  <c r="Q23" i="16"/>
  <c r="O23" i="16"/>
  <c r="M23" i="16"/>
  <c r="K23" i="16"/>
  <c r="I23" i="16"/>
  <c r="G23" i="16"/>
  <c r="E23" i="16"/>
  <c r="C23" i="16"/>
  <c r="W22" i="16"/>
  <c r="U22" i="16"/>
  <c r="S22" i="16"/>
  <c r="Q22" i="16"/>
  <c r="O22" i="16"/>
  <c r="M22" i="16"/>
  <c r="K22" i="16"/>
  <c r="I22" i="16"/>
  <c r="G22" i="16"/>
  <c r="E22" i="16"/>
  <c r="C22" i="16"/>
  <c r="W21" i="16"/>
  <c r="U21" i="16"/>
  <c r="S21" i="16"/>
  <c r="Q21" i="16"/>
  <c r="O21" i="16"/>
  <c r="M21" i="16"/>
  <c r="K21" i="16"/>
  <c r="I21" i="16"/>
  <c r="G21" i="16"/>
  <c r="E21" i="16"/>
  <c r="C21" i="16"/>
  <c r="W20" i="16"/>
  <c r="U20" i="16"/>
  <c r="S20" i="16"/>
  <c r="Q20" i="16"/>
  <c r="O20" i="16"/>
  <c r="M20" i="16"/>
  <c r="K20" i="16"/>
  <c r="I20" i="16"/>
  <c r="G20" i="16"/>
  <c r="E20" i="16"/>
  <c r="C20" i="16"/>
  <c r="W19" i="16"/>
  <c r="U19" i="16"/>
  <c r="S19" i="16"/>
  <c r="Q19" i="16"/>
  <c r="O19" i="16"/>
  <c r="M19" i="16"/>
  <c r="K19" i="16"/>
  <c r="I19" i="16"/>
  <c r="G19" i="16"/>
  <c r="E19" i="16"/>
  <c r="C19" i="16"/>
  <c r="W18" i="16"/>
  <c r="U18" i="16"/>
  <c r="S18" i="16"/>
  <c r="Q18" i="16"/>
  <c r="O18" i="16"/>
  <c r="M18" i="16"/>
  <c r="K18" i="16"/>
  <c r="I18" i="16"/>
  <c r="G18" i="16"/>
  <c r="E18" i="16"/>
  <c r="C18" i="16"/>
  <c r="W17" i="16"/>
  <c r="U17" i="16"/>
  <c r="S17" i="16"/>
  <c r="Q17" i="16"/>
  <c r="O17" i="16"/>
  <c r="M17" i="16"/>
  <c r="K17" i="16"/>
  <c r="I17" i="16"/>
  <c r="G17" i="16"/>
  <c r="E17" i="16"/>
  <c r="C17" i="16"/>
  <c r="W16" i="16"/>
  <c r="U16" i="16"/>
  <c r="S16" i="16"/>
  <c r="Q16" i="16"/>
  <c r="O16" i="16"/>
  <c r="M16" i="16"/>
  <c r="K16" i="16"/>
  <c r="I16" i="16"/>
  <c r="G16" i="16"/>
  <c r="E16" i="16"/>
  <c r="C16" i="16"/>
  <c r="W15" i="16"/>
  <c r="U15" i="16"/>
  <c r="S15" i="16"/>
  <c r="Q15" i="16"/>
  <c r="O15" i="16"/>
  <c r="M15" i="16"/>
  <c r="K15" i="16"/>
  <c r="I15" i="16"/>
  <c r="G15" i="16"/>
  <c r="E15" i="16"/>
  <c r="C15" i="16"/>
  <c r="W14" i="16"/>
  <c r="U14" i="16"/>
  <c r="S14" i="16"/>
  <c r="Q14" i="16"/>
  <c r="O14" i="16"/>
  <c r="M14" i="16"/>
  <c r="K14" i="16"/>
  <c r="I14" i="16"/>
  <c r="G14" i="16"/>
  <c r="E14" i="16"/>
  <c r="C14" i="16"/>
  <c r="W13" i="16"/>
  <c r="U13" i="16"/>
  <c r="S13" i="16"/>
  <c r="Q13" i="16"/>
  <c r="O13" i="16"/>
  <c r="M13" i="16"/>
  <c r="K13" i="16"/>
  <c r="I13" i="16"/>
  <c r="G13" i="16"/>
  <c r="E13" i="16"/>
  <c r="C13" i="16"/>
  <c r="W12" i="16"/>
  <c r="U12" i="16"/>
  <c r="S12" i="16"/>
  <c r="Q12" i="16"/>
  <c r="O12" i="16"/>
  <c r="M12" i="16"/>
  <c r="K12" i="16"/>
  <c r="I12" i="16"/>
  <c r="G12" i="16"/>
  <c r="E12" i="16"/>
  <c r="C12" i="16"/>
  <c r="X11" i="16"/>
  <c r="W11" i="16"/>
  <c r="V11" i="16"/>
  <c r="T11" i="16"/>
  <c r="R11" i="16"/>
  <c r="P11" i="16"/>
  <c r="Q11" i="16"/>
  <c r="N11" i="16"/>
  <c r="L11" i="16"/>
  <c r="J11" i="16"/>
  <c r="H11" i="16"/>
  <c r="I11" i="16"/>
  <c r="F11" i="16"/>
  <c r="D11" i="16"/>
  <c r="B11" i="16"/>
  <c r="F43" i="15"/>
  <c r="F42" i="15"/>
  <c r="E42" i="15"/>
  <c r="F41" i="15"/>
  <c r="E41" i="15"/>
  <c r="C41" i="15"/>
  <c r="F40" i="15"/>
  <c r="C40" i="15"/>
  <c r="F39" i="15"/>
  <c r="F38" i="15"/>
  <c r="E38" i="15"/>
  <c r="F37" i="15"/>
  <c r="E37" i="15"/>
  <c r="F36" i="15"/>
  <c r="C36" i="15"/>
  <c r="E36" i="15"/>
  <c r="F35" i="15"/>
  <c r="F34" i="15"/>
  <c r="E34" i="15"/>
  <c r="F33" i="15"/>
  <c r="E33" i="15"/>
  <c r="F32" i="15"/>
  <c r="C32" i="15"/>
  <c r="F31" i="15"/>
  <c r="F30" i="15"/>
  <c r="C30" i="15"/>
  <c r="F29" i="15"/>
  <c r="E29" i="15"/>
  <c r="F28" i="15"/>
  <c r="C28" i="15"/>
  <c r="F27" i="15"/>
  <c r="F26" i="15"/>
  <c r="C26" i="15"/>
  <c r="F25" i="15"/>
  <c r="E25" i="15"/>
  <c r="F24" i="15"/>
  <c r="C24" i="15"/>
  <c r="F23" i="15"/>
  <c r="F22" i="15"/>
  <c r="C22" i="15"/>
  <c r="E22" i="15"/>
  <c r="F21" i="15"/>
  <c r="E21" i="15"/>
  <c r="F20" i="15"/>
  <c r="C20" i="15"/>
  <c r="F19" i="15"/>
  <c r="F18" i="15"/>
  <c r="C18" i="15"/>
  <c r="E18" i="15"/>
  <c r="F17" i="15"/>
  <c r="E17" i="15"/>
  <c r="F16" i="15"/>
  <c r="C16" i="15"/>
  <c r="F15" i="15"/>
  <c r="F14" i="15"/>
  <c r="C14" i="15"/>
  <c r="E14" i="15"/>
  <c r="F13" i="15"/>
  <c r="E13" i="15"/>
  <c r="F12" i="15"/>
  <c r="C12" i="15"/>
  <c r="D11" i="15"/>
  <c r="B11" i="15"/>
  <c r="N43" i="14"/>
  <c r="K43" i="14"/>
  <c r="G43" i="14"/>
  <c r="N42" i="14"/>
  <c r="G42" i="14"/>
  <c r="N41" i="14"/>
  <c r="I41" i="14"/>
  <c r="K41" i="14"/>
  <c r="C41" i="14"/>
  <c r="N40" i="14"/>
  <c r="I40" i="14"/>
  <c r="K40" i="14"/>
  <c r="N39" i="14"/>
  <c r="K39" i="14"/>
  <c r="E39" i="14"/>
  <c r="N38" i="14"/>
  <c r="N37" i="14"/>
  <c r="I37" i="14"/>
  <c r="K37" i="14"/>
  <c r="G37" i="14"/>
  <c r="C37" i="14"/>
  <c r="N36" i="14"/>
  <c r="I36" i="14"/>
  <c r="K36" i="14"/>
  <c r="C36" i="14"/>
  <c r="N35" i="14"/>
  <c r="K35" i="14"/>
  <c r="N34" i="14"/>
  <c r="G34" i="14"/>
  <c r="N33" i="14"/>
  <c r="M33" i="14"/>
  <c r="C33" i="14"/>
  <c r="N32" i="14"/>
  <c r="I32" i="14"/>
  <c r="N31" i="14"/>
  <c r="K31" i="14"/>
  <c r="N30" i="14"/>
  <c r="G30" i="14"/>
  <c r="N29" i="14"/>
  <c r="K29" i="14"/>
  <c r="G29" i="14"/>
  <c r="E29" i="14"/>
  <c r="N28" i="14"/>
  <c r="I28" i="14"/>
  <c r="N27" i="14"/>
  <c r="K27" i="14"/>
  <c r="N26" i="14"/>
  <c r="N25" i="14"/>
  <c r="M25" i="14"/>
  <c r="G25" i="14"/>
  <c r="N24" i="14"/>
  <c r="I24" i="14"/>
  <c r="N23" i="14"/>
  <c r="K23" i="14"/>
  <c r="M23" i="14"/>
  <c r="I23" i="14"/>
  <c r="G23" i="14"/>
  <c r="E23" i="14"/>
  <c r="N22" i="14"/>
  <c r="G22" i="14"/>
  <c r="N21" i="14"/>
  <c r="M21" i="14"/>
  <c r="I21" i="14"/>
  <c r="E21" i="14"/>
  <c r="N20" i="14"/>
  <c r="I20" i="14"/>
  <c r="N19" i="14"/>
  <c r="K19" i="14"/>
  <c r="I19" i="14"/>
  <c r="G19" i="14"/>
  <c r="E19" i="14"/>
  <c r="N18" i="14"/>
  <c r="G18" i="14"/>
  <c r="N17" i="14"/>
  <c r="I17" i="14"/>
  <c r="N16" i="14"/>
  <c r="I16" i="14"/>
  <c r="N15" i="14"/>
  <c r="K15" i="14"/>
  <c r="N14" i="14"/>
  <c r="G14" i="14"/>
  <c r="N13" i="14"/>
  <c r="M13" i="14"/>
  <c r="N12" i="14"/>
  <c r="I12" i="14"/>
  <c r="C12" i="14"/>
  <c r="L11" i="14"/>
  <c r="J11" i="14"/>
  <c r="H11" i="14"/>
  <c r="F11" i="14"/>
  <c r="D11" i="14"/>
  <c r="B11" i="14"/>
  <c r="F26" i="13"/>
  <c r="F25" i="13"/>
  <c r="F24" i="13"/>
  <c r="F23" i="13"/>
  <c r="F22" i="13"/>
  <c r="F21" i="13"/>
  <c r="F20" i="13"/>
  <c r="F19" i="13"/>
  <c r="F18" i="13"/>
  <c r="F17" i="13"/>
  <c r="F16" i="13"/>
  <c r="F15" i="13"/>
  <c r="F14" i="13"/>
  <c r="F13" i="13"/>
  <c r="F12" i="13"/>
  <c r="F11" i="13"/>
  <c r="D10" i="13"/>
  <c r="E26" i="13"/>
  <c r="B10" i="13"/>
  <c r="C26" i="13"/>
  <c r="F42" i="12"/>
  <c r="F41" i="12"/>
  <c r="E41" i="12"/>
  <c r="F40" i="12"/>
  <c r="E40" i="12"/>
  <c r="F39" i="12"/>
  <c r="C39" i="12"/>
  <c r="F38" i="12"/>
  <c r="F37" i="12"/>
  <c r="C37" i="12"/>
  <c r="E37" i="12"/>
  <c r="F36" i="12"/>
  <c r="E36" i="12"/>
  <c r="F35" i="12"/>
  <c r="C35" i="12"/>
  <c r="F34" i="12"/>
  <c r="F33" i="12"/>
  <c r="C33" i="12"/>
  <c r="F32" i="12"/>
  <c r="E32" i="12"/>
  <c r="F31" i="12"/>
  <c r="C31" i="12"/>
  <c r="F30" i="12"/>
  <c r="F29" i="12"/>
  <c r="C29" i="12"/>
  <c r="F28" i="12"/>
  <c r="E28" i="12"/>
  <c r="F27" i="12"/>
  <c r="C27" i="12"/>
  <c r="F26" i="12"/>
  <c r="F25" i="12"/>
  <c r="C25" i="12"/>
  <c r="E25" i="12"/>
  <c r="F24" i="12"/>
  <c r="E24" i="12"/>
  <c r="F23" i="12"/>
  <c r="C23" i="12"/>
  <c r="F22" i="12"/>
  <c r="F21" i="12"/>
  <c r="C21" i="12"/>
  <c r="E21" i="12"/>
  <c r="F20" i="12"/>
  <c r="E20" i="12"/>
  <c r="F19" i="12"/>
  <c r="C19" i="12"/>
  <c r="F18" i="12"/>
  <c r="F17" i="12"/>
  <c r="C17" i="12"/>
  <c r="F16" i="12"/>
  <c r="E16" i="12"/>
  <c r="F15" i="12"/>
  <c r="C15" i="12"/>
  <c r="F14" i="12"/>
  <c r="F13" i="12"/>
  <c r="C13" i="12"/>
  <c r="E13" i="12"/>
  <c r="F12" i="12"/>
  <c r="E12" i="12"/>
  <c r="F11" i="12"/>
  <c r="C11" i="12"/>
  <c r="D10" i="12"/>
  <c r="B10" i="12"/>
  <c r="B8" i="11"/>
  <c r="C40" i="11"/>
  <c r="E27" i="14"/>
  <c r="G33" i="18"/>
  <c r="G39" i="18"/>
  <c r="G41" i="18"/>
  <c r="E13" i="25"/>
  <c r="L11" i="25"/>
  <c r="K11" i="25"/>
  <c r="E25" i="30"/>
  <c r="C25" i="30"/>
  <c r="G28" i="33"/>
  <c r="E28" i="33"/>
  <c r="E28" i="35"/>
  <c r="C28" i="35"/>
  <c r="G25" i="38"/>
  <c r="C41" i="38"/>
  <c r="C9" i="11"/>
  <c r="C11" i="13"/>
  <c r="C13" i="13"/>
  <c r="C15" i="13"/>
  <c r="I13" i="14"/>
  <c r="C17" i="14"/>
  <c r="M19" i="14"/>
  <c r="G21" i="14"/>
  <c r="I25" i="14"/>
  <c r="G27" i="14"/>
  <c r="C28" i="14"/>
  <c r="M29" i="14"/>
  <c r="E31" i="14"/>
  <c r="C32" i="14"/>
  <c r="E33" i="14"/>
  <c r="E35" i="14"/>
  <c r="M43" i="14"/>
  <c r="F11" i="15"/>
  <c r="E30" i="15"/>
  <c r="C33" i="15"/>
  <c r="C11" i="16"/>
  <c r="K11" i="16"/>
  <c r="S11" i="16"/>
  <c r="C12" i="17"/>
  <c r="G10" i="18"/>
  <c r="K29" i="18"/>
  <c r="G31" i="18"/>
  <c r="I33" i="18"/>
  <c r="I35" i="18"/>
  <c r="I37" i="18"/>
  <c r="I39" i="18"/>
  <c r="I41" i="18"/>
  <c r="M23" i="19"/>
  <c r="E25" i="19"/>
  <c r="E27" i="19"/>
  <c r="Q39" i="19"/>
  <c r="K39" i="19"/>
  <c r="S39" i="19"/>
  <c r="E39" i="19"/>
  <c r="Q23" i="20"/>
  <c r="K23" i="20"/>
  <c r="O23" i="20"/>
  <c r="E23" i="20"/>
  <c r="C28" i="20"/>
  <c r="G35" i="20"/>
  <c r="K30" i="25"/>
  <c r="E30" i="25"/>
  <c r="O12" i="26"/>
  <c r="P11" i="26"/>
  <c r="O11" i="26"/>
  <c r="E26" i="30"/>
  <c r="C26" i="30"/>
  <c r="C30" i="30"/>
  <c r="E33" i="30"/>
  <c r="C33" i="30"/>
  <c r="E41" i="30"/>
  <c r="C41" i="30"/>
  <c r="E16" i="32"/>
  <c r="C16" i="32"/>
  <c r="G23" i="33"/>
  <c r="E23" i="33"/>
  <c r="G29" i="33"/>
  <c r="C29" i="33"/>
  <c r="G40" i="33"/>
  <c r="E40" i="33"/>
  <c r="E36" i="35"/>
  <c r="C36" i="35"/>
  <c r="C13" i="36"/>
  <c r="E26" i="36"/>
  <c r="C26" i="36"/>
  <c r="U29" i="38"/>
  <c r="O29" i="38"/>
  <c r="U32" i="38"/>
  <c r="O32" i="38"/>
  <c r="G41" i="38"/>
  <c r="E25" i="39"/>
  <c r="C25" i="39"/>
  <c r="G37" i="18"/>
  <c r="Q40" i="19"/>
  <c r="S40" i="19"/>
  <c r="E40" i="19"/>
  <c r="K40" i="19"/>
  <c r="Q16" i="20"/>
  <c r="M16" i="20"/>
  <c r="C35" i="20"/>
  <c r="K42" i="25"/>
  <c r="E42" i="25"/>
  <c r="E18" i="36"/>
  <c r="C18" i="36"/>
  <c r="U17" i="38"/>
  <c r="O17" i="38"/>
  <c r="Q25" i="38"/>
  <c r="I25" i="38"/>
  <c r="U25" i="38"/>
  <c r="M25" i="38"/>
  <c r="E25" i="38"/>
  <c r="G39" i="38"/>
  <c r="O39" i="38"/>
  <c r="E33" i="39"/>
  <c r="C33" i="39"/>
  <c r="C17" i="11"/>
  <c r="E29" i="12"/>
  <c r="C13" i="14"/>
  <c r="K13" i="14"/>
  <c r="E15" i="14"/>
  <c r="G17" i="14"/>
  <c r="I27" i="14"/>
  <c r="G31" i="14"/>
  <c r="K32" i="14"/>
  <c r="G33" i="14"/>
  <c r="G35" i="14"/>
  <c r="E11" i="16"/>
  <c r="M11" i="16"/>
  <c r="U11" i="16"/>
  <c r="G12" i="17"/>
  <c r="I20" i="17"/>
  <c r="C26" i="17"/>
  <c r="C34" i="17"/>
  <c r="P10" i="18"/>
  <c r="O10" i="18"/>
  <c r="G12" i="18"/>
  <c r="K15" i="18"/>
  <c r="G17" i="18"/>
  <c r="G20" i="18"/>
  <c r="K23" i="18"/>
  <c r="G25" i="18"/>
  <c r="I31" i="18"/>
  <c r="K33" i="18"/>
  <c r="K35" i="18"/>
  <c r="K37" i="18"/>
  <c r="K39" i="18"/>
  <c r="K41" i="18"/>
  <c r="G42" i="18"/>
  <c r="E13" i="19"/>
  <c r="E15" i="19"/>
  <c r="Q23" i="19"/>
  <c r="I25" i="19"/>
  <c r="M27" i="19"/>
  <c r="E29" i="19"/>
  <c r="C39" i="19"/>
  <c r="G40" i="19"/>
  <c r="C23" i="20"/>
  <c r="K37" i="20"/>
  <c r="C37" i="20"/>
  <c r="Q43" i="20"/>
  <c r="G43" i="20"/>
  <c r="K43" i="20"/>
  <c r="K18" i="25"/>
  <c r="G18" i="25"/>
  <c r="K34" i="25"/>
  <c r="E34" i="25"/>
  <c r="I31" i="26"/>
  <c r="O31" i="26"/>
  <c r="E31" i="26"/>
  <c r="M33" i="26"/>
  <c r="I33" i="26"/>
  <c r="I35" i="26"/>
  <c r="G35" i="26"/>
  <c r="I37" i="26"/>
  <c r="O37" i="26"/>
  <c r="G37" i="26"/>
  <c r="O41" i="26"/>
  <c r="I41" i="26"/>
  <c r="E12" i="28"/>
  <c r="C12" i="28"/>
  <c r="E16" i="28"/>
  <c r="C16" i="28"/>
  <c r="E24" i="28"/>
  <c r="C24" i="28"/>
  <c r="C38" i="30"/>
  <c r="E38" i="30"/>
  <c r="E42" i="30"/>
  <c r="C42" i="30"/>
  <c r="E13" i="32"/>
  <c r="C13" i="32"/>
  <c r="G31" i="33"/>
  <c r="E31" i="33"/>
  <c r="G33" i="33"/>
  <c r="E33" i="33"/>
  <c r="O25" i="38"/>
  <c r="E41" i="39"/>
  <c r="C41" i="39"/>
  <c r="C33" i="11"/>
  <c r="G13" i="14"/>
  <c r="E10" i="18"/>
  <c r="G35" i="18"/>
  <c r="S37" i="19"/>
  <c r="G37" i="19"/>
  <c r="O37" i="19"/>
  <c r="Q35" i="20"/>
  <c r="I35" i="20"/>
  <c r="M35" i="20"/>
  <c r="E35" i="20"/>
  <c r="K26" i="25"/>
  <c r="E26" i="25"/>
  <c r="C20" i="33"/>
  <c r="E20" i="33"/>
  <c r="U41" i="38"/>
  <c r="O41" i="38"/>
  <c r="E41" i="38"/>
  <c r="S41" i="38"/>
  <c r="I41" i="38"/>
  <c r="C25" i="11"/>
  <c r="F10" i="12"/>
  <c r="E10" i="12"/>
  <c r="E17" i="12"/>
  <c r="E33" i="12"/>
  <c r="C12" i="13"/>
  <c r="C14" i="13"/>
  <c r="E13" i="14"/>
  <c r="K17" i="14"/>
  <c r="E25" i="14"/>
  <c r="M27" i="14"/>
  <c r="I31" i="14"/>
  <c r="M35" i="14"/>
  <c r="C40" i="14"/>
  <c r="G41" i="14"/>
  <c r="E43" i="14"/>
  <c r="E26" i="15"/>
  <c r="C29" i="15"/>
  <c r="C37" i="15"/>
  <c r="E40" i="15"/>
  <c r="G11" i="16"/>
  <c r="O11" i="16"/>
  <c r="I12" i="17"/>
  <c r="C14" i="17"/>
  <c r="C17" i="17"/>
  <c r="E26" i="17"/>
  <c r="C28" i="17"/>
  <c r="E34" i="17"/>
  <c r="C36" i="17"/>
  <c r="C37" i="17"/>
  <c r="C10" i="18"/>
  <c r="K10" i="18"/>
  <c r="G11" i="18"/>
  <c r="G14" i="18"/>
  <c r="K17" i="18"/>
  <c r="G19" i="18"/>
  <c r="G22" i="18"/>
  <c r="K25" i="18"/>
  <c r="G27" i="18"/>
  <c r="G30" i="18"/>
  <c r="K31" i="18"/>
  <c r="C33" i="18"/>
  <c r="O33" i="18"/>
  <c r="C35" i="18"/>
  <c r="O35" i="18"/>
  <c r="C37" i="18"/>
  <c r="O37" i="18"/>
  <c r="C39" i="18"/>
  <c r="O39" i="18"/>
  <c r="C41" i="18"/>
  <c r="O41" i="18"/>
  <c r="I13" i="19"/>
  <c r="Q27" i="19"/>
  <c r="I29" i="19"/>
  <c r="S32" i="19"/>
  <c r="O32" i="19"/>
  <c r="M37" i="19"/>
  <c r="O40" i="19"/>
  <c r="C16" i="20"/>
  <c r="M19" i="20"/>
  <c r="G19" i="20"/>
  <c r="Q28" i="20"/>
  <c r="M28" i="20"/>
  <c r="E28" i="20"/>
  <c r="O35" i="20"/>
  <c r="E40" i="20"/>
  <c r="K16" i="25"/>
  <c r="I16" i="25"/>
  <c r="K22" i="25"/>
  <c r="E22" i="25"/>
  <c r="K38" i="25"/>
  <c r="E38" i="25"/>
  <c r="E11" i="26"/>
  <c r="C13" i="28"/>
  <c r="E13" i="28"/>
  <c r="E21" i="28"/>
  <c r="C21" i="28"/>
  <c r="G12" i="31"/>
  <c r="H11" i="31"/>
  <c r="G11" i="31"/>
  <c r="C36" i="32"/>
  <c r="E36" i="32"/>
  <c r="G27" i="33"/>
  <c r="E27" i="33"/>
  <c r="C38" i="36"/>
  <c r="G17" i="38"/>
  <c r="U20" i="38"/>
  <c r="O20" i="38"/>
  <c r="G20" i="38"/>
  <c r="U21" i="38"/>
  <c r="S21" i="38"/>
  <c r="I21" i="38"/>
  <c r="O21" i="38"/>
  <c r="C21" i="38"/>
  <c r="C25" i="38"/>
  <c r="S25" i="38"/>
  <c r="U38" i="38"/>
  <c r="M38" i="38"/>
  <c r="E38" i="38"/>
  <c r="Q38" i="38"/>
  <c r="I38" i="38"/>
  <c r="Q41" i="38"/>
  <c r="E17" i="39"/>
  <c r="C17" i="39"/>
  <c r="C20" i="20"/>
  <c r="I26" i="20"/>
  <c r="C34" i="20"/>
  <c r="G39" i="20"/>
  <c r="G20" i="25"/>
  <c r="G24" i="25"/>
  <c r="G28" i="25"/>
  <c r="G32" i="25"/>
  <c r="G36" i="25"/>
  <c r="G40" i="25"/>
  <c r="G34" i="26"/>
  <c r="C16" i="38"/>
  <c r="K16" i="38"/>
  <c r="O18" i="38"/>
  <c r="C10" i="40"/>
  <c r="Q10" i="40"/>
  <c r="M36" i="19"/>
  <c r="M41" i="19"/>
  <c r="M43" i="19"/>
  <c r="K12" i="20"/>
  <c r="E11" i="25"/>
  <c r="M11" i="26"/>
  <c r="G32" i="26"/>
  <c r="C26" i="33"/>
  <c r="C32" i="33"/>
  <c r="K11" i="34"/>
  <c r="G26" i="38"/>
  <c r="C28" i="38"/>
  <c r="K28" i="38"/>
  <c r="O30" i="38"/>
  <c r="I36" i="38"/>
  <c r="G37" i="38"/>
  <c r="Q37" i="38"/>
  <c r="G10" i="40"/>
  <c r="M10" i="40"/>
  <c r="G20" i="13"/>
  <c r="G12" i="13"/>
  <c r="G25" i="13"/>
  <c r="G18" i="13"/>
  <c r="G15" i="13"/>
  <c r="G23" i="13"/>
  <c r="I29" i="14"/>
  <c r="E29" i="17"/>
  <c r="G29" i="17"/>
  <c r="C32" i="17"/>
  <c r="C21" i="11"/>
  <c r="C37" i="11"/>
  <c r="E11" i="12"/>
  <c r="E15" i="12"/>
  <c r="E19" i="12"/>
  <c r="E23" i="12"/>
  <c r="E27" i="12"/>
  <c r="E31" i="12"/>
  <c r="E35" i="12"/>
  <c r="E39" i="12"/>
  <c r="C41" i="12"/>
  <c r="F10" i="13"/>
  <c r="G14" i="13"/>
  <c r="K12" i="14"/>
  <c r="G15" i="14"/>
  <c r="C16" i="14"/>
  <c r="E17" i="14"/>
  <c r="M17" i="14"/>
  <c r="C21" i="14"/>
  <c r="K21" i="14"/>
  <c r="C25" i="14"/>
  <c r="K25" i="14"/>
  <c r="C29" i="14"/>
  <c r="M31" i="14"/>
  <c r="I33" i="14"/>
  <c r="I35" i="14"/>
  <c r="G36" i="14"/>
  <c r="E37" i="14"/>
  <c r="M37" i="14"/>
  <c r="G39" i="14"/>
  <c r="E41" i="14"/>
  <c r="M41" i="14"/>
  <c r="E12" i="15"/>
  <c r="E16" i="15"/>
  <c r="E20" i="15"/>
  <c r="E24" i="15"/>
  <c r="E28" i="15"/>
  <c r="E32" i="15"/>
  <c r="C34" i="15"/>
  <c r="C38" i="15"/>
  <c r="C42" i="15"/>
  <c r="C13" i="17"/>
  <c r="E14" i="17"/>
  <c r="E21" i="17"/>
  <c r="G21" i="17"/>
  <c r="C16" i="13"/>
  <c r="C17" i="13"/>
  <c r="C18" i="13"/>
  <c r="C19" i="13"/>
  <c r="C20" i="13"/>
  <c r="C21" i="13"/>
  <c r="C22" i="13"/>
  <c r="C23" i="13"/>
  <c r="C24" i="13"/>
  <c r="C25" i="13"/>
  <c r="I15" i="14"/>
  <c r="K16" i="14"/>
  <c r="C20" i="14"/>
  <c r="C24" i="14"/>
  <c r="K33" i="14"/>
  <c r="I39" i="14"/>
  <c r="I14" i="17"/>
  <c r="G18" i="17"/>
  <c r="I18" i="17"/>
  <c r="C18" i="17"/>
  <c r="G30" i="17"/>
  <c r="I30" i="17"/>
  <c r="C30" i="17"/>
  <c r="E32" i="17"/>
  <c r="I32" i="17"/>
  <c r="I39" i="17"/>
  <c r="C39" i="17"/>
  <c r="C13" i="11"/>
  <c r="C29" i="11"/>
  <c r="C12" i="12"/>
  <c r="C16" i="12"/>
  <c r="C20" i="12"/>
  <c r="C24" i="12"/>
  <c r="C28" i="12"/>
  <c r="C32" i="12"/>
  <c r="C36" i="12"/>
  <c r="C40" i="12"/>
  <c r="E11" i="13"/>
  <c r="E12" i="13"/>
  <c r="E13" i="13"/>
  <c r="E14" i="13"/>
  <c r="E15" i="13"/>
  <c r="E16" i="13"/>
  <c r="E17" i="13"/>
  <c r="E18" i="13"/>
  <c r="E19" i="13"/>
  <c r="E20" i="13"/>
  <c r="E21" i="13"/>
  <c r="E22" i="13"/>
  <c r="E23" i="13"/>
  <c r="E24" i="13"/>
  <c r="E25" i="13"/>
  <c r="M15" i="14"/>
  <c r="K20" i="14"/>
  <c r="K24" i="14"/>
  <c r="K28" i="14"/>
  <c r="M39" i="14"/>
  <c r="I43" i="14"/>
  <c r="E11" i="15"/>
  <c r="C13" i="15"/>
  <c r="C17" i="15"/>
  <c r="C21" i="15"/>
  <c r="C25" i="15"/>
  <c r="G22" i="17"/>
  <c r="C22" i="17"/>
  <c r="I22" i="17"/>
  <c r="I24" i="17"/>
  <c r="E24" i="17"/>
  <c r="C29" i="17"/>
  <c r="E41" i="17"/>
  <c r="G41" i="17"/>
  <c r="C41" i="17"/>
  <c r="Q22" i="20"/>
  <c r="I22" i="20"/>
  <c r="O31" i="20"/>
  <c r="G31" i="20"/>
  <c r="Q32" i="20"/>
  <c r="E32" i="20"/>
  <c r="Q36" i="20"/>
  <c r="K36" i="20"/>
  <c r="M38" i="20"/>
  <c r="K38" i="20"/>
  <c r="M42" i="20"/>
  <c r="O42" i="20"/>
  <c r="C42" i="20"/>
  <c r="C25" i="17"/>
  <c r="G37" i="17"/>
  <c r="I38" i="17"/>
  <c r="C42" i="17"/>
  <c r="C11" i="18"/>
  <c r="O11" i="18"/>
  <c r="I12" i="18"/>
  <c r="C13" i="18"/>
  <c r="O13" i="18"/>
  <c r="I14" i="18"/>
  <c r="C15" i="18"/>
  <c r="O15" i="18"/>
  <c r="I16" i="18"/>
  <c r="C17" i="18"/>
  <c r="O17" i="18"/>
  <c r="I18" i="18"/>
  <c r="C19" i="18"/>
  <c r="O19" i="18"/>
  <c r="I20" i="18"/>
  <c r="C21" i="18"/>
  <c r="O21" i="18"/>
  <c r="I22" i="18"/>
  <c r="C23" i="18"/>
  <c r="O23" i="18"/>
  <c r="I24" i="18"/>
  <c r="C25" i="18"/>
  <c r="O25" i="18"/>
  <c r="I26" i="18"/>
  <c r="C27" i="18"/>
  <c r="O27" i="18"/>
  <c r="I28" i="18"/>
  <c r="C29" i="18"/>
  <c r="O29" i="18"/>
  <c r="I30" i="18"/>
  <c r="C31" i="18"/>
  <c r="O31" i="18"/>
  <c r="I32" i="18"/>
  <c r="I34" i="18"/>
  <c r="I36" i="18"/>
  <c r="I38" i="18"/>
  <c r="I40" i="18"/>
  <c r="I42" i="18"/>
  <c r="M13" i="19"/>
  <c r="M17" i="19"/>
  <c r="M21" i="19"/>
  <c r="M25" i="19"/>
  <c r="M29" i="19"/>
  <c r="I33" i="19"/>
  <c r="Q33" i="19"/>
  <c r="G34" i="19"/>
  <c r="I37" i="19"/>
  <c r="Q37" i="19"/>
  <c r="O38" i="19"/>
  <c r="I41" i="19"/>
  <c r="Q41" i="19"/>
  <c r="K15" i="20"/>
  <c r="E18" i="20"/>
  <c r="K19" i="20"/>
  <c r="K22" i="20"/>
  <c r="Q27" i="20"/>
  <c r="K27" i="20"/>
  <c r="C27" i="20"/>
  <c r="M30" i="20"/>
  <c r="Q30" i="20"/>
  <c r="G30" i="20"/>
  <c r="K31" i="20"/>
  <c r="C32" i="20"/>
  <c r="K33" i="20"/>
  <c r="C33" i="20"/>
  <c r="E36" i="20"/>
  <c r="I38" i="20"/>
  <c r="Q40" i="20"/>
  <c r="M40" i="20"/>
  <c r="I42" i="20"/>
  <c r="O43" i="20"/>
  <c r="E42" i="17"/>
  <c r="K12" i="18"/>
  <c r="K14" i="18"/>
  <c r="K16" i="18"/>
  <c r="K18" i="18"/>
  <c r="K20" i="18"/>
  <c r="K22" i="18"/>
  <c r="K24" i="18"/>
  <c r="K26" i="18"/>
  <c r="K28" i="18"/>
  <c r="K30" i="18"/>
  <c r="K32" i="18"/>
  <c r="K34" i="18"/>
  <c r="K36" i="18"/>
  <c r="K38" i="18"/>
  <c r="K40" i="18"/>
  <c r="K42" i="18"/>
  <c r="Q13" i="19"/>
  <c r="I15" i="19"/>
  <c r="Q17" i="19"/>
  <c r="I19" i="19"/>
  <c r="Q21" i="19"/>
  <c r="I23" i="19"/>
  <c r="Q25" i="19"/>
  <c r="I27" i="19"/>
  <c r="Q29" i="19"/>
  <c r="I31" i="19"/>
  <c r="E32" i="19"/>
  <c r="C33" i="19"/>
  <c r="K33" i="19"/>
  <c r="M34" i="19"/>
  <c r="K36" i="19"/>
  <c r="C37" i="19"/>
  <c r="K37" i="19"/>
  <c r="G38" i="19"/>
  <c r="S38" i="19"/>
  <c r="G39" i="19"/>
  <c r="O39" i="19"/>
  <c r="C40" i="19"/>
  <c r="M40" i="19"/>
  <c r="C41" i="19"/>
  <c r="K41" i="19"/>
  <c r="G42" i="19"/>
  <c r="S42" i="19"/>
  <c r="G43" i="19"/>
  <c r="O43" i="19"/>
  <c r="E14" i="20"/>
  <c r="M14" i="20"/>
  <c r="C15" i="20"/>
  <c r="M15" i="20"/>
  <c r="E16" i="20"/>
  <c r="C17" i="20"/>
  <c r="O18" i="20"/>
  <c r="G18" i="20"/>
  <c r="C22" i="20"/>
  <c r="M22" i="20"/>
  <c r="E26" i="20"/>
  <c r="I27" i="20"/>
  <c r="I30" i="20"/>
  <c r="C31" i="20"/>
  <c r="M31" i="20"/>
  <c r="K32" i="20"/>
  <c r="O34" i="20"/>
  <c r="I34" i="20"/>
  <c r="G36" i="20"/>
  <c r="O38" i="20"/>
  <c r="C40" i="20"/>
  <c r="C41" i="20"/>
  <c r="K42" i="20"/>
  <c r="C33" i="17"/>
  <c r="C38" i="17"/>
  <c r="I42" i="17"/>
  <c r="I11" i="18"/>
  <c r="C12" i="18"/>
  <c r="O12" i="18"/>
  <c r="I13" i="18"/>
  <c r="C14" i="18"/>
  <c r="O14" i="18"/>
  <c r="I15" i="18"/>
  <c r="C16" i="18"/>
  <c r="O16" i="18"/>
  <c r="I17" i="18"/>
  <c r="C18" i="18"/>
  <c r="O18" i="18"/>
  <c r="I19" i="18"/>
  <c r="C20" i="18"/>
  <c r="O20" i="18"/>
  <c r="I21" i="18"/>
  <c r="C22" i="18"/>
  <c r="O22" i="18"/>
  <c r="I23" i="18"/>
  <c r="C24" i="18"/>
  <c r="O24" i="18"/>
  <c r="I25" i="18"/>
  <c r="C26" i="18"/>
  <c r="O26" i="18"/>
  <c r="I27" i="18"/>
  <c r="C28" i="18"/>
  <c r="O28" i="18"/>
  <c r="I29" i="18"/>
  <c r="C30" i="18"/>
  <c r="O30" i="18"/>
  <c r="C32" i="18"/>
  <c r="O32" i="18"/>
  <c r="C34" i="18"/>
  <c r="O34" i="18"/>
  <c r="C36" i="18"/>
  <c r="O36" i="18"/>
  <c r="C38" i="18"/>
  <c r="O38" i="18"/>
  <c r="C40" i="18"/>
  <c r="O40" i="18"/>
  <c r="O42" i="18"/>
  <c r="O34" i="19"/>
  <c r="I43" i="19"/>
  <c r="E12" i="20"/>
  <c r="C13" i="20"/>
  <c r="G14" i="20"/>
  <c r="E15" i="20"/>
  <c r="O15" i="20"/>
  <c r="K16" i="20"/>
  <c r="K18" i="20"/>
  <c r="Q19" i="20"/>
  <c r="O19" i="20"/>
  <c r="E19" i="20"/>
  <c r="Q20" i="20"/>
  <c r="K20" i="20"/>
  <c r="E22" i="20"/>
  <c r="O22" i="20"/>
  <c r="Q24" i="20"/>
  <c r="M24" i="20"/>
  <c r="M26" i="20"/>
  <c r="K26" i="20"/>
  <c r="C26" i="20"/>
  <c r="M27" i="20"/>
  <c r="C29" i="20"/>
  <c r="K30" i="20"/>
  <c r="E31" i="20"/>
  <c r="Q31" i="20"/>
  <c r="M32" i="20"/>
  <c r="G34" i="20"/>
  <c r="M36" i="20"/>
  <c r="C38" i="20"/>
  <c r="Q38" i="20"/>
  <c r="Q42" i="20"/>
  <c r="M43" i="20"/>
  <c r="E43" i="20"/>
  <c r="C14" i="24"/>
  <c r="C23" i="24"/>
  <c r="C30" i="24"/>
  <c r="C39" i="24"/>
  <c r="E12" i="25"/>
  <c r="I14" i="25"/>
  <c r="E16" i="25"/>
  <c r="I18" i="25"/>
  <c r="E20" i="25"/>
  <c r="I22" i="25"/>
  <c r="E24" i="25"/>
  <c r="I26" i="25"/>
  <c r="E28" i="25"/>
  <c r="I30" i="25"/>
  <c r="E32" i="25"/>
  <c r="I34" i="25"/>
  <c r="E36" i="25"/>
  <c r="I38" i="25"/>
  <c r="E40" i="25"/>
  <c r="I42" i="25"/>
  <c r="I12" i="26"/>
  <c r="I13" i="26"/>
  <c r="I14" i="26"/>
  <c r="I15" i="26"/>
  <c r="I16" i="26"/>
  <c r="I17" i="26"/>
  <c r="I18" i="26"/>
  <c r="I19" i="26"/>
  <c r="I20" i="26"/>
  <c r="I21" i="26"/>
  <c r="I22" i="26"/>
  <c r="I23" i="26"/>
  <c r="I24" i="26"/>
  <c r="I25" i="26"/>
  <c r="I26" i="26"/>
  <c r="I27" i="26"/>
  <c r="I28" i="26"/>
  <c r="I29" i="26"/>
  <c r="I30" i="26"/>
  <c r="E33" i="26"/>
  <c r="O33" i="26"/>
  <c r="M35" i="26"/>
  <c r="I36" i="26"/>
  <c r="G38" i="26"/>
  <c r="G42" i="26"/>
  <c r="I43" i="26"/>
  <c r="C26" i="24"/>
  <c r="C42" i="24"/>
  <c r="G12" i="25"/>
  <c r="I11" i="26"/>
  <c r="K12" i="26"/>
  <c r="K13" i="26"/>
  <c r="K14" i="26"/>
  <c r="K15" i="26"/>
  <c r="K16" i="26"/>
  <c r="K17" i="26"/>
  <c r="K18" i="26"/>
  <c r="K19" i="26"/>
  <c r="K20" i="26"/>
  <c r="K21" i="26"/>
  <c r="K22" i="26"/>
  <c r="K23" i="26"/>
  <c r="K24" i="26"/>
  <c r="K25" i="26"/>
  <c r="K26" i="26"/>
  <c r="K27" i="26"/>
  <c r="K28" i="26"/>
  <c r="K29" i="26"/>
  <c r="K30" i="26"/>
  <c r="O35" i="26"/>
  <c r="I38" i="26"/>
  <c r="I42" i="26"/>
  <c r="G22" i="25"/>
  <c r="G26" i="25"/>
  <c r="G30" i="25"/>
  <c r="G34" i="25"/>
  <c r="G38" i="25"/>
  <c r="G42" i="25"/>
  <c r="C12" i="26"/>
  <c r="C13" i="26"/>
  <c r="C14" i="26"/>
  <c r="C15" i="26"/>
  <c r="C16" i="26"/>
  <c r="C17" i="26"/>
  <c r="C18" i="26"/>
  <c r="C19" i="26"/>
  <c r="C20" i="26"/>
  <c r="C21" i="26"/>
  <c r="C22" i="26"/>
  <c r="C23" i="26"/>
  <c r="C24" i="26"/>
  <c r="C25" i="26"/>
  <c r="C26" i="26"/>
  <c r="C27" i="26"/>
  <c r="C28" i="26"/>
  <c r="C29" i="26"/>
  <c r="C30" i="26"/>
  <c r="G36" i="26"/>
  <c r="G43" i="26"/>
  <c r="C17" i="28"/>
  <c r="C33" i="28"/>
  <c r="E37" i="28"/>
  <c r="C40" i="28"/>
  <c r="E18" i="30"/>
  <c r="C21" i="30"/>
  <c r="E34" i="30"/>
  <c r="C37" i="30"/>
  <c r="C13" i="31"/>
  <c r="C15" i="31"/>
  <c r="C17" i="31"/>
  <c r="C19" i="31"/>
  <c r="C21" i="31"/>
  <c r="C23" i="31"/>
  <c r="C25" i="31"/>
  <c r="C27" i="31"/>
  <c r="C29" i="31"/>
  <c r="C31" i="31"/>
  <c r="C33" i="31"/>
  <c r="C35" i="31"/>
  <c r="C37" i="31"/>
  <c r="C39" i="31"/>
  <c r="C41" i="31"/>
  <c r="C43" i="31"/>
  <c r="C35" i="32"/>
  <c r="C39" i="32"/>
  <c r="C43" i="32"/>
  <c r="E15" i="33"/>
  <c r="E17" i="33"/>
  <c r="E19" i="33"/>
  <c r="E21" i="33"/>
  <c r="E24" i="33"/>
  <c r="E16" i="35"/>
  <c r="C19" i="35"/>
  <c r="E23" i="36"/>
  <c r="E25" i="36"/>
  <c r="C30" i="36"/>
  <c r="E31" i="36"/>
  <c r="Q20" i="38"/>
  <c r="Q33" i="38"/>
  <c r="Q36" i="38"/>
  <c r="I40" i="38"/>
  <c r="Q40" i="38"/>
  <c r="C13" i="39"/>
  <c r="E14" i="39"/>
  <c r="C19" i="39"/>
  <c r="C21" i="39"/>
  <c r="E22" i="39"/>
  <c r="C27" i="39"/>
  <c r="C29" i="39"/>
  <c r="E30" i="39"/>
  <c r="C35" i="39"/>
  <c r="C37" i="39"/>
  <c r="E38" i="39"/>
  <c r="C20" i="28"/>
  <c r="C29" i="28"/>
  <c r="C36" i="28"/>
  <c r="E35" i="33"/>
  <c r="E39" i="33"/>
  <c r="C35" i="36"/>
  <c r="C37" i="36"/>
  <c r="C12" i="38"/>
  <c r="K12" i="38"/>
  <c r="S12" i="38"/>
  <c r="I17" i="38"/>
  <c r="Q17" i="38"/>
  <c r="C18" i="38"/>
  <c r="K18" i="38"/>
  <c r="S18" i="38"/>
  <c r="C20" i="38"/>
  <c r="K20" i="38"/>
  <c r="S20" i="38"/>
  <c r="E21" i="38"/>
  <c r="M21" i="38"/>
  <c r="E24" i="38"/>
  <c r="M24" i="38"/>
  <c r="U24" i="38"/>
  <c r="I26" i="38"/>
  <c r="Q26" i="38"/>
  <c r="O27" i="38"/>
  <c r="I29" i="38"/>
  <c r="Q29" i="38"/>
  <c r="C30" i="38"/>
  <c r="K30" i="38"/>
  <c r="S30" i="38"/>
  <c r="I32" i="38"/>
  <c r="Q32" i="38"/>
  <c r="C33" i="38"/>
  <c r="K33" i="38"/>
  <c r="S33" i="38"/>
  <c r="E34" i="38"/>
  <c r="M34" i="38"/>
  <c r="C36" i="38"/>
  <c r="K36" i="38"/>
  <c r="S36" i="38"/>
  <c r="E37" i="38"/>
  <c r="M37" i="38"/>
  <c r="C40" i="38"/>
  <c r="K40" i="38"/>
  <c r="S40" i="38"/>
  <c r="M41" i="38"/>
  <c r="E30" i="53"/>
  <c r="C32" i="28"/>
  <c r="C13" i="30"/>
  <c r="C22" i="30"/>
  <c r="C29" i="30"/>
  <c r="C12" i="31"/>
  <c r="C14" i="31"/>
  <c r="C16" i="31"/>
  <c r="C18" i="31"/>
  <c r="C20" i="31"/>
  <c r="C22" i="31"/>
  <c r="C24" i="31"/>
  <c r="C26" i="31"/>
  <c r="C28" i="31"/>
  <c r="C30" i="31"/>
  <c r="C32" i="31"/>
  <c r="C34" i="31"/>
  <c r="C36" i="31"/>
  <c r="C38" i="31"/>
  <c r="C40" i="31"/>
  <c r="C42" i="31"/>
  <c r="C21" i="32"/>
  <c r="E38" i="32"/>
  <c r="E42" i="32"/>
  <c r="E14" i="33"/>
  <c r="E16" i="33"/>
  <c r="E18" i="33"/>
  <c r="C25" i="33"/>
  <c r="C37" i="33"/>
  <c r="C20" i="35"/>
  <c r="C27" i="35"/>
  <c r="C31" i="35"/>
  <c r="C35" i="35"/>
  <c r="C39" i="35"/>
  <c r="C43" i="35"/>
  <c r="C34" i="36"/>
  <c r="E12" i="38"/>
  <c r="M12" i="38"/>
  <c r="C17" i="38"/>
  <c r="K17" i="38"/>
  <c r="S17" i="38"/>
  <c r="E18" i="38"/>
  <c r="M18" i="38"/>
  <c r="E20" i="38"/>
  <c r="M20" i="38"/>
  <c r="O23" i="38"/>
  <c r="C26" i="38"/>
  <c r="K26" i="38"/>
  <c r="S26" i="38"/>
  <c r="C29" i="38"/>
  <c r="K29" i="38"/>
  <c r="S29" i="38"/>
  <c r="E30" i="38"/>
  <c r="M30" i="38"/>
  <c r="C32" i="38"/>
  <c r="K32" i="38"/>
  <c r="S32" i="38"/>
  <c r="M33" i="38"/>
  <c r="M36" i="38"/>
  <c r="E40" i="38"/>
  <c r="M40" i="38"/>
  <c r="E11" i="31"/>
  <c r="C24" i="33"/>
  <c r="E25" i="33"/>
  <c r="C28" i="33"/>
  <c r="E29" i="33"/>
  <c r="C36" i="33"/>
  <c r="E37" i="33"/>
  <c r="C23" i="35"/>
  <c r="C12" i="36"/>
  <c r="E17" i="38"/>
  <c r="M17" i="38"/>
  <c r="E26" i="38"/>
  <c r="M26" i="38"/>
  <c r="E29" i="38"/>
  <c r="M29" i="38"/>
  <c r="E32" i="38"/>
  <c r="M32" i="38"/>
  <c r="O35" i="38"/>
  <c r="E18" i="50"/>
  <c r="E21" i="52"/>
  <c r="G27" i="47"/>
  <c r="C18" i="50"/>
  <c r="M14" i="14"/>
  <c r="E14" i="14"/>
  <c r="C14" i="14"/>
  <c r="K14" i="14"/>
  <c r="I14" i="14"/>
  <c r="M30" i="14"/>
  <c r="E30" i="14"/>
  <c r="C30" i="14"/>
  <c r="K30" i="14"/>
  <c r="I30" i="14"/>
  <c r="E15" i="15"/>
  <c r="C15" i="15"/>
  <c r="E27" i="15"/>
  <c r="C27" i="15"/>
  <c r="C11" i="17"/>
  <c r="J11" i="17"/>
  <c r="I19" i="17"/>
  <c r="G19" i="17"/>
  <c r="E19" i="17"/>
  <c r="M26" i="14"/>
  <c r="E26" i="14"/>
  <c r="K26" i="14"/>
  <c r="C26" i="14"/>
  <c r="I26" i="14"/>
  <c r="M38" i="14"/>
  <c r="E38" i="14"/>
  <c r="C38" i="14"/>
  <c r="K38" i="14"/>
  <c r="I38" i="14"/>
  <c r="I11" i="17"/>
  <c r="M42" i="14"/>
  <c r="E42" i="14"/>
  <c r="C42" i="14"/>
  <c r="K42" i="14"/>
  <c r="I42" i="14"/>
  <c r="E19" i="15"/>
  <c r="C19" i="15"/>
  <c r="E23" i="15"/>
  <c r="C23" i="15"/>
  <c r="E31" i="15"/>
  <c r="C31" i="15"/>
  <c r="E35" i="15"/>
  <c r="C35" i="15"/>
  <c r="E39" i="15"/>
  <c r="C39" i="15"/>
  <c r="E43" i="15"/>
  <c r="C43" i="15"/>
  <c r="M18" i="14"/>
  <c r="E18" i="14"/>
  <c r="K18" i="14"/>
  <c r="C18" i="14"/>
  <c r="I18" i="14"/>
  <c r="M34" i="14"/>
  <c r="E34" i="14"/>
  <c r="K34" i="14"/>
  <c r="C34" i="14"/>
  <c r="I34" i="14"/>
  <c r="E11" i="17"/>
  <c r="E14" i="12"/>
  <c r="C14" i="12"/>
  <c r="E18" i="12"/>
  <c r="C18" i="12"/>
  <c r="E22" i="12"/>
  <c r="C22" i="12"/>
  <c r="E26" i="12"/>
  <c r="C26" i="12"/>
  <c r="E30" i="12"/>
  <c r="C30" i="12"/>
  <c r="E34" i="12"/>
  <c r="C34" i="12"/>
  <c r="E38" i="12"/>
  <c r="C38" i="12"/>
  <c r="E42" i="12"/>
  <c r="C42" i="12"/>
  <c r="M22" i="14"/>
  <c r="E22" i="14"/>
  <c r="K22" i="14"/>
  <c r="C22" i="14"/>
  <c r="I22" i="14"/>
  <c r="G26" i="14"/>
  <c r="G38" i="14"/>
  <c r="C11" i="15"/>
  <c r="G11" i="17"/>
  <c r="I15" i="17"/>
  <c r="G15" i="17"/>
  <c r="E15" i="17"/>
  <c r="C27" i="17"/>
  <c r="C31" i="17"/>
  <c r="C35" i="17"/>
  <c r="E12" i="19"/>
  <c r="E14" i="19"/>
  <c r="E16" i="19"/>
  <c r="E18" i="19"/>
  <c r="M20" i="19"/>
  <c r="E24" i="19"/>
  <c r="M30" i="19"/>
  <c r="E20" i="24"/>
  <c r="C20" i="24"/>
  <c r="E36" i="24"/>
  <c r="C36" i="24"/>
  <c r="E25" i="32"/>
  <c r="C25" i="32"/>
  <c r="C30" i="32"/>
  <c r="E30" i="32"/>
  <c r="E25" i="35"/>
  <c r="C25" i="35"/>
  <c r="E29" i="35"/>
  <c r="C29" i="35"/>
  <c r="E33" i="35"/>
  <c r="C33" i="35"/>
  <c r="E37" i="35"/>
  <c r="C37" i="35"/>
  <c r="E41" i="35"/>
  <c r="C41" i="35"/>
  <c r="C10" i="11"/>
  <c r="C14" i="11"/>
  <c r="C18" i="11"/>
  <c r="C22" i="11"/>
  <c r="C26" i="11"/>
  <c r="C30" i="11"/>
  <c r="C34" i="11"/>
  <c r="C38" i="11"/>
  <c r="E12" i="14"/>
  <c r="M12" i="14"/>
  <c r="C15" i="14"/>
  <c r="E16" i="14"/>
  <c r="M16" i="14"/>
  <c r="C19" i="14"/>
  <c r="E20" i="14"/>
  <c r="M20" i="14"/>
  <c r="C23" i="14"/>
  <c r="E24" i="14"/>
  <c r="M24" i="14"/>
  <c r="C27" i="14"/>
  <c r="E28" i="14"/>
  <c r="M28" i="14"/>
  <c r="C31" i="14"/>
  <c r="E32" i="14"/>
  <c r="M32" i="14"/>
  <c r="C35" i="14"/>
  <c r="E36" i="14"/>
  <c r="M36" i="14"/>
  <c r="C39" i="14"/>
  <c r="E40" i="14"/>
  <c r="M40" i="14"/>
  <c r="C43" i="14"/>
  <c r="I13" i="17"/>
  <c r="I17" i="17"/>
  <c r="I21" i="17"/>
  <c r="E23" i="17"/>
  <c r="I25" i="17"/>
  <c r="E27" i="17"/>
  <c r="I29" i="17"/>
  <c r="E31" i="17"/>
  <c r="I33" i="17"/>
  <c r="E35" i="17"/>
  <c r="I37" i="17"/>
  <c r="E39" i="17"/>
  <c r="I41" i="17"/>
  <c r="E43" i="17"/>
  <c r="E11" i="18"/>
  <c r="E12" i="18"/>
  <c r="E13" i="18"/>
  <c r="E14" i="18"/>
  <c r="E15" i="18"/>
  <c r="E16" i="18"/>
  <c r="E17" i="18"/>
  <c r="E18" i="18"/>
  <c r="E19" i="18"/>
  <c r="E20" i="18"/>
  <c r="E21" i="18"/>
  <c r="E22" i="18"/>
  <c r="E23" i="18"/>
  <c r="E24" i="18"/>
  <c r="E25" i="18"/>
  <c r="E26" i="18"/>
  <c r="E27" i="18"/>
  <c r="E28" i="18"/>
  <c r="E29" i="18"/>
  <c r="E30" i="18"/>
  <c r="E31" i="18"/>
  <c r="E32" i="18"/>
  <c r="E33" i="18"/>
  <c r="E34" i="18"/>
  <c r="E35" i="18"/>
  <c r="E36" i="18"/>
  <c r="E37" i="18"/>
  <c r="E38" i="18"/>
  <c r="E39" i="18"/>
  <c r="E40" i="18"/>
  <c r="E41" i="18"/>
  <c r="E42" i="18"/>
  <c r="G12" i="19"/>
  <c r="O12" i="19"/>
  <c r="C13" i="19"/>
  <c r="K13" i="19"/>
  <c r="S13" i="19"/>
  <c r="G14" i="19"/>
  <c r="O14" i="19"/>
  <c r="C15" i="19"/>
  <c r="K15" i="19"/>
  <c r="S15" i="19"/>
  <c r="G16" i="19"/>
  <c r="O16" i="19"/>
  <c r="C17" i="19"/>
  <c r="K17" i="19"/>
  <c r="S17" i="19"/>
  <c r="G18" i="19"/>
  <c r="O18" i="19"/>
  <c r="C19" i="19"/>
  <c r="K19" i="19"/>
  <c r="S19" i="19"/>
  <c r="G20" i="19"/>
  <c r="O20" i="19"/>
  <c r="C21" i="19"/>
  <c r="K21" i="19"/>
  <c r="S21" i="19"/>
  <c r="G22" i="19"/>
  <c r="O22" i="19"/>
  <c r="C23" i="19"/>
  <c r="K23" i="19"/>
  <c r="S23" i="19"/>
  <c r="G24" i="19"/>
  <c r="O24" i="19"/>
  <c r="C25" i="19"/>
  <c r="K25" i="19"/>
  <c r="S25" i="19"/>
  <c r="G26" i="19"/>
  <c r="O26" i="19"/>
  <c r="C27" i="19"/>
  <c r="K27" i="19"/>
  <c r="S27" i="19"/>
  <c r="G28" i="19"/>
  <c r="O28" i="19"/>
  <c r="C29" i="19"/>
  <c r="K29" i="19"/>
  <c r="S29" i="19"/>
  <c r="G30" i="19"/>
  <c r="O30" i="19"/>
  <c r="C31" i="19"/>
  <c r="K31" i="19"/>
  <c r="S31" i="19"/>
  <c r="G32" i="19"/>
  <c r="E16" i="24"/>
  <c r="C16" i="24"/>
  <c r="E32" i="24"/>
  <c r="C32" i="24"/>
  <c r="K13" i="25"/>
  <c r="C13" i="25"/>
  <c r="I13" i="25"/>
  <c r="G13" i="25"/>
  <c r="K17" i="25"/>
  <c r="C17" i="25"/>
  <c r="I17" i="25"/>
  <c r="G17" i="25"/>
  <c r="K21" i="25"/>
  <c r="C21" i="25"/>
  <c r="I21" i="25"/>
  <c r="G21" i="25"/>
  <c r="K25" i="25"/>
  <c r="C25" i="25"/>
  <c r="I25" i="25"/>
  <c r="G25" i="25"/>
  <c r="K29" i="25"/>
  <c r="C29" i="25"/>
  <c r="I29" i="25"/>
  <c r="G29" i="25"/>
  <c r="K33" i="25"/>
  <c r="C33" i="25"/>
  <c r="I33" i="25"/>
  <c r="G33" i="25"/>
  <c r="K37" i="25"/>
  <c r="C37" i="25"/>
  <c r="I37" i="25"/>
  <c r="G37" i="25"/>
  <c r="K41" i="25"/>
  <c r="C41" i="25"/>
  <c r="I41" i="25"/>
  <c r="G41" i="25"/>
  <c r="E19" i="30"/>
  <c r="C19" i="30"/>
  <c r="F11" i="30"/>
  <c r="E11" i="30"/>
  <c r="E35" i="30"/>
  <c r="C35" i="30"/>
  <c r="M14" i="19"/>
  <c r="E20" i="19"/>
  <c r="M22" i="19"/>
  <c r="M26" i="19"/>
  <c r="M28" i="19"/>
  <c r="C11" i="11"/>
  <c r="C19" i="11"/>
  <c r="C27" i="11"/>
  <c r="C35" i="11"/>
  <c r="C39" i="11"/>
  <c r="G24" i="14"/>
  <c r="G40" i="14"/>
  <c r="G23" i="17"/>
  <c r="G27" i="17"/>
  <c r="G31" i="17"/>
  <c r="G35" i="17"/>
  <c r="G39" i="17"/>
  <c r="G43" i="17"/>
  <c r="T11" i="19"/>
  <c r="K11" i="19"/>
  <c r="I12" i="19"/>
  <c r="Q12" i="19"/>
  <c r="I14" i="19"/>
  <c r="Q14" i="19"/>
  <c r="I16" i="19"/>
  <c r="Q16" i="19"/>
  <c r="I18" i="19"/>
  <c r="Q18" i="19"/>
  <c r="I20" i="19"/>
  <c r="Q20" i="19"/>
  <c r="I22" i="19"/>
  <c r="Q22" i="19"/>
  <c r="I24" i="19"/>
  <c r="Q24" i="19"/>
  <c r="I26" i="19"/>
  <c r="Q26" i="19"/>
  <c r="I28" i="19"/>
  <c r="Q28" i="19"/>
  <c r="I30" i="19"/>
  <c r="Q30" i="19"/>
  <c r="Q32" i="19"/>
  <c r="I32" i="19"/>
  <c r="Q13" i="20"/>
  <c r="I13" i="20"/>
  <c r="O13" i="20"/>
  <c r="G13" i="20"/>
  <c r="M13" i="20"/>
  <c r="E13" i="20"/>
  <c r="Q17" i="20"/>
  <c r="I17" i="20"/>
  <c r="O17" i="20"/>
  <c r="G17" i="20"/>
  <c r="M17" i="20"/>
  <c r="E17" i="20"/>
  <c r="Q21" i="20"/>
  <c r="I21" i="20"/>
  <c r="O21" i="20"/>
  <c r="G21" i="20"/>
  <c r="M21" i="20"/>
  <c r="E21" i="20"/>
  <c r="Q25" i="20"/>
  <c r="I25" i="20"/>
  <c r="O25" i="20"/>
  <c r="G25" i="20"/>
  <c r="M25" i="20"/>
  <c r="E25" i="20"/>
  <c r="Q29" i="20"/>
  <c r="I29" i="20"/>
  <c r="O29" i="20"/>
  <c r="G29" i="20"/>
  <c r="M29" i="20"/>
  <c r="E29" i="20"/>
  <c r="Q33" i="20"/>
  <c r="I33" i="20"/>
  <c r="O33" i="20"/>
  <c r="G33" i="20"/>
  <c r="M33" i="20"/>
  <c r="E33" i="20"/>
  <c r="Q37" i="20"/>
  <c r="I37" i="20"/>
  <c r="O37" i="20"/>
  <c r="G37" i="20"/>
  <c r="M37" i="20"/>
  <c r="E37" i="20"/>
  <c r="Q41" i="20"/>
  <c r="I41" i="20"/>
  <c r="O41" i="20"/>
  <c r="G41" i="20"/>
  <c r="M41" i="20"/>
  <c r="E41" i="20"/>
  <c r="E12" i="24"/>
  <c r="C12" i="24"/>
  <c r="F11" i="24"/>
  <c r="E28" i="24"/>
  <c r="C28" i="24"/>
  <c r="E18" i="28"/>
  <c r="C18" i="28"/>
  <c r="E34" i="28"/>
  <c r="C34" i="28"/>
  <c r="C11" i="30"/>
  <c r="C23" i="17"/>
  <c r="C43" i="17"/>
  <c r="M12" i="19"/>
  <c r="M16" i="19"/>
  <c r="M18" i="19"/>
  <c r="E22" i="19"/>
  <c r="M24" i="19"/>
  <c r="E26" i="19"/>
  <c r="E28" i="19"/>
  <c r="E30" i="19"/>
  <c r="C15" i="11"/>
  <c r="C23" i="11"/>
  <c r="C31" i="11"/>
  <c r="G12" i="14"/>
  <c r="G16" i="14"/>
  <c r="G20" i="14"/>
  <c r="G28" i="14"/>
  <c r="G32" i="14"/>
  <c r="C12" i="11"/>
  <c r="C16" i="11"/>
  <c r="C20" i="11"/>
  <c r="C24" i="11"/>
  <c r="C28" i="11"/>
  <c r="C32" i="11"/>
  <c r="C36" i="11"/>
  <c r="N11" i="14"/>
  <c r="C12" i="19"/>
  <c r="K12" i="19"/>
  <c r="G13" i="19"/>
  <c r="C14" i="19"/>
  <c r="K14" i="19"/>
  <c r="G15" i="19"/>
  <c r="C16" i="19"/>
  <c r="K16" i="19"/>
  <c r="G17" i="19"/>
  <c r="C18" i="19"/>
  <c r="K18" i="19"/>
  <c r="G19" i="19"/>
  <c r="C20" i="19"/>
  <c r="K20" i="19"/>
  <c r="G21" i="19"/>
  <c r="C22" i="19"/>
  <c r="K22" i="19"/>
  <c r="G23" i="19"/>
  <c r="C24" i="19"/>
  <c r="K24" i="19"/>
  <c r="G25" i="19"/>
  <c r="C26" i="19"/>
  <c r="K26" i="19"/>
  <c r="G27" i="19"/>
  <c r="C28" i="19"/>
  <c r="K28" i="19"/>
  <c r="G29" i="19"/>
  <c r="C30" i="19"/>
  <c r="K30" i="19"/>
  <c r="G31" i="19"/>
  <c r="C32" i="19"/>
  <c r="M32" i="19"/>
  <c r="E24" i="24"/>
  <c r="C24" i="24"/>
  <c r="E40" i="24"/>
  <c r="C40" i="24"/>
  <c r="C11" i="25"/>
  <c r="K15" i="25"/>
  <c r="C15" i="25"/>
  <c r="I15" i="25"/>
  <c r="G15" i="25"/>
  <c r="K19" i="25"/>
  <c r="C19" i="25"/>
  <c r="I19" i="25"/>
  <c r="G19" i="25"/>
  <c r="K23" i="25"/>
  <c r="C23" i="25"/>
  <c r="I23" i="25"/>
  <c r="G23" i="25"/>
  <c r="K27" i="25"/>
  <c r="C27" i="25"/>
  <c r="I27" i="25"/>
  <c r="G27" i="25"/>
  <c r="K31" i="25"/>
  <c r="C31" i="25"/>
  <c r="I31" i="25"/>
  <c r="G31" i="25"/>
  <c r="K35" i="25"/>
  <c r="C35" i="25"/>
  <c r="I35" i="25"/>
  <c r="G35" i="25"/>
  <c r="K39" i="25"/>
  <c r="C39" i="25"/>
  <c r="I39" i="25"/>
  <c r="G39" i="25"/>
  <c r="K43" i="25"/>
  <c r="C43" i="25"/>
  <c r="I43" i="25"/>
  <c r="G43" i="25"/>
  <c r="F11" i="32"/>
  <c r="E11" i="32"/>
  <c r="I34" i="19"/>
  <c r="Q34" i="19"/>
  <c r="I36" i="19"/>
  <c r="Q36" i="19"/>
  <c r="I38" i="19"/>
  <c r="I40" i="19"/>
  <c r="I42" i="19"/>
  <c r="G12" i="20"/>
  <c r="O12" i="20"/>
  <c r="I15" i="20"/>
  <c r="G16" i="20"/>
  <c r="O16" i="20"/>
  <c r="I19" i="20"/>
  <c r="G20" i="20"/>
  <c r="O20" i="20"/>
  <c r="I23" i="20"/>
  <c r="G24" i="20"/>
  <c r="O24" i="20"/>
  <c r="G28" i="20"/>
  <c r="O28" i="20"/>
  <c r="G32" i="20"/>
  <c r="O32" i="20"/>
  <c r="O36" i="20"/>
  <c r="G40" i="20"/>
  <c r="O40" i="20"/>
  <c r="C13" i="24"/>
  <c r="C17" i="24"/>
  <c r="C21" i="24"/>
  <c r="C25" i="24"/>
  <c r="C29" i="24"/>
  <c r="C33" i="24"/>
  <c r="C37" i="24"/>
  <c r="C41" i="24"/>
  <c r="C12" i="25"/>
  <c r="C14" i="25"/>
  <c r="C16" i="25"/>
  <c r="C18" i="25"/>
  <c r="C20" i="25"/>
  <c r="C22" i="25"/>
  <c r="C24" i="25"/>
  <c r="C26" i="25"/>
  <c r="C28" i="25"/>
  <c r="C30" i="25"/>
  <c r="C32" i="25"/>
  <c r="C34" i="25"/>
  <c r="C36" i="25"/>
  <c r="C38" i="25"/>
  <c r="C40" i="25"/>
  <c r="C42" i="25"/>
  <c r="E12" i="26"/>
  <c r="M12" i="26"/>
  <c r="E13" i="26"/>
  <c r="M13" i="26"/>
  <c r="E14" i="26"/>
  <c r="M14" i="26"/>
  <c r="E15" i="26"/>
  <c r="M15" i="26"/>
  <c r="E16" i="26"/>
  <c r="M16" i="26"/>
  <c r="E17" i="26"/>
  <c r="M17" i="26"/>
  <c r="E18" i="26"/>
  <c r="M18" i="26"/>
  <c r="E19" i="26"/>
  <c r="M19" i="26"/>
  <c r="E20" i="26"/>
  <c r="M20" i="26"/>
  <c r="E21" i="26"/>
  <c r="M21" i="26"/>
  <c r="E22" i="26"/>
  <c r="M22" i="26"/>
  <c r="E23" i="26"/>
  <c r="M23" i="26"/>
  <c r="E24" i="26"/>
  <c r="M24" i="26"/>
  <c r="E25" i="26"/>
  <c r="M25" i="26"/>
  <c r="E26" i="26"/>
  <c r="M26" i="26"/>
  <c r="E27" i="26"/>
  <c r="M27" i="26"/>
  <c r="E28" i="26"/>
  <c r="M28" i="26"/>
  <c r="E29" i="26"/>
  <c r="M29" i="26"/>
  <c r="E30" i="26"/>
  <c r="M30" i="26"/>
  <c r="K31" i="26"/>
  <c r="C31" i="26"/>
  <c r="M32" i="26"/>
  <c r="K33" i="26"/>
  <c r="C33" i="26"/>
  <c r="M34" i="26"/>
  <c r="K35" i="26"/>
  <c r="C35" i="26"/>
  <c r="M36" i="26"/>
  <c r="K37" i="26"/>
  <c r="C37" i="26"/>
  <c r="M38" i="26"/>
  <c r="K39" i="26"/>
  <c r="C39" i="26"/>
  <c r="E14" i="28"/>
  <c r="F11" i="28"/>
  <c r="C14" i="28"/>
  <c r="E30" i="28"/>
  <c r="C30" i="28"/>
  <c r="E15" i="30"/>
  <c r="C15" i="30"/>
  <c r="E31" i="30"/>
  <c r="C31" i="30"/>
  <c r="E19" i="32"/>
  <c r="C19" i="32"/>
  <c r="E33" i="32"/>
  <c r="C33" i="32"/>
  <c r="C34" i="19"/>
  <c r="K34" i="19"/>
  <c r="R11" i="20"/>
  <c r="M11" i="20"/>
  <c r="I12" i="20"/>
  <c r="I16" i="20"/>
  <c r="I20" i="20"/>
  <c r="I24" i="20"/>
  <c r="I28" i="20"/>
  <c r="E30" i="20"/>
  <c r="I32" i="20"/>
  <c r="E34" i="20"/>
  <c r="M34" i="20"/>
  <c r="I36" i="20"/>
  <c r="E38" i="20"/>
  <c r="I40" i="20"/>
  <c r="E42" i="20"/>
  <c r="C11" i="26"/>
  <c r="G11" i="26"/>
  <c r="K11" i="26"/>
  <c r="G12" i="26"/>
  <c r="G13" i="26"/>
  <c r="G14" i="26"/>
  <c r="G15" i="26"/>
  <c r="G16" i="26"/>
  <c r="G17" i="26"/>
  <c r="G18" i="26"/>
  <c r="G19" i="26"/>
  <c r="G20" i="26"/>
  <c r="G21" i="26"/>
  <c r="G22" i="26"/>
  <c r="G23" i="26"/>
  <c r="G24" i="26"/>
  <c r="G25" i="26"/>
  <c r="G26" i="26"/>
  <c r="G27" i="26"/>
  <c r="G28" i="26"/>
  <c r="G29" i="26"/>
  <c r="G30" i="26"/>
  <c r="E32" i="26"/>
  <c r="E34" i="26"/>
  <c r="E36" i="26"/>
  <c r="E38" i="26"/>
  <c r="M40" i="26"/>
  <c r="K40" i="26"/>
  <c r="C40" i="26"/>
  <c r="M41" i="26"/>
  <c r="E41" i="26"/>
  <c r="K41" i="26"/>
  <c r="C41" i="26"/>
  <c r="M42" i="26"/>
  <c r="E42" i="26"/>
  <c r="K42" i="26"/>
  <c r="C42" i="26"/>
  <c r="M43" i="26"/>
  <c r="E43" i="26"/>
  <c r="K43" i="26"/>
  <c r="C43" i="26"/>
  <c r="E26" i="28"/>
  <c r="C26" i="28"/>
  <c r="E42" i="28"/>
  <c r="C42" i="28"/>
  <c r="E27" i="30"/>
  <c r="C27" i="30"/>
  <c r="E43" i="30"/>
  <c r="C43" i="30"/>
  <c r="C14" i="32"/>
  <c r="E14" i="32"/>
  <c r="E27" i="32"/>
  <c r="C27" i="32"/>
  <c r="K32" i="26"/>
  <c r="C32" i="26"/>
  <c r="K34" i="26"/>
  <c r="C34" i="26"/>
  <c r="K36" i="26"/>
  <c r="C36" i="26"/>
  <c r="K38" i="26"/>
  <c r="C38" i="26"/>
  <c r="E22" i="28"/>
  <c r="C22" i="28"/>
  <c r="E38" i="28"/>
  <c r="C38" i="28"/>
  <c r="E23" i="30"/>
  <c r="C23" i="30"/>
  <c r="E39" i="30"/>
  <c r="C39" i="30"/>
  <c r="E17" i="32"/>
  <c r="C17" i="32"/>
  <c r="C22" i="32"/>
  <c r="E22" i="32"/>
  <c r="C15" i="28"/>
  <c r="C19" i="28"/>
  <c r="C23" i="28"/>
  <c r="C27" i="28"/>
  <c r="C31" i="28"/>
  <c r="C35" i="28"/>
  <c r="C39" i="28"/>
  <c r="C43" i="28"/>
  <c r="C12" i="30"/>
  <c r="C16" i="30"/>
  <c r="C20" i="30"/>
  <c r="C24" i="30"/>
  <c r="C28" i="30"/>
  <c r="C32" i="30"/>
  <c r="C36" i="30"/>
  <c r="C40" i="30"/>
  <c r="E12" i="31"/>
  <c r="E13" i="31"/>
  <c r="E14" i="31"/>
  <c r="E15" i="31"/>
  <c r="E16" i="31"/>
  <c r="E17" i="31"/>
  <c r="E18" i="31"/>
  <c r="E19" i="31"/>
  <c r="E20" i="31"/>
  <c r="E21" i="31"/>
  <c r="E22" i="31"/>
  <c r="E23" i="31"/>
  <c r="E24" i="31"/>
  <c r="E25" i="31"/>
  <c r="E26" i="31"/>
  <c r="E27" i="31"/>
  <c r="E28" i="31"/>
  <c r="E29" i="31"/>
  <c r="E30" i="31"/>
  <c r="E31" i="31"/>
  <c r="E32" i="31"/>
  <c r="E33" i="31"/>
  <c r="E34" i="31"/>
  <c r="E35" i="31"/>
  <c r="E36" i="31"/>
  <c r="E37" i="31"/>
  <c r="E38" i="31"/>
  <c r="E39" i="31"/>
  <c r="E40" i="31"/>
  <c r="E41" i="31"/>
  <c r="E42" i="31"/>
  <c r="E43" i="31"/>
  <c r="C12" i="32"/>
  <c r="C15" i="32"/>
  <c r="E18" i="32"/>
  <c r="C23" i="32"/>
  <c r="E26" i="32"/>
  <c r="C31" i="32"/>
  <c r="H10" i="33"/>
  <c r="E21" i="35"/>
  <c r="C21" i="35"/>
  <c r="E16" i="36"/>
  <c r="F11" i="36"/>
  <c r="C11" i="36"/>
  <c r="C16" i="36"/>
  <c r="E20" i="36"/>
  <c r="C20" i="36"/>
  <c r="E28" i="36"/>
  <c r="C28" i="36"/>
  <c r="E36" i="36"/>
  <c r="C36" i="36"/>
  <c r="G13" i="38"/>
  <c r="G15" i="38"/>
  <c r="G19" i="38"/>
  <c r="E16" i="39"/>
  <c r="C16" i="39"/>
  <c r="E24" i="39"/>
  <c r="C24" i="39"/>
  <c r="E32" i="39"/>
  <c r="C32" i="39"/>
  <c r="E40" i="39"/>
  <c r="C40" i="39"/>
  <c r="E13" i="35"/>
  <c r="C13" i="35"/>
  <c r="F11" i="35"/>
  <c r="C11" i="35"/>
  <c r="E17" i="35"/>
  <c r="C17" i="35"/>
  <c r="K10" i="37"/>
  <c r="G10" i="37"/>
  <c r="C10" i="37"/>
  <c r="E37" i="32"/>
  <c r="C37" i="32"/>
  <c r="E41" i="32"/>
  <c r="C41" i="32"/>
  <c r="E11" i="36"/>
  <c r="E24" i="36"/>
  <c r="C24" i="36"/>
  <c r="E32" i="36"/>
  <c r="C32" i="36"/>
  <c r="E40" i="36"/>
  <c r="C40" i="36"/>
  <c r="U13" i="38"/>
  <c r="M13" i="38"/>
  <c r="E13" i="38"/>
  <c r="S13" i="38"/>
  <c r="K13" i="38"/>
  <c r="C13" i="38"/>
  <c r="V11" i="38"/>
  <c r="M11" i="38"/>
  <c r="Q13" i="38"/>
  <c r="I13" i="38"/>
  <c r="U15" i="38"/>
  <c r="M15" i="38"/>
  <c r="E15" i="38"/>
  <c r="S15" i="38"/>
  <c r="K15" i="38"/>
  <c r="C15" i="38"/>
  <c r="Q15" i="38"/>
  <c r="I15" i="38"/>
  <c r="U19" i="38"/>
  <c r="M19" i="38"/>
  <c r="E19" i="38"/>
  <c r="S19" i="38"/>
  <c r="K19" i="38"/>
  <c r="C19" i="38"/>
  <c r="Q19" i="38"/>
  <c r="I19" i="38"/>
  <c r="U23" i="38"/>
  <c r="M23" i="38"/>
  <c r="E23" i="38"/>
  <c r="S23" i="38"/>
  <c r="K23" i="38"/>
  <c r="C23" i="38"/>
  <c r="Q23" i="38"/>
  <c r="I23" i="38"/>
  <c r="U27" i="38"/>
  <c r="M27" i="38"/>
  <c r="E27" i="38"/>
  <c r="S27" i="38"/>
  <c r="K27" i="38"/>
  <c r="C27" i="38"/>
  <c r="Q27" i="38"/>
  <c r="I27" i="38"/>
  <c r="U31" i="38"/>
  <c r="M31" i="38"/>
  <c r="E31" i="38"/>
  <c r="S31" i="38"/>
  <c r="K31" i="38"/>
  <c r="C31" i="38"/>
  <c r="Q31" i="38"/>
  <c r="I31" i="38"/>
  <c r="U35" i="38"/>
  <c r="M35" i="38"/>
  <c r="E35" i="38"/>
  <c r="S35" i="38"/>
  <c r="K35" i="38"/>
  <c r="C35" i="38"/>
  <c r="Q35" i="38"/>
  <c r="I35" i="38"/>
  <c r="U39" i="38"/>
  <c r="M39" i="38"/>
  <c r="E39" i="38"/>
  <c r="S39" i="38"/>
  <c r="K39" i="38"/>
  <c r="C39" i="38"/>
  <c r="Q39" i="38"/>
  <c r="I39" i="38"/>
  <c r="E12" i="39"/>
  <c r="C12" i="39"/>
  <c r="F11" i="39"/>
  <c r="E20" i="39"/>
  <c r="C20" i="39"/>
  <c r="E28" i="39"/>
  <c r="C28" i="39"/>
  <c r="E36" i="39"/>
  <c r="C36" i="39"/>
  <c r="C34" i="32"/>
  <c r="G14" i="33"/>
  <c r="G15" i="33"/>
  <c r="G16" i="33"/>
  <c r="G17" i="33"/>
  <c r="G18" i="33"/>
  <c r="G19" i="33"/>
  <c r="G20" i="33"/>
  <c r="G21" i="33"/>
  <c r="G22" i="33"/>
  <c r="C14" i="35"/>
  <c r="C18" i="35"/>
  <c r="C22" i="35"/>
  <c r="C26" i="35"/>
  <c r="C30" i="35"/>
  <c r="C34" i="35"/>
  <c r="C38" i="35"/>
  <c r="C42" i="35"/>
  <c r="C17" i="36"/>
  <c r="G11" i="25"/>
  <c r="I11" i="25"/>
  <c r="C10" i="12"/>
  <c r="G13" i="13"/>
  <c r="G11" i="13"/>
  <c r="G21" i="13"/>
  <c r="I10" i="18"/>
  <c r="M10" i="18"/>
  <c r="C11" i="31"/>
  <c r="G16" i="13"/>
  <c r="G26" i="13"/>
  <c r="E11" i="38"/>
  <c r="Q11" i="20"/>
  <c r="C8" i="11"/>
  <c r="C10" i="13"/>
  <c r="E10" i="13"/>
  <c r="G24" i="13"/>
  <c r="G19" i="13"/>
  <c r="G22" i="13"/>
  <c r="G17" i="13"/>
  <c r="Q11" i="38"/>
  <c r="U11" i="38"/>
  <c r="K11" i="20"/>
  <c r="C11" i="20"/>
  <c r="E11" i="20"/>
  <c r="M11" i="14"/>
  <c r="I11" i="14"/>
  <c r="E11" i="14"/>
  <c r="C11" i="14"/>
  <c r="G11" i="14"/>
  <c r="K11" i="14"/>
  <c r="S11" i="38"/>
  <c r="O11" i="38"/>
  <c r="K11" i="38"/>
  <c r="G11" i="38"/>
  <c r="C11" i="38"/>
  <c r="I11" i="38"/>
  <c r="E11" i="35"/>
  <c r="C11" i="24"/>
  <c r="E11" i="24"/>
  <c r="I11" i="20"/>
  <c r="S11" i="19"/>
  <c r="C11" i="39"/>
  <c r="E11" i="39"/>
  <c r="I11" i="19"/>
  <c r="O11" i="20"/>
  <c r="O11" i="19"/>
  <c r="C11" i="19"/>
  <c r="M11" i="19"/>
  <c r="E10" i="33"/>
  <c r="C10" i="33"/>
  <c r="G10" i="33"/>
  <c r="E11" i="28"/>
  <c r="C11" i="28"/>
  <c r="C11" i="32"/>
  <c r="G11" i="20"/>
  <c r="Q11" i="19"/>
  <c r="G11" i="19"/>
  <c r="E11" i="19"/>
  <c r="G10" i="13"/>
  <c r="A4" i="10"/>
  <c r="A4" i="9"/>
  <c r="A4" i="8"/>
  <c r="A4" i="7"/>
  <c r="A4" i="6"/>
  <c r="A4" i="5"/>
</calcChain>
</file>

<file path=xl/sharedStrings.xml><?xml version="1.0" encoding="utf-8"?>
<sst xmlns="http://schemas.openxmlformats.org/spreadsheetml/2006/main" count="3561" uniqueCount="653">
  <si>
    <t>Nombre del indicador</t>
  </si>
  <si>
    <t>Fuente</t>
  </si>
  <si>
    <t>Entidad</t>
  </si>
  <si>
    <t xml:space="preserve">No. </t>
  </si>
  <si>
    <t>INDICADORES ECONOMÍA NARANJA</t>
  </si>
  <si>
    <t>Actividades de uso de internet para personas de 5 años y más</t>
  </si>
  <si>
    <t>DANE</t>
  </si>
  <si>
    <t>Hogares de economía naranja por tipo de posesión de la vivienda</t>
  </si>
  <si>
    <t>Hogares de economía naranja por opinión del jefe(a) o cónyuge sobre los ingresos de su hogar</t>
  </si>
  <si>
    <t>Hogares de economía naranja por número de personas que los componen</t>
  </si>
  <si>
    <t>Hogares de economía naranja con conexión a internet</t>
  </si>
  <si>
    <t>Años promedio de educación de las personas de 15 a 24 años que pertenecen a un hogar de economía naranja</t>
  </si>
  <si>
    <t>Encuesta de Calidad de Vida</t>
  </si>
  <si>
    <t>Reporte Economía Naranja</t>
  </si>
  <si>
    <t>Dominio</t>
  </si>
  <si>
    <t>Total personas de 5 años o más que usaron internet (miles)</t>
  </si>
  <si>
    <t>Actividad de uso de internet</t>
  </si>
  <si>
    <t>Redes sociales de internet</t>
  </si>
  <si>
    <t>Consultar medios de comunicación (televisión, radio, periódicos, revistas, medios digitales, etc,)</t>
  </si>
  <si>
    <t>Ver televisión, videos, películas u otro contenido audiovisual para entretenimiento</t>
  </si>
  <si>
    <t>Descargar software, imágenes, juegos, música o jugar en línea</t>
  </si>
  <si>
    <t>Total (miles)</t>
  </si>
  <si>
    <t>%</t>
  </si>
  <si>
    <t>Total</t>
  </si>
  <si>
    <t>Cabecera</t>
  </si>
  <si>
    <t>Centros poblados y rural disperso</t>
  </si>
  <si>
    <t xml:space="preserve">Fuente: DANE - ECV </t>
  </si>
  <si>
    <t>Total hogares de economía naranja</t>
  </si>
  <si>
    <t>Tipo de posesión de la vivienda</t>
  </si>
  <si>
    <t>Propia totalmente pagada</t>
  </si>
  <si>
    <t>Propia, la están pagando</t>
  </si>
  <si>
    <t>En arriendo o subarriendo</t>
  </si>
  <si>
    <t>Con permiso del propietario, sin pago alguno (usufructuario)</t>
  </si>
  <si>
    <t>Posesión sin título (ocupante de hecho)</t>
  </si>
  <si>
    <t>Propiedad colectiva</t>
  </si>
  <si>
    <t>Opinión sobre los ingresos</t>
  </si>
  <si>
    <t>No alcanzan para cubrir los gastos mínimos</t>
  </si>
  <si>
    <t>Alcanzan para cubrir los gastos mínimos</t>
  </si>
  <si>
    <t>Cubren más que los gastos mínimos</t>
  </si>
  <si>
    <t>Número de personas</t>
  </si>
  <si>
    <t>Una persona</t>
  </si>
  <si>
    <t>Dos personas</t>
  </si>
  <si>
    <t>Tres personas</t>
  </si>
  <si>
    <t>Cuatro personas</t>
  </si>
  <si>
    <t>Cinco personas o más</t>
  </si>
  <si>
    <t>Hogares naranja con conexión a internet</t>
  </si>
  <si>
    <t>Años promedio de educación</t>
  </si>
  <si>
    <t>Número de artesanos por departamento</t>
  </si>
  <si>
    <t>Sistema de Información Estadística de la Actividad Artesanal - SIEAA</t>
  </si>
  <si>
    <t>Artesanías de Colombia</t>
  </si>
  <si>
    <t>Distribución de artesanos por sexo</t>
  </si>
  <si>
    <t>Distribución de artesanos por sexo y edad</t>
  </si>
  <si>
    <t>Distribución artesanal por pertenencia étnica</t>
  </si>
  <si>
    <t>Autorreconocimiento como población vulnerable</t>
  </si>
  <si>
    <t>Grupos de población vulnerable</t>
  </si>
  <si>
    <t>Régimen de seguridad social en salud</t>
  </si>
  <si>
    <t>Zona de residencia</t>
  </si>
  <si>
    <t>Forma de aprendizaje de los oficios artesanales</t>
  </si>
  <si>
    <t>Lugar de producción artesanal</t>
  </si>
  <si>
    <t>Tipos de materias primas</t>
  </si>
  <si>
    <t>Tipos de herramientas</t>
  </si>
  <si>
    <t>Artesanía como principal fuente de ingreso al hogar</t>
  </si>
  <si>
    <t>Ingreso promedio mensual al hogar por artesanía</t>
  </si>
  <si>
    <t>Rol laboral en la actividad artesanal</t>
  </si>
  <si>
    <t>Formas de comercialización</t>
  </si>
  <si>
    <t>Participación en ferias artesanales</t>
  </si>
  <si>
    <t>Dificultades en la comercialización</t>
  </si>
  <si>
    <t>Tiene negocio o local para comercializar artesanías</t>
  </si>
  <si>
    <t>Rol en el negocio o local</t>
  </si>
  <si>
    <t>Salarios en el negocio o local</t>
  </si>
  <si>
    <t>Mensualmente, este ingreso o salario es</t>
  </si>
  <si>
    <t>Registros de los negocios</t>
  </si>
  <si>
    <t>Solicitud de créditos o préstamos para la actividad artesanal</t>
  </si>
  <si>
    <t>Aprobación de créditos o préstamos</t>
  </si>
  <si>
    <t>Razones para no aprobar préstamos o créditos</t>
  </si>
  <si>
    <t>Entidades que otorgan los créditos o préstamos</t>
  </si>
  <si>
    <t>Asociatividad</t>
  </si>
  <si>
    <t>Razones para no asociarse</t>
  </si>
  <si>
    <t>Ventas totales: Expoartesanías 2016-2019</t>
  </si>
  <si>
    <t>Número de visitantes: Expoartesanías 2016-2019</t>
  </si>
  <si>
    <t>Ventas por tipo de artesanía: Expoartesanías 2016-2019</t>
  </si>
  <si>
    <t>Ventas totales: Expoartesano 2016-2021</t>
  </si>
  <si>
    <t>Número de visitantes: Expoartesano 2016-2021</t>
  </si>
  <si>
    <t>Ventas por tipo de artesanía: Expoartesano 2016-2021</t>
  </si>
  <si>
    <t>Octubre 2021</t>
  </si>
  <si>
    <t>Departamento de residencia</t>
  </si>
  <si>
    <t>No. Artesanos</t>
  </si>
  <si>
    <t>COLOMBIA</t>
  </si>
  <si>
    <t>AMAZONAS</t>
  </si>
  <si>
    <t>ANTIOQUIA</t>
  </si>
  <si>
    <t>ARAUCA</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</si>
  <si>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</si>
  <si>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</si>
  <si>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</si>
  <si>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</si>
  <si>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</si>
  <si>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</si>
  <si>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</si>
  <si>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</si>
  <si>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</si>
  <si>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</si>
  <si>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</si>
  <si>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</si>
  <si>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</si>
  <si>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</si>
  <si>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</si>
  <si>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</si>
  <si>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</si>
  <si>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</si>
  <si>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</si>
  <si>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</si>
  <si>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</si>
  <si>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</si>
  <si>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</si>
  <si>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SANTANDER</t>
  </si>
  <si>
    <t>SUCRE</t>
  </si>
  <si>
    <t>TOLIMA</t>
  </si>
  <si>
    <t>VALLE DEL CAUCA</t>
  </si>
  <si>
    <t>VAUPÉS</t>
  </si>
  <si>
    <t>VICHADA</t>
  </si>
  <si>
    <r>
      <t xml:space="preserve">Fuente: </t>
    </r>
    <r>
      <rPr>
        <sz val="9"/>
        <rFont val="Segoe UI"/>
        <family val="2"/>
      </rPr>
      <t>Artesanías de Colombia - SIEAA</t>
    </r>
  </si>
  <si>
    <t>Sexo</t>
  </si>
  <si>
    <t>Mujer</t>
  </si>
  <si>
    <t>Hombre</t>
  </si>
  <si>
    <t>Total por departamento</t>
  </si>
  <si>
    <r>
      <t xml:space="preserve">Fuente: </t>
    </r>
    <r>
      <rPr>
        <sz val="9"/>
        <rFont val="Segoe UI"/>
        <family val="2"/>
      </rPr>
      <t>Artesanías de Colombia - SIEAA, 2021</t>
    </r>
  </si>
  <si>
    <t>Grupo edad</t>
  </si>
  <si>
    <t>Total por grupo de edad</t>
  </si>
  <si>
    <t>TOTAL</t>
  </si>
  <si>
    <t>9 a 14 años</t>
  </si>
  <si>
    <t>15 a 19 años</t>
  </si>
  <si>
    <t xml:space="preserve"> 20 a 24 años</t>
  </si>
  <si>
    <t xml:space="preserve"> 25 a 29 años</t>
  </si>
  <si>
    <t xml:space="preserve"> 30 a 34 años</t>
  </si>
  <si>
    <t xml:space="preserve"> 35 a 39 años</t>
  </si>
  <si>
    <t xml:space="preserve"> 40 a 44 años</t>
  </si>
  <si>
    <t xml:space="preserve"> 45 a 49 años</t>
  </si>
  <si>
    <t xml:space="preserve"> 50 a 54 años</t>
  </si>
  <si>
    <t xml:space="preserve"> 55 a 59 años</t>
  </si>
  <si>
    <t xml:space="preserve"> 60 a 64 años</t>
  </si>
  <si>
    <t xml:space="preserve"> 65 a 69 años</t>
  </si>
  <si>
    <t xml:space="preserve"> 70 a 74 años</t>
  </si>
  <si>
    <t xml:space="preserve"> 75 a 79 años</t>
  </si>
  <si>
    <t xml:space="preserve"> 80 a 84 años</t>
  </si>
  <si>
    <t>Más de 85 años</t>
  </si>
  <si>
    <t>¿De cuál de los siguientes grupos étnicos se considera usted?</t>
  </si>
  <si>
    <t>Grupo étnico</t>
  </si>
  <si>
    <t>Indígena</t>
  </si>
  <si>
    <t>Gitano ROM</t>
  </si>
  <si>
    <t>Raizal (San Andrés, Providencia y Santa Catalina)</t>
  </si>
  <si>
    <t>Palenquero de San Basilio</t>
  </si>
  <si>
    <t>Afro</t>
  </si>
  <si>
    <t>Ninguno</t>
  </si>
  <si>
    <t xml:space="preserve">¿Pertenece a un grupo de población catalogado como vulnerable? </t>
  </si>
  <si>
    <t>Pertenece a población vulnerable</t>
  </si>
  <si>
    <t>Sí</t>
  </si>
  <si>
    <t>No</t>
  </si>
  <si>
    <t>¿Pertenece a un grupo de población catalogado como vulnerable? Indique cuál</t>
  </si>
  <si>
    <t>Madre/Padre cabeza de familia</t>
  </si>
  <si>
    <t>Desplazados</t>
  </si>
  <si>
    <t>Víctimas de violencia</t>
  </si>
  <si>
    <t>Jóvenes y adultos iletrados</t>
  </si>
  <si>
    <t>Habitantes de frontera</t>
  </si>
  <si>
    <t>Población indígena</t>
  </si>
  <si>
    <t>Población rural dispersa</t>
  </si>
  <si>
    <t>Adultos mayores en pobreza e indigencia</t>
  </si>
  <si>
    <t>Menores en riesgo social</t>
  </si>
  <si>
    <t>Persona en condición de discapacidad</t>
  </si>
  <si>
    <t>Otro</t>
  </si>
  <si>
    <t>Total de artesanos</t>
  </si>
  <si>
    <t>¿A cuál de los siguientes regímenes de seguridad social en salud está afiliado(a)?</t>
  </si>
  <si>
    <t>Contributivo</t>
  </si>
  <si>
    <t>Subsidiado</t>
  </si>
  <si>
    <t>Especial o de excepción</t>
  </si>
  <si>
    <t>No informa</t>
  </si>
  <si>
    <t>Urbana</t>
  </si>
  <si>
    <t>Rural</t>
  </si>
  <si>
    <t>Resguardo indígena</t>
  </si>
  <si>
    <t>Zona de reserva campesina</t>
  </si>
  <si>
    <t>Territorio comunitario</t>
  </si>
  <si>
    <t>Kumpanias y comunidad</t>
  </si>
  <si>
    <t>Palenque</t>
  </si>
  <si>
    <t>¿Cómo aprendió el oficio de mayor antigüedad?</t>
  </si>
  <si>
    <t>Formas de aprendizaje</t>
  </si>
  <si>
    <t>Autodidacta</t>
  </si>
  <si>
    <t>Le enseñó alguien de su familia</t>
  </si>
  <si>
    <t>Aprendió en otro taller</t>
  </si>
  <si>
    <t>Aprendió con otro(s)artesano(s)</t>
  </si>
  <si>
    <t>Capacitación en alguna institución</t>
  </si>
  <si>
    <t>A través de proyectos de promoción de la actividad artesanal</t>
  </si>
  <si>
    <t>A través de un programa o proyecto de política pública</t>
  </si>
  <si>
    <t>Profesional en carreras afines</t>
  </si>
  <si>
    <t>Otra opción</t>
  </si>
  <si>
    <t>¿En qué lugar realiza usualmente las actividades relacionadas con su oficio?</t>
  </si>
  <si>
    <t>Lugar</t>
  </si>
  <si>
    <t>Local independiente</t>
  </si>
  <si>
    <t>Lugar exclusivo dentro de la vivienda</t>
  </si>
  <si>
    <t>En cualquier lugar de la vivienda</t>
  </si>
  <si>
    <t>Trabaja mientras desarrolla otras actividades</t>
  </si>
  <si>
    <t>Espacio comunitario fuera de la vivienda con
paredes y techo</t>
  </si>
  <si>
    <t>Parcela de producción de materia prima</t>
  </si>
  <si>
    <t>Espacio Público</t>
  </si>
  <si>
    <t xml:space="preserve">¿Qué tipo de materias primas utiliza en la elaboración de sus productos? </t>
  </si>
  <si>
    <t>De origen vegetal</t>
  </si>
  <si>
    <t>De origen animal</t>
  </si>
  <si>
    <t>De origen mineral</t>
  </si>
  <si>
    <t>Sintéticas</t>
  </si>
  <si>
    <t>Recicladas</t>
  </si>
  <si>
    <t>Otra</t>
  </si>
  <si>
    <t>La mayor parte del proceso que aplica para la elaboración de sus productos es:</t>
  </si>
  <si>
    <t>A mano</t>
  </si>
  <si>
    <t>Con herramientas manuales</t>
  </si>
  <si>
    <t>Con apoyo de máquinas simples</t>
  </si>
  <si>
    <t>Con apoyo de maquinaría con motor</t>
  </si>
  <si>
    <t>Líneas de productos</t>
  </si>
  <si>
    <t>Mobiliario</t>
  </si>
  <si>
    <t>Textiles y ropa</t>
  </si>
  <si>
    <t>Artículos para el hogar</t>
  </si>
  <si>
    <t>Decoración</t>
  </si>
  <si>
    <t>Bisutería</t>
  </si>
  <si>
    <t>Juguetería</t>
  </si>
  <si>
    <t>Accesorios</t>
  </si>
  <si>
    <t>Escultura</t>
  </si>
  <si>
    <t>Arte funcional</t>
  </si>
  <si>
    <t>Joyería</t>
  </si>
  <si>
    <t>Calzado</t>
  </si>
  <si>
    <t>Instrumentos musicales</t>
  </si>
  <si>
    <t>¿La principal fuente de ingresos mensual del hogar proviene de la artesanía y/o del arte manual?</t>
  </si>
  <si>
    <t>En promedio, su ingreso mensual generado únicamente por la actividad artesanal es de:</t>
  </si>
  <si>
    <t>Ingreso promedio (por artesanía)</t>
  </si>
  <si>
    <t>Menos de 1 SMLV</t>
  </si>
  <si>
    <t>Entre 1 y 2 SMLV</t>
  </si>
  <si>
    <t>Entre 2 y 4 SMLV</t>
  </si>
  <si>
    <t>Entre 4 y 6 SMLV</t>
  </si>
  <si>
    <t>Más de 6 SMLV</t>
  </si>
  <si>
    <t>Actualmente en el desempeño de su oficio artesanal, usted es:</t>
  </si>
  <si>
    <t>Rol en la actividad artesanal</t>
  </si>
  <si>
    <t>Trabajador independiente</t>
  </si>
  <si>
    <t>Empleado formal</t>
  </si>
  <si>
    <t>Empleado informal</t>
  </si>
  <si>
    <t>Trabajador familiar</t>
  </si>
  <si>
    <t>Miembro o socio de un taller u organización</t>
  </si>
  <si>
    <t>Microempresario</t>
  </si>
  <si>
    <t xml:space="preserve">¿Cómo realiza habitualmente la venta de sus productos? </t>
  </si>
  <si>
    <t>Vende directamente al consumidor final</t>
  </si>
  <si>
    <t>A través de un intermediario</t>
  </si>
  <si>
    <t>Mediante una organización de artesanos</t>
  </si>
  <si>
    <t>A una empresa comercializadora</t>
  </si>
  <si>
    <t>En consignación</t>
  </si>
  <si>
    <t>Puntos de venta</t>
  </si>
  <si>
    <t>Otro tipo de organización</t>
  </si>
  <si>
    <t>No comercializa</t>
  </si>
  <si>
    <t>¿En los últimos tres años participó en ferias artesanales?</t>
  </si>
  <si>
    <t>Participó en ferias</t>
  </si>
  <si>
    <t>¿Cuáles son los principales problemas que enfrenta en la comercialización de sus productos?</t>
  </si>
  <si>
    <t>Limitaciones en el transporte</t>
  </si>
  <si>
    <t>Bajo volumen de producción</t>
  </si>
  <si>
    <t>El desconocimiento de los mercados</t>
  </si>
  <si>
    <t>La competencia en el mercado</t>
  </si>
  <si>
    <t>La distancia a los mercados</t>
  </si>
  <si>
    <t>Los precios del mercado</t>
  </si>
  <si>
    <t>¿Tiene un negocio o local para las ventas de sus productos artesanales?</t>
  </si>
  <si>
    <t>Tiene negocio o local</t>
  </si>
  <si>
    <t>En el negocio que referencia, usted es:</t>
  </si>
  <si>
    <t>Rol</t>
  </si>
  <si>
    <t>Dueño</t>
  </si>
  <si>
    <t>Socio</t>
  </si>
  <si>
    <t>Beneficiario</t>
  </si>
  <si>
    <t xml:space="preserve">¿Dentro de los gastos del negocio, usted, sus socios o los familiares que trabajan con usted, están devengando un salario? </t>
  </si>
  <si>
    <t>Devenga salario</t>
  </si>
  <si>
    <t>El ingreso es</t>
  </si>
  <si>
    <t>Una suma fija</t>
  </si>
  <si>
    <t>Depende de resultados</t>
  </si>
  <si>
    <t>Tiene un componente fijo y otro variable</t>
  </si>
  <si>
    <t xml:space="preserve"> ¿Su negocio tiene alguno de los siguientes registros?</t>
  </si>
  <si>
    <t>NIT</t>
  </si>
  <si>
    <t>RUT</t>
  </si>
  <si>
    <t>Alcaldía municipal</t>
  </si>
  <si>
    <t>Supercooperativas</t>
  </si>
  <si>
    <t>Cámara de Comercio</t>
  </si>
  <si>
    <t>No tiene</t>
  </si>
  <si>
    <t>Total de artesanos con negocio</t>
  </si>
  <si>
    <t xml:space="preserve">¿En los últimos tres años ha solicitado crédito o préstamos para el desarrollo de su actividad artesanal?
</t>
  </si>
  <si>
    <t>Solicitó créditos</t>
  </si>
  <si>
    <t>¿Le otorgaron el crédito o préstamo solicitado?</t>
  </si>
  <si>
    <t>Aprobación de créditos</t>
  </si>
  <si>
    <t>Monto muy alto</t>
  </si>
  <si>
    <t>Falta de avales y garantías</t>
  </si>
  <si>
    <t>Número de cuotas</t>
  </si>
  <si>
    <t>Bajos ingresos</t>
  </si>
  <si>
    <t>Total de artesanos sin aprobación</t>
  </si>
  <si>
    <t>¿Quién le otorgó el crédito o préstamo solicitado?</t>
  </si>
  <si>
    <t>Entidades</t>
  </si>
  <si>
    <t>Banco o entidad financiera</t>
  </si>
  <si>
    <t>Una cooperativa</t>
  </si>
  <si>
    <t>Una organización artesanal</t>
  </si>
  <si>
    <t>Una asociación comunitaria</t>
  </si>
  <si>
    <t>Un intermediario comprador</t>
  </si>
  <si>
    <t>Un proveedor</t>
  </si>
  <si>
    <t>Un cliente</t>
  </si>
  <si>
    <t>Un prestamista particular</t>
  </si>
  <si>
    <t>Un familiar o amigo</t>
  </si>
  <si>
    <t>¿Usted pertenece actualmente a una organización o asociación relacionada con la actividad artesanal?</t>
  </si>
  <si>
    <t>Pertenencia a una organización o asociación</t>
  </si>
  <si>
    <t>Los beneficios son para pocos</t>
  </si>
  <si>
    <t>No ayudan en la producción</t>
  </si>
  <si>
    <t>No ayudan en la comercialización</t>
  </si>
  <si>
    <t>No es útil</t>
  </si>
  <si>
    <t>Exigen demasiados documentos</t>
  </si>
  <si>
    <t>Falta de información</t>
  </si>
  <si>
    <t>No funcionó la organización</t>
  </si>
  <si>
    <t>Total de artesanos no asociados</t>
  </si>
  <si>
    <t>2016-2019</t>
  </si>
  <si>
    <t>Año</t>
  </si>
  <si>
    <t>Ventas totales</t>
  </si>
  <si>
    <r>
      <t xml:space="preserve">Fuente: </t>
    </r>
    <r>
      <rPr>
        <sz val="9"/>
        <rFont val="Segoe UI"/>
        <family val="2"/>
      </rPr>
      <t>Artesanías de Colombia</t>
    </r>
  </si>
  <si>
    <t>Visitantes</t>
  </si>
  <si>
    <t>Total 2016-2019</t>
  </si>
  <si>
    <t>Cocina de origen</t>
  </si>
  <si>
    <t>Artesanía tradicional y moda</t>
  </si>
  <si>
    <t>Artesanía étnica</t>
  </si>
  <si>
    <t>Artesanía contemporánea</t>
  </si>
  <si>
    <t>Internacional</t>
  </si>
  <si>
    <t>Joyería y bisutería</t>
  </si>
  <si>
    <t>Institucionales</t>
  </si>
  <si>
    <t>Productos de diseño</t>
  </si>
  <si>
    <t>Sin clasificar</t>
  </si>
  <si>
    <t>2016-2021</t>
  </si>
  <si>
    <t>2017 (7 días)</t>
  </si>
  <si>
    <t>Total 2016-2021</t>
  </si>
  <si>
    <t>Moda y joyería</t>
  </si>
  <si>
    <t>Artesanía tradicional</t>
  </si>
  <si>
    <t>Sistema Nacional de Información de la Educación para el Trabajo y Desarrollo Humano- SIET</t>
  </si>
  <si>
    <t>Ministerio de Cultura</t>
  </si>
  <si>
    <t>Sistema Nacional de Información de la Educación Superior-SNIES</t>
  </si>
  <si>
    <t>Fuente: Mincultura. Porcentaje de programas de EDTH que forman para las categorías de la economía naranja por subsector</t>
  </si>
  <si>
    <t>Valle del Cauca</t>
  </si>
  <si>
    <t>Sucre</t>
  </si>
  <si>
    <t>Santander</t>
  </si>
  <si>
    <t>Risaralda</t>
  </si>
  <si>
    <t>Quindío</t>
  </si>
  <si>
    <t>Norte de Santander</t>
  </si>
  <si>
    <t>Nariño</t>
  </si>
  <si>
    <t>Meta</t>
  </si>
  <si>
    <t>Magdalena</t>
  </si>
  <si>
    <t>Huila</t>
  </si>
  <si>
    <t>Cundinamarca</t>
  </si>
  <si>
    <t>Córdoba</t>
  </si>
  <si>
    <t>Cauca</t>
  </si>
  <si>
    <t>Caldas</t>
  </si>
  <si>
    <t>Boyacá</t>
  </si>
  <si>
    <t>Bolivar</t>
  </si>
  <si>
    <t>Bogotá</t>
  </si>
  <si>
    <t>Atlántico</t>
  </si>
  <si>
    <t>Antioquia</t>
  </si>
  <si>
    <t>Cantidad de programas 2020</t>
  </si>
  <si>
    <t xml:space="preserve">Cantidad de programas 2019 </t>
  </si>
  <si>
    <t>Cantidad de programas  2018</t>
  </si>
  <si>
    <t>Departamento</t>
  </si>
  <si>
    <t>Periodo de referencia:  2018-2020</t>
  </si>
  <si>
    <t>Tolima</t>
  </si>
  <si>
    <t xml:space="preserve">Risaralda </t>
  </si>
  <si>
    <t>Quindio</t>
  </si>
  <si>
    <t>Putumayo</t>
  </si>
  <si>
    <t>Cordoba</t>
  </si>
  <si>
    <t xml:space="preserve">Choco </t>
  </si>
  <si>
    <t>Cesar</t>
  </si>
  <si>
    <t>Casanare</t>
  </si>
  <si>
    <t>Caqueta</t>
  </si>
  <si>
    <t>Boyaca</t>
  </si>
  <si>
    <t>Atlantico</t>
  </si>
  <si>
    <t>Vichada</t>
  </si>
  <si>
    <t>Quíndio</t>
  </si>
  <si>
    <t>La Guajira</t>
  </si>
  <si>
    <t>Archipielago de San Andres</t>
  </si>
  <si>
    <t>Arauca</t>
  </si>
  <si>
    <t>Amazonas</t>
  </si>
  <si>
    <t>Bogota</t>
  </si>
  <si>
    <t>Cundinamamrca</t>
  </si>
  <si>
    <t>Choco</t>
  </si>
  <si>
    <t>Chocó</t>
  </si>
  <si>
    <t>César</t>
  </si>
  <si>
    <t>Fuente: Mincultura. Porcentaje de programas de educación superior que forman para las categorías de la economía naranja por subsector</t>
  </si>
  <si>
    <t xml:space="preserve">Córdoba </t>
  </si>
  <si>
    <t>Cantidad de programas 2019</t>
  </si>
  <si>
    <t>Cantidad de programas 2018</t>
  </si>
  <si>
    <t>Sin Registro</t>
  </si>
  <si>
    <t>Archipiélago de San Andrés, Providencia y Santa Catalina</t>
  </si>
  <si>
    <t>Valle Del Cauca</t>
  </si>
  <si>
    <t>La guajira</t>
  </si>
  <si>
    <t>Caquetá</t>
  </si>
  <si>
    <t>Canatidad de programas 2019</t>
  </si>
  <si>
    <t>Canatidad de programas 2018</t>
  </si>
  <si>
    <t xml:space="preserve">Cantidad de programas 2018 </t>
  </si>
  <si>
    <t>Guainía</t>
  </si>
  <si>
    <t>Solicitudes de registro de obras actos y contratos</t>
  </si>
  <si>
    <t>Dirección Nacional de Derecho de Autor  - Indicadores de Gestión  -</t>
  </si>
  <si>
    <t>Dirección Nacional de Derechos de Autor</t>
  </si>
  <si>
    <t>Registros de obras actos y contratos reaizados</t>
  </si>
  <si>
    <t>Medios de registro de obras actos y contratos</t>
  </si>
  <si>
    <t>Participación por categoria de registros de obras actos y contratos</t>
  </si>
  <si>
    <t>Distribución de registro de obras actos y contratos mensual</t>
  </si>
  <si>
    <t xml:space="preserve">Distribución de registro de obras actos y contratos  por Departamentos de Colombia </t>
  </si>
  <si>
    <t xml:space="preserve">Distribución del registro de obras actos y contratos por  categorías por Departamentos de Colombia </t>
  </si>
  <si>
    <t>Distribución del registro de obras actos y contratos realizados  por Colombianos residentes en el exterior</t>
  </si>
  <si>
    <t>Periodo comprendido entre el año 2014 al año 2019</t>
  </si>
  <si>
    <t>Solicitud</t>
  </si>
  <si>
    <t xml:space="preserve"> </t>
  </si>
  <si>
    <t xml:space="preserve">Fuente:   DNDA </t>
  </si>
  <si>
    <t>Registros de obras actos y contratos realizados</t>
  </si>
  <si>
    <t>Cantidad</t>
  </si>
  <si>
    <t>Medio de Registro de obras actos y contratos</t>
  </si>
  <si>
    <t>Fisico</t>
  </si>
  <si>
    <t>Línea</t>
  </si>
  <si>
    <t>Móvil</t>
  </si>
  <si>
    <t>Participación por categoría de registros de obras actos y contratos</t>
  </si>
  <si>
    <t>AÑO</t>
  </si>
  <si>
    <t>CATEGORIA</t>
  </si>
  <si>
    <t>Contratos y demás actos</t>
  </si>
  <si>
    <t>Fonogramas</t>
  </si>
  <si>
    <t>Artisticas</t>
  </si>
  <si>
    <t>App Artisticas</t>
  </si>
  <si>
    <t>Audiovisuales</t>
  </si>
  <si>
    <t>App Audiovisuales</t>
  </si>
  <si>
    <t>Literarias editadas</t>
  </si>
  <si>
    <t>Literarias inéditas</t>
  </si>
  <si>
    <t>Musicales</t>
  </si>
  <si>
    <t>Soporte Lógico</t>
  </si>
  <si>
    <t>TOTAL REGISTROS</t>
  </si>
  <si>
    <t>MES</t>
  </si>
  <si>
    <t>ENERO</t>
  </si>
  <si>
    <t>FEBRERO</t>
  </si>
  <si>
    <t>MARZO</t>
  </si>
  <si>
    <t>ABRIL</t>
  </si>
  <si>
    <t>MAYO</t>
  </si>
  <si>
    <t>JUNIO</t>
  </si>
  <si>
    <t>JULIO</t>
  </si>
  <si>
    <t>AGOSTO</t>
  </si>
  <si>
    <t>SEPTIEMBRE</t>
  </si>
  <si>
    <t>OCTUBRE</t>
  </si>
  <si>
    <t>NOVIEMBRE</t>
  </si>
  <si>
    <t>DICIEMBRE</t>
  </si>
  <si>
    <t>Distribución de registro de obras actos y contratos por Departamentos de Colombia</t>
  </si>
  <si>
    <t>Perodo comprendido entre el año 2014 al año 2019</t>
  </si>
  <si>
    <t>DEPARTAMENTOS</t>
  </si>
  <si>
    <t>ATLANTICO</t>
  </si>
  <si>
    <t>BOLIVAR</t>
  </si>
  <si>
    <t>BOYACA</t>
  </si>
  <si>
    <t>CAQUETA</t>
  </si>
  <si>
    <t>CHOCO</t>
  </si>
  <si>
    <t>CORDOBA</t>
  </si>
  <si>
    <t>GUAJIRA</t>
  </si>
  <si>
    <t>QUINDIO</t>
  </si>
  <si>
    <t>SAN ANDRES ISLAS</t>
  </si>
  <si>
    <t>VAUPES</t>
  </si>
  <si>
    <t>GUAINIA</t>
  </si>
  <si>
    <t xml:space="preserve">Distribución de registros de obras actos y contratos por categorías por departamentos de Colombia </t>
  </si>
  <si>
    <t>AÑO 2014</t>
  </si>
  <si>
    <t>AÑO 2015</t>
  </si>
  <si>
    <t>AÑO 2017</t>
  </si>
  <si>
    <t>AÑO 2018</t>
  </si>
  <si>
    <t>AÑO 2019</t>
  </si>
  <si>
    <t>AÑO 2016</t>
  </si>
  <si>
    <t>AÑO 2020</t>
  </si>
  <si>
    <t>FONOGRAMAS</t>
  </si>
  <si>
    <t>LITERARIA INEDITA</t>
  </si>
  <si>
    <t>MUSICAL</t>
  </si>
  <si>
    <t>ACTOS Y CONTRATOS</t>
  </si>
  <si>
    <t>ARTISTICA</t>
  </si>
  <si>
    <t>AUDIOVISUAL</t>
  </si>
  <si>
    <t>LITERARIA EDITADA</t>
  </si>
  <si>
    <t>SOPORTE LOGICO</t>
  </si>
  <si>
    <t>LITERAIA INEDITA</t>
  </si>
  <si>
    <t xml:space="preserve"> SOPORTE LOGICO</t>
  </si>
  <si>
    <t xml:space="preserve">  ARTISTICA</t>
  </si>
  <si>
    <t xml:space="preserve">  LITERARIA INEDITA</t>
  </si>
  <si>
    <t xml:space="preserve">  MUSICAL</t>
  </si>
  <si>
    <t xml:space="preserve"> ACTOS Y CONTRATOS</t>
  </si>
  <si>
    <t xml:space="preserve"> AUDIOVISUAL</t>
  </si>
  <si>
    <t xml:space="preserve">  LITERARIA EDITADA</t>
  </si>
  <si>
    <t xml:space="preserve">  SOPORTE LOGICO</t>
  </si>
  <si>
    <t>TTOTAL</t>
  </si>
  <si>
    <t>ACTOS  Y CONTRATOS</t>
  </si>
  <si>
    <t xml:space="preserve"> LITERARIA EDITADA</t>
  </si>
  <si>
    <t xml:space="preserve">  FONOGRAMAS</t>
  </si>
  <si>
    <t xml:space="preserve">  AUDIOVISUAL</t>
  </si>
  <si>
    <t xml:space="preserve">   LITERARIA EDITADA</t>
  </si>
  <si>
    <t>Distribución  de registros de obras actos y contratos realizados por Colombianos residentes en el exterior</t>
  </si>
  <si>
    <t>PAIS</t>
  </si>
  <si>
    <t>AUSTRALIA</t>
  </si>
  <si>
    <t>ESTADOS UNIDOS</t>
  </si>
  <si>
    <t>CANADA</t>
  </si>
  <si>
    <t xml:space="preserve">ESTADOS UNIDOS </t>
  </si>
  <si>
    <t>FRANCIA</t>
  </si>
  <si>
    <t>CHILE</t>
  </si>
  <si>
    <t>ARGENTINA</t>
  </si>
  <si>
    <t>VENEZUELA</t>
  </si>
  <si>
    <t xml:space="preserve">FRANCIA </t>
  </si>
  <si>
    <t>ESPAÑA</t>
  </si>
  <si>
    <t>CAMERUN</t>
  </si>
  <si>
    <t>MEXICO</t>
  </si>
  <si>
    <t>GUATEMALA</t>
  </si>
  <si>
    <t>ECUADOR</t>
  </si>
  <si>
    <t>REINO UNIDO</t>
  </si>
  <si>
    <t>ALEMANIA</t>
  </si>
  <si>
    <t>GRANADA</t>
  </si>
  <si>
    <t>COSTA RICA</t>
  </si>
  <si>
    <t>BRASIL</t>
  </si>
  <si>
    <t>PANAMA</t>
  </si>
  <si>
    <t>SUIZA</t>
  </si>
  <si>
    <t>BELGICA</t>
  </si>
  <si>
    <t>PARAGUAY</t>
  </si>
  <si>
    <t>TAILANDIA</t>
  </si>
  <si>
    <t>QATAR</t>
  </si>
  <si>
    <t>INGLATERRA</t>
  </si>
  <si>
    <t>ITALIA</t>
  </si>
  <si>
    <t>POLONIA</t>
  </si>
  <si>
    <t>PERU</t>
  </si>
  <si>
    <t>BOLIVIA</t>
  </si>
  <si>
    <t>ESTONIA</t>
  </si>
  <si>
    <t>CHINA</t>
  </si>
  <si>
    <t>HOLANDA</t>
  </si>
  <si>
    <t>AUSTRIA</t>
  </si>
  <si>
    <t>SUECIA</t>
  </si>
  <si>
    <t>FINLANDIA</t>
  </si>
  <si>
    <t>REPUBLICA DOMINICANA</t>
  </si>
  <si>
    <t>SINGAPUR</t>
  </si>
  <si>
    <t>CUBA</t>
  </si>
  <si>
    <t>COMOROS</t>
  </si>
  <si>
    <t>ISRAEL</t>
  </si>
  <si>
    <t>GRECIA</t>
  </si>
  <si>
    <t xml:space="preserve">BOSNIA </t>
  </si>
  <si>
    <t>ARUBA</t>
  </si>
  <si>
    <t>NUEVA ZELANDIA</t>
  </si>
  <si>
    <t>RUSIA</t>
  </si>
  <si>
    <t>URUGUAY</t>
  </si>
  <si>
    <t>EMIRATOS ARABES UNIDOS</t>
  </si>
  <si>
    <t>HONG KONG</t>
  </si>
  <si>
    <t>BOSNIA</t>
  </si>
  <si>
    <t>COREA REPUBLICA DE</t>
  </si>
  <si>
    <t>DINAMARCA</t>
  </si>
  <si>
    <t xml:space="preserve">EMIRATOS ARABES </t>
  </si>
  <si>
    <t>PORTUGAL</t>
  </si>
  <si>
    <t>PUERTO RICO</t>
  </si>
  <si>
    <t>NORUEGA</t>
  </si>
  <si>
    <t>REPUBLICA CHECA</t>
  </si>
  <si>
    <t>RUMANIA</t>
  </si>
  <si>
    <t>Fuente:   DNDA</t>
  </si>
  <si>
    <t>Programas de educación para el trabajo y desarrollo humano-ETDH que forman para el segmento de artes visuales en los departamentos que cuentan con oferta educativa para el sector</t>
  </si>
  <si>
    <t>Programas de educación para el trabajo y desarrollo humano-ETDH que forman para el segmento de artes escénicas en los departamentos que cuentan con oferta educativa para el sector</t>
  </si>
  <si>
    <t>Programas de educación para el trabajo y desarrollo humano-ETDH que forman para el segmento de tursimo y patrimonio en los departamentos que cuentan con oferta educativa para el sector</t>
  </si>
  <si>
    <t>Programas de educación para el trabajo y desarrollo humano-ETDH que forman parael segmento de educación en arte y cultura en los departamentos que cuentan con oferta educativa para el sector</t>
  </si>
  <si>
    <t>Programas de educación para el trabajo y desarrollo humano-ETDH que forman para el segmento de la industria editorial en los departamentos que cuentan con oferta educativa para el sector</t>
  </si>
  <si>
    <t>Programas de educación para el trabajo y desarrollo humano-ETDH que forman para el segmento de industria fonográfica en los departamentos que cuentan con oferta educativa para el sector</t>
  </si>
  <si>
    <t>Programas de educación para el trabajo y desarrollo humano-ETDH que forman para el segmento de industria audiovisual en los departamentos que cuentan con oferta educativa para el sector</t>
  </si>
  <si>
    <t>Programas de educación para el trabajo y desarrollo humano-ETDH que forman para el segmento de medios digitales y software en los departamentos que cuentan con oferta educativa para el sector</t>
  </si>
  <si>
    <t>Programas de educación para el trabajo y desarrollo humano-ETDH que forman  para el segmento de diseño en los departamentos que cuentan con oferta educativa para el sector</t>
  </si>
  <si>
    <t>Programas de educación para el trabajo y desarrollo humano-ETDH que forman para el segmento de publicidad en los departamentos que cuentan con oferta educativa para el sector</t>
  </si>
  <si>
    <t>Programas de educación superior que forman para el segmento de artes visuales en los departamentos que cuentan con oferta educativa para el sector</t>
  </si>
  <si>
    <t>Programas de educción superior que forman para el segmento de las artes escénicas en los departamentos que cuentan con oferta educativa para el sector</t>
  </si>
  <si>
    <t>Programas de educción superior que forman para el segmento de tursimo y patrimonio en los departamentos que cuentan con oferta educativa para el sector</t>
  </si>
  <si>
    <t>Programas de educción superior que forman para el segmento de educación en arte y cultura en los departamentos que cuentan con oferta educativa para el sector</t>
  </si>
  <si>
    <t>Programas de educación superior que forman para el segmento de la industria editorial en los departamentos que cuentan con oferta educativa para el sector</t>
  </si>
  <si>
    <t>Programas de educción superior que forman para el segmento de la industria fonográfica en los departamentos que cuentan con oferta educativa para el sector</t>
  </si>
  <si>
    <t>Programas de educción superior que forman para el segmento de la industría audiovisual en los departamentos que cuentan con oferta educativa para el sector</t>
  </si>
  <si>
    <t>Programas de educación superior que forman para el segmento de medios digitales y software en los departamentos que cuentan con oferta educativa para el sector</t>
  </si>
  <si>
    <t>Programas de educación superior que forman para  segmento de diseño en los departamentos que cuentan con oferta educativa para el sector</t>
  </si>
  <si>
    <t>Programas de educación superior que forman para el segmento de publicidad en los departamentos que cuentan con oferta educativa para el sector</t>
  </si>
  <si>
    <r>
      <t>Programas de educación para el trabajo y desarrollo humano-ETDH que forman para el seg</t>
    </r>
    <r>
      <rPr>
        <sz val="11"/>
        <color theme="10"/>
        <rFont val="Segoe UI"/>
        <family val="2"/>
      </rPr>
      <t>mento</t>
    </r>
    <r>
      <rPr>
        <u/>
        <sz val="11"/>
        <color theme="10"/>
        <rFont val="Segoe UI"/>
        <family val="2"/>
      </rPr>
      <t xml:space="preserve"> de artes visuales en los departamentos que cuentan con oferta educativa para el sector</t>
    </r>
  </si>
  <si>
    <t>Programas de educación para el trabajo y desarrollo humano-ETDH que forman para el segmento de las artes escénicas en los departamentos que cuentan con oferta educativa para el sector</t>
  </si>
  <si>
    <t>Programas de educación para el trabajo y desarrollo humano-ETDH que forman para el segmento de educación en arte y cultura en los departamentos que cuentan con oferta educativa para el sector</t>
  </si>
  <si>
    <t>Programas de educación para el trabajo y desarrollo humano-ETDH que forman para el segmento de la industria fonográfica en los departamentos que cuentan con oferta educativa para el sector</t>
  </si>
  <si>
    <t>Programas de educción para el trabajo y desarrollo humano-ETDH que forman para el segmento de la industria audiovisual en los departamentos que cuentan con oferta educativa para el sector</t>
  </si>
  <si>
    <t>Programas de educación para el trabajo y desarrollo humano-ETDH que forman para el segmento de Diseño en los departamentos que cuentan con oferta educativa para el sector</t>
  </si>
  <si>
    <t>Programas de educación  para el trabajo y desarrollo humano-ETDH que forman para el segmento de publicidad en los departamentos que cuentan con oferta educativa para el sector</t>
  </si>
  <si>
    <t>Programas de educción superior que forman para el segmento de artes escénicas en los departamentos que cuentan con oferta educativa para el sector</t>
  </si>
  <si>
    <t>Programas de educación superior que forman para el segmento de industria editorial en los departamentos que cuentan con oferta educativa para el sector</t>
  </si>
  <si>
    <t>Programas de educación superior que forman para el segmento de diseño en los departamentos que cuentan con oferta educativa para el sector</t>
  </si>
  <si>
    <t>Exportaciones de Colombia, de las actividades relacionadas con la Economía Naranja, según subpartida arancelaria</t>
  </si>
  <si>
    <t>Exportaciones</t>
  </si>
  <si>
    <t>Exportaciones de Colombia, de las actividades relacionadas con la Economía Naranja, según departamento de origen</t>
  </si>
  <si>
    <t>Exportaciones de Colombia, de las actividades relacionadas con la Economía Naranja, según país de destino</t>
  </si>
  <si>
    <t>Exportaciones de Colombia, de las actividades relacionadas con la Economía Naranja (inclusión total), según subpartida arancelaria</t>
  </si>
  <si>
    <t>Total nacional</t>
  </si>
  <si>
    <r>
      <t>(2019 - 2021)</t>
    </r>
    <r>
      <rPr>
        <b/>
        <vertAlign val="superscript"/>
        <sz val="10"/>
        <rFont val="Segoe UI"/>
        <family val="2"/>
      </rPr>
      <t>p</t>
    </r>
  </si>
  <si>
    <t>Área</t>
  </si>
  <si>
    <t>Subpartida arancelaria</t>
  </si>
  <si>
    <t>Descripción</t>
  </si>
  <si>
    <t>Enero-septiembre</t>
  </si>
  <si>
    <t>2019p</t>
  </si>
  <si>
    <t>2020p</t>
  </si>
  <si>
    <t>2021p</t>
  </si>
  <si>
    <t>Variación 2021/2020 (%)</t>
  </si>
  <si>
    <t>Variación 2021/2019 (%)</t>
  </si>
  <si>
    <t>Contribución a la variación (pp)</t>
  </si>
  <si>
    <t>Dólares FOB</t>
  </si>
  <si>
    <t xml:space="preserve">Industrias culturales </t>
  </si>
  <si>
    <t>Los demás libros, folletos e impresos similares.</t>
  </si>
  <si>
    <t>Impresos publicitarios, catalogos comerciales y similares.</t>
  </si>
  <si>
    <t>Los demás diarios y públicaciones periodicas, impresos, incluso ilustrados o con publicidad.</t>
  </si>
  <si>
    <t>Los demás libros, folletos e impresos similares, en hojas sueltas, incluso plegadas.</t>
  </si>
  <si>
    <t>Diccionarios y enciclopedias, incluso en fasciculos.</t>
  </si>
  <si>
    <t>Horóscopos, fotonovelas, tiras cómicas o historietas, impresos, incluso ilustrados o con publicidad.</t>
  </si>
  <si>
    <t>Demás productos</t>
  </si>
  <si>
    <t>Creaciones funcionales</t>
  </si>
  <si>
    <t>Globos de latex de caucho natural.</t>
  </si>
  <si>
    <t>Los demás juegos activados con monedas, billetes, tarjetas, fichas o cualquier otro medio de pago, excepto los juegos de bolos automáticos («bowlings»).</t>
  </si>
  <si>
    <t>*</t>
  </si>
  <si>
    <t>Los demás artículos para juegos de sociedad, incluidos los juegos con motor o mecanismo, billares , mesas especiales para juegos de casino y juegos de bolos automáticos ("bowlings").</t>
  </si>
  <si>
    <t>Triciclos, patinetes, coches de pedal y juguetes similares con ruedas; coches y sillas de ruedas para muñecas o muñecos.</t>
  </si>
  <si>
    <t>Los demás juguetes que representen animales o seres no humanos.</t>
  </si>
  <si>
    <t>Artes y patrimonio</t>
  </si>
  <si>
    <t>Pinturas y dibujos hechos totalmente a mano con exclusión de los dibujos de la partida 49.06.</t>
  </si>
  <si>
    <t>Obras originales de estatuaria o de escultura, de cualquier materia.</t>
  </si>
  <si>
    <t>Los demás   artículos manufacturados decorados a mano; "collages" y cuadros similares.</t>
  </si>
  <si>
    <t>Grabados, estampas y litografías originales.</t>
  </si>
  <si>
    <t xml:space="preserve">Fuente:  DANE - DIAN </t>
  </si>
  <si>
    <t>p: Cifra preliminar</t>
  </si>
  <si>
    <t>* Variación superior a 500%</t>
  </si>
  <si>
    <t xml:space="preserve">** No puede calcularse variación por no registrarse valor en el periodo base. </t>
  </si>
  <si>
    <t>Actividades CIIU4 de inclusión total</t>
  </si>
  <si>
    <t>Enero - septiembre</t>
  </si>
  <si>
    <t>(2019 - 2021)</t>
  </si>
  <si>
    <t>Inclusión parcial</t>
  </si>
  <si>
    <t>Inclusión total</t>
  </si>
  <si>
    <t>**</t>
  </si>
  <si>
    <t>Bogota, D.C.</t>
  </si>
  <si>
    <t>Bolívar</t>
  </si>
  <si>
    <t>Demás</t>
  </si>
  <si>
    <t xml:space="preserve">Fuente: </t>
  </si>
  <si>
    <t>País de destino</t>
  </si>
  <si>
    <t>Estados Unidos</t>
  </si>
  <si>
    <t>Ecuador</t>
  </si>
  <si>
    <t>México</t>
  </si>
  <si>
    <t>Chile</t>
  </si>
  <si>
    <t>Perú</t>
  </si>
  <si>
    <t>Panamá</t>
  </si>
  <si>
    <t>Costa Rica</t>
  </si>
  <si>
    <t xml:space="preserve">República Dominicana </t>
  </si>
  <si>
    <t>Guatemala</t>
  </si>
  <si>
    <t>Puerto Rico</t>
  </si>
  <si>
    <t>Hong Kong</t>
  </si>
  <si>
    <t>Japón</t>
  </si>
  <si>
    <t>Bolivia</t>
  </si>
  <si>
    <t>Italia</t>
  </si>
  <si>
    <t>Tailandia</t>
  </si>
  <si>
    <t>Jamaica</t>
  </si>
  <si>
    <t>Barbados</t>
  </si>
  <si>
    <t>Uruguay</t>
  </si>
  <si>
    <t>2020</t>
  </si>
  <si>
    <t>Nota: Los resultados del 2020 no son plenamente comparables con las ediciones presenciales, dado se desarrolló una feria virtua que se planteó con una estrategia de comercio virtual, denominada Market Place, por medio de la cual se le hizo frente a la contingencia sanitaria de la COVID 19.</t>
  </si>
  <si>
    <t>Ventas totales: Expoartesanías 2016-2020</t>
  </si>
  <si>
    <t>2016-2020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</si>
</sst>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 #,##0.00_);_(* \(#,##0.00\);_(* &quot;-&quot;??_);_(@_)"/>
    <numFmt numFmtId="165" formatCode="0.0"/>
    <numFmt numFmtId="166" formatCode="#,##0.0"/>
    <numFmt numFmtId="167" formatCode="_-* #,##0_-;\-* #,##0_-;_-* &quot;-&quot;??_-;_-@_-"/>
    <numFmt numFmtId="168" formatCode="0.0%"/>
    <numFmt numFmtId="169" formatCode="_-&quot;$&quot;\ * #,##0.00_-;\-&quot;$&quot;\ * #,##0.00_-;_-&quot;$&quot;\ * &quot;-&quot;??_-;_-@_-"/>
    <numFmt numFmtId="170" formatCode="_-&quot;$&quot;\ * #,##0_-;\-&quot;$&quot;\ * #,##0_-;_-&quot;$&quot;\ * &quot;-&quot;??_-;_-@_-"/>
    <numFmt numFmtId="171" formatCode="0_)"/>
    <numFmt numFmtId="172" formatCode="_-* #,##0.00\ _€_-;\-* #,##0.00\ _€_-;_-* &quot;-&quot;??\ _€_-;_-@_-"/>
    <numFmt numFmtId="173" formatCode="_-* #,##0.0\ _€_-;\-* #,##0.0\ _€_-;_-* &quot;-&quot;??\ _€_-;_-@_-"/>
  </numFmts>
  <fonts count="49">
    <font>
      <sz val="11"/>
      <color theme="1"/>
      <name val="Calibri"/>
      <family val="2"/>
      <scheme val="minor"/>
    </font>
    <font>
      <sz val="11"/>
      <color theme="1"/>
      <name val="Calibri"/>
      <family val="2"/>
      <scheme val="minor"/>
    </font>
    <font>
      <sz val="11"/>
      <color rgb="FF000000"/>
      <name val="Calibri"/>
      <family val="2"/>
      <scheme val="minor"/>
    </font>
    <font>
      <sz val="11"/>
      <name val="Segoe UI"/>
      <family val="2"/>
    </font>
    <font>
      <u/>
      <sz val="11"/>
      <color theme="10"/>
      <name val="Calibri"/>
      <family val="2"/>
      <scheme val="minor"/>
    </font>
    <font>
      <sz val="11"/>
      <color theme="1"/>
      <name val="Segoe UI"/>
      <family val="2"/>
    </font>
    <font>
      <b/>
      <sz val="11"/>
      <name val="Segoe UI"/>
      <family val="2"/>
    </font>
    <font>
      <u/>
      <sz val="11"/>
      <color theme="10"/>
      <name val="Segoe UI"/>
      <family val="2"/>
    </font>
    <font>
      <sz val="10"/>
      <name val="Arial"/>
      <family val="2"/>
    </font>
    <font>
      <u/>
      <sz val="10"/>
      <color indexed="12"/>
      <name val="Arial"/>
      <family val="2"/>
    </font>
    <font>
      <b/>
      <sz val="11"/>
      <color theme="0"/>
      <name val="Segoe UI"/>
      <family val="2"/>
    </font>
    <font>
      <sz val="11"/>
      <name val="Calibri"/>
      <family val="2"/>
    </font>
    <font>
      <b/>
      <sz val="14"/>
      <color theme="0"/>
      <name val="Segoe UI"/>
      <family val="2"/>
    </font>
    <font>
      <b/>
      <sz val="9"/>
      <color theme="1"/>
      <name val="Segoe UI"/>
      <family val="2"/>
    </font>
    <font>
      <b/>
      <sz val="9"/>
      <name val="Segoe UI"/>
      <family val="2"/>
    </font>
    <font>
      <sz val="9"/>
      <color theme="1"/>
      <name val="Segoe UI"/>
      <family val="2"/>
    </font>
    <font>
      <b/>
      <sz val="9"/>
      <color rgb="FF000000"/>
      <name val="Segoe UI"/>
      <family val="2"/>
    </font>
    <font>
      <sz val="9"/>
      <name val="Segoe UI"/>
      <family val="2"/>
    </font>
    <font>
      <sz val="11"/>
      <color theme="1"/>
      <name val="Arial"/>
      <family val="2"/>
    </font>
    <font>
      <sz val="9"/>
      <color theme="1"/>
      <name val="Quattrocento Sans"/>
    </font>
    <font>
      <b/>
      <sz val="9"/>
      <color theme="1"/>
      <name val="Quattrocento Sans"/>
    </font>
    <font>
      <sz val="11"/>
      <name val="Arial"/>
      <family val="2"/>
    </font>
    <font>
      <b/>
      <sz val="11"/>
      <color theme="1"/>
      <name val="Calibri"/>
      <family val="2"/>
      <scheme val="minor"/>
    </font>
    <font>
      <sz val="12"/>
      <color theme="1"/>
      <name val="Calibri"/>
      <family val="2"/>
      <scheme val="minor"/>
    </font>
    <font>
      <sz val="11"/>
      <color indexed="8"/>
      <name val="Calibri"/>
      <family val="2"/>
    </font>
    <font>
      <b/>
      <sz val="9"/>
      <color indexed="8"/>
      <name val="Segoe UI"/>
      <family val="2"/>
    </font>
    <font>
      <b/>
      <sz val="11"/>
      <color indexed="8"/>
      <name val="Calibri"/>
      <family val="2"/>
    </font>
    <font>
      <sz val="9"/>
      <color indexed="8"/>
      <name val="Segoe UI"/>
      <family val="2"/>
    </font>
    <font>
      <sz val="11"/>
      <color indexed="8"/>
      <name val="Calibri"/>
      <family val="2"/>
    </font>
    <font>
      <b/>
      <sz val="10"/>
      <color indexed="8"/>
      <name val="Segoe UI"/>
      <family val="2"/>
    </font>
    <font>
      <b/>
      <sz val="10"/>
      <color indexed="8"/>
      <name val="Calibri"/>
      <family val="2"/>
    </font>
    <font>
      <sz val="10"/>
      <color indexed="8"/>
      <name val="Calibri"/>
      <family val="2"/>
    </font>
    <font>
      <sz val="10"/>
      <color indexed="8"/>
      <name val="Segoe UI"/>
      <family val="2"/>
    </font>
    <font>
      <sz val="12"/>
      <color indexed="8"/>
      <name val="Calibri"/>
      <family val="2"/>
    </font>
    <font>
      <b/>
      <sz val="12"/>
      <color indexed="8"/>
      <name val="Calibri"/>
      <family val="2"/>
    </font>
    <font>
      <b/>
      <sz val="9"/>
      <color theme="1"/>
      <name val="Segoe UI"/>
    </font>
    <font>
      <sz val="9"/>
      <color theme="1"/>
      <name val="Segoe UI"/>
    </font>
    <font>
      <b/>
      <sz val="12"/>
      <color theme="1"/>
      <name val="Calibri"/>
      <family val="2"/>
      <scheme val="minor"/>
    </font>
    <font>
      <u/>
      <sz val="9"/>
      <color theme="10"/>
      <name val="Segoe UI"/>
      <family val="2"/>
    </font>
    <font>
      <b/>
      <sz val="10"/>
      <color theme="1"/>
      <name val="Arial"/>
      <family val="2"/>
    </font>
    <font>
      <sz val="11"/>
      <color theme="10"/>
      <name val="Segoe UI"/>
      <family val="2"/>
    </font>
    <font>
      <b/>
      <vertAlign val="superscript"/>
      <sz val="10"/>
      <name val="Segoe UI"/>
      <family val="2"/>
    </font>
    <font>
      <sz val="8"/>
      <name val="Segoe UI"/>
      <family val="2"/>
    </font>
    <font>
      <sz val="11"/>
      <name val="Calibri"/>
      <family val="2"/>
      <scheme val="minor"/>
    </font>
    <font>
      <b/>
      <sz val="9"/>
      <name val="Calibri"/>
      <family val="2"/>
      <scheme val="minor"/>
    </font>
    <font>
      <b/>
      <sz val="9"/>
      <color theme="0"/>
      <name val="Calibri"/>
      <family val="2"/>
      <scheme val="minor"/>
    </font>
    <font>
      <b/>
      <sz val="9"/>
      <color theme="1"/>
      <name val="Calibri"/>
      <family val="2"/>
      <scheme val="minor"/>
    </font>
    <font>
      <sz val="9"/>
      <color theme="1"/>
      <name val="Calibri"/>
      <family val="2"/>
      <scheme val="minor"/>
    </font>
    <font>
      <sz val="9"/>
      <color rgb="FF000000"/>
      <name val="Segoe UI"/>
      <family val="2"/>
      <charset val="1"/>
    </font>
  </fonts>
  <fills count="11">
    <fill>
      <patternFill patternType="none"/>
    </fill>
    <fill>
      <patternFill patternType="gray125"/>
    </fill>
    <fill>
      <patternFill patternType="solid">
        <fgColor rgb="FFB6004B"/>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D8D8D8"/>
        <bgColor rgb="FFD8D8D8"/>
      </patternFill>
    </fill>
    <fill>
      <patternFill patternType="solid">
        <fgColor theme="0"/>
        <bgColor theme="0"/>
      </patternFill>
    </fill>
    <fill>
      <patternFill patternType="solid">
        <fgColor indexed="9"/>
        <bgColor auto="1"/>
      </patternFill>
    </fill>
    <fill>
      <patternFill patternType="solid">
        <fgColor theme="0"/>
        <bgColor theme="0" tint="-0.14999847407452621"/>
      </patternFill>
    </fill>
    <fill>
      <patternFill patternType="solid">
        <fgColor rgb="FFC50044"/>
        <bgColor indexed="64"/>
      </patternFill>
    </fill>
  </fills>
  <borders count="6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
      <left/>
      <right/>
      <top style="thin">
        <color theme="6"/>
      </top>
      <bottom/>
      <diagonal/>
    </border>
    <border>
      <left style="thin">
        <color indexed="10"/>
      </left>
      <right/>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right style="thin">
        <color indexed="10"/>
      </right>
      <top/>
      <bottom/>
      <diagonal/>
    </border>
    <border>
      <left/>
      <right/>
      <top style="thin">
        <color indexed="10"/>
      </top>
      <bottom/>
      <diagonal/>
    </border>
    <border>
      <left style="thin">
        <color indexed="10"/>
      </left>
      <right/>
      <top style="thin">
        <color indexed="10"/>
      </top>
      <bottom/>
      <diagonal/>
    </border>
    <border>
      <left/>
      <right style="thin">
        <color indexed="10"/>
      </right>
      <top/>
      <bottom style="thin">
        <color indexed="10"/>
      </bottom>
      <diagonal/>
    </border>
    <border>
      <left/>
      <right/>
      <top/>
      <bottom style="thin">
        <color indexed="10"/>
      </bottom>
      <diagonal/>
    </border>
    <border>
      <left style="thin">
        <color indexed="10"/>
      </left>
      <right/>
      <top/>
      <bottom style="thin">
        <color indexed="10"/>
      </bottom>
      <diagonal/>
    </border>
    <border>
      <left style="thin">
        <color indexed="8"/>
      </left>
      <right style="thin">
        <color indexed="8"/>
      </right>
      <top style="thin">
        <color indexed="8"/>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indexed="64"/>
      </top>
      <bottom style="thin">
        <color indexed="64"/>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bottom style="thin">
        <color rgb="FF000000"/>
      </bottom>
      <diagonal/>
    </border>
    <border>
      <left/>
      <right/>
      <top style="thin">
        <color rgb="FF000000"/>
      </top>
      <bottom style="thin">
        <color rgb="FF000000"/>
      </bottom>
      <diagonal/>
    </border>
    <border>
      <left/>
      <right/>
      <top style="thin">
        <color rgb="FF000000"/>
      </top>
      <bottom style="thin">
        <color indexed="64"/>
      </bottom>
      <diagonal/>
    </border>
    <border>
      <left style="medium">
        <color indexed="64"/>
      </left>
      <right style="medium">
        <color indexed="64"/>
      </right>
      <top/>
      <bottom style="thin">
        <color indexed="64"/>
      </bottom>
      <diagonal/>
    </border>
    <border>
      <left style="thin">
        <color rgb="FF000000"/>
      </left>
      <right style="medium">
        <color indexed="64"/>
      </right>
      <top/>
      <bottom/>
      <diagonal/>
    </border>
    <border>
      <left style="medium">
        <color indexed="64"/>
      </left>
      <right style="medium">
        <color indexed="64"/>
      </right>
      <top/>
      <bottom style="thin">
        <color rgb="FF000000"/>
      </bottom>
      <diagonal/>
    </border>
    <border>
      <left/>
      <right style="thin">
        <color indexed="64"/>
      </right>
      <top/>
      <bottom style="thin">
        <color rgb="FF000000"/>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s>
  <cellStyleXfs count="23">
    <xf numFmtId="0" fontId="0" fillId="0" borderId="0"/>
    <xf numFmtId="0" fontId="2" fillId="0" borderId="0"/>
    <xf numFmtId="0" fontId="4" fillId="0" borderId="0" applyNumberForma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8" fillId="0" borderId="0"/>
    <xf numFmtId="0" fontId="9" fillId="0" borderId="0" applyNumberFormat="0" applyFill="0" applyBorder="0" applyAlignment="0" applyProtection="0">
      <alignment vertical="top"/>
      <protection locked="0"/>
    </xf>
    <xf numFmtId="41"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0" fontId="8" fillId="0" borderId="0"/>
    <xf numFmtId="43" fontId="1" fillId="0" borderId="0" applyFont="0" applyFill="0" applyBorder="0" applyAlignment="0" applyProtection="0"/>
    <xf numFmtId="9" fontId="1" fillId="0" borderId="0" applyFont="0" applyFill="0" applyBorder="0" applyAlignment="0" applyProtection="0"/>
    <xf numFmtId="0" fontId="18" fillId="0" borderId="0"/>
    <xf numFmtId="169" fontId="1" fillId="0" borderId="0" applyFont="0" applyFill="0" applyBorder="0" applyAlignment="0" applyProtection="0"/>
    <xf numFmtId="0" fontId="24" fillId="0" borderId="0" applyNumberFormat="0" applyFill="0" applyBorder="0" applyProtection="0"/>
    <xf numFmtId="9" fontId="28" fillId="0" borderId="0" applyFont="0" applyFill="0" applyBorder="0" applyAlignment="0" applyProtection="0"/>
    <xf numFmtId="9" fontId="23" fillId="0" borderId="0" applyFont="0" applyFill="0" applyBorder="0" applyAlignment="0" applyProtection="0"/>
    <xf numFmtId="0" fontId="23" fillId="0" borderId="0"/>
    <xf numFmtId="172" fontId="1" fillId="0" borderId="0" applyFont="0" applyFill="0" applyBorder="0" applyAlignment="0" applyProtection="0"/>
  </cellStyleXfs>
  <cellXfs count="527">
    <xf numFmtId="0" fontId="0" fillId="0" borderId="0" xfId="0"/>
    <xf numFmtId="0" fontId="5" fillId="3" borderId="0" xfId="0" applyFont="1" applyFill="1" applyProtection="1">
      <protection locked="0"/>
    </xf>
    <xf numFmtId="0" fontId="5" fillId="0" borderId="0" xfId="0" applyFont="1" applyProtection="1">
      <protection locked="0"/>
    </xf>
    <xf numFmtId="0" fontId="3" fillId="0" borderId="0" xfId="0" applyFont="1" applyAlignment="1" applyProtection="1">
      <alignment wrapText="1"/>
      <protection locked="0"/>
    </xf>
    <xf numFmtId="0" fontId="5" fillId="0" borderId="0" xfId="0" applyFont="1" applyAlignment="1" applyProtection="1">
      <alignment horizontal="center"/>
      <protection locked="0"/>
    </xf>
    <xf numFmtId="0" fontId="5" fillId="0" borderId="4" xfId="0" applyFont="1" applyBorder="1" applyAlignment="1" applyProtection="1">
      <alignment horizontal="center"/>
      <protection locked="0"/>
    </xf>
    <xf numFmtId="0" fontId="5" fillId="3" borderId="4" xfId="0" applyFont="1" applyFill="1" applyBorder="1" applyProtection="1">
      <protection locked="0"/>
    </xf>
    <xf numFmtId="0" fontId="5" fillId="3" borderId="0" xfId="0" applyFont="1" applyFill="1" applyAlignment="1" applyProtection="1">
      <alignment horizontal="center" vertical="center" wrapText="1"/>
      <protection locked="0"/>
    </xf>
    <xf numFmtId="0" fontId="7" fillId="3" borderId="0" xfId="2" applyFont="1" applyFill="1" applyAlignment="1" applyProtection="1">
      <alignment vertical="center" wrapText="1"/>
      <protection locked="0"/>
    </xf>
    <xf numFmtId="0" fontId="5" fillId="3" borderId="0" xfId="0" applyFont="1" applyFill="1" applyAlignment="1" applyProtection="1">
      <alignment vertical="center" wrapText="1"/>
      <protection locked="0"/>
    </xf>
    <xf numFmtId="0" fontId="5" fillId="0" borderId="0" xfId="0" applyFont="1" applyAlignment="1" applyProtection="1">
      <alignment vertical="center" wrapText="1"/>
      <protection locked="0"/>
    </xf>
    <xf numFmtId="0" fontId="7" fillId="0" borderId="0" xfId="2" applyFont="1" applyFill="1" applyAlignment="1" applyProtection="1">
      <alignment vertical="center" wrapText="1"/>
      <protection locked="0"/>
    </xf>
    <xf numFmtId="0" fontId="7" fillId="0" borderId="0" xfId="2" applyFont="1" applyAlignment="1">
      <alignment vertical="center" wrapText="1"/>
    </xf>
    <xf numFmtId="0" fontId="5" fillId="0" borderId="0" xfId="0" applyFont="1" applyAlignment="1" applyProtection="1">
      <alignment vertical="center"/>
      <protection locked="0"/>
    </xf>
    <xf numFmtId="0" fontId="3" fillId="0" borderId="0" xfId="1" applyFont="1"/>
    <xf numFmtId="0" fontId="11" fillId="0" borderId="0" xfId="1" applyFont="1"/>
    <xf numFmtId="0" fontId="0" fillId="0" borderId="0" xfId="0" applyProtection="1">
      <protection locked="0"/>
    </xf>
    <xf numFmtId="0" fontId="13" fillId="3" borderId="5" xfId="1" applyFont="1" applyFill="1" applyBorder="1" applyAlignment="1">
      <alignment horizontal="center" vertical="center" wrapText="1"/>
    </xf>
    <xf numFmtId="0" fontId="15" fillId="0" borderId="0" xfId="0" applyFont="1" applyProtection="1">
      <protection locked="0"/>
    </xf>
    <xf numFmtId="0" fontId="14" fillId="3" borderId="6" xfId="1" applyFont="1" applyFill="1" applyBorder="1" applyAlignment="1">
      <alignment horizontal="center" vertical="center" wrapText="1"/>
    </xf>
    <xf numFmtId="0" fontId="15" fillId="0" borderId="6" xfId="0" applyFont="1" applyBorder="1" applyProtection="1">
      <protection locked="0"/>
    </xf>
    <xf numFmtId="3" fontId="15" fillId="0" borderId="6" xfId="0" applyNumberFormat="1" applyFont="1" applyBorder="1" applyProtection="1">
      <protection locked="0"/>
    </xf>
    <xf numFmtId="165" fontId="15" fillId="0" borderId="6" xfId="0" applyNumberFormat="1" applyFont="1" applyBorder="1" applyProtection="1">
      <protection locked="0"/>
    </xf>
    <xf numFmtId="0" fontId="14" fillId="0" borderId="0" xfId="1" applyFont="1"/>
    <xf numFmtId="0" fontId="13" fillId="3" borderId="6" xfId="0" applyFont="1" applyFill="1" applyBorder="1" applyAlignment="1">
      <alignment horizontal="center" vertical="center"/>
    </xf>
    <xf numFmtId="3" fontId="13" fillId="3" borderId="6" xfId="0" applyNumberFormat="1" applyFont="1" applyFill="1" applyBorder="1" applyAlignment="1">
      <alignment horizontal="center" vertical="center"/>
    </xf>
    <xf numFmtId="0" fontId="13" fillId="4" borderId="0" xfId="0" applyFont="1" applyFill="1" applyProtection="1">
      <protection locked="0"/>
    </xf>
    <xf numFmtId="0" fontId="13" fillId="4" borderId="4" xfId="0" applyFont="1" applyFill="1" applyBorder="1" applyAlignment="1" applyProtection="1">
      <alignment horizontal="left"/>
      <protection locked="0"/>
    </xf>
    <xf numFmtId="0" fontId="13" fillId="4" borderId="4" xfId="0" applyFont="1" applyFill="1" applyBorder="1" applyProtection="1">
      <protection locked="0"/>
    </xf>
    <xf numFmtId="0" fontId="13" fillId="3" borderId="6" xfId="1" applyFont="1" applyFill="1" applyBorder="1" applyAlignment="1">
      <alignment horizontal="center" vertical="center" wrapText="1"/>
    </xf>
    <xf numFmtId="166" fontId="15" fillId="0" borderId="6" xfId="0" applyNumberFormat="1" applyFont="1" applyBorder="1" applyAlignment="1" applyProtection="1">
      <alignment horizontal="center"/>
      <protection locked="0"/>
    </xf>
    <xf numFmtId="0" fontId="5" fillId="3" borderId="0" xfId="0" applyFont="1" applyFill="1" applyAlignment="1" applyProtection="1">
      <alignment wrapText="1"/>
      <protection locked="0"/>
    </xf>
    <xf numFmtId="0" fontId="5" fillId="3" borderId="4" xfId="0" applyFont="1" applyFill="1" applyBorder="1" applyAlignment="1" applyProtection="1">
      <alignment wrapText="1"/>
      <protection locked="0"/>
    </xf>
    <xf numFmtId="0" fontId="6" fillId="0" borderId="0" xfId="0" applyFont="1" applyAlignment="1" applyProtection="1">
      <alignment horizontal="center" wrapText="1"/>
      <protection locked="0"/>
    </xf>
    <xf numFmtId="0" fontId="5" fillId="0" borderId="0" xfId="0" applyFont="1" applyAlignment="1" applyProtection="1">
      <alignment wrapText="1"/>
      <protection locked="0"/>
    </xf>
    <xf numFmtId="0" fontId="3" fillId="0" borderId="0" xfId="1" applyFont="1" applyAlignment="1">
      <alignment horizontal="center"/>
    </xf>
    <xf numFmtId="0" fontId="11" fillId="0" borderId="0" xfId="1" applyFont="1" applyAlignment="1">
      <alignment horizontal="center"/>
    </xf>
    <xf numFmtId="0" fontId="13" fillId="4" borderId="0" xfId="0" applyFont="1" applyFill="1" applyAlignment="1" applyProtection="1">
      <alignment horizontal="center"/>
      <protection locked="0"/>
    </xf>
    <xf numFmtId="49" fontId="13" fillId="4" borderId="4" xfId="0" applyNumberFormat="1" applyFont="1" applyFill="1" applyBorder="1" applyProtection="1">
      <protection locked="0"/>
    </xf>
    <xf numFmtId="0" fontId="13" fillId="4" borderId="4" xfId="0" applyFont="1" applyFill="1" applyBorder="1" applyAlignment="1" applyProtection="1">
      <alignment horizontal="center"/>
      <protection locked="0"/>
    </xf>
    <xf numFmtId="0" fontId="13" fillId="0" borderId="6" xfId="0" applyFont="1" applyBorder="1" applyProtection="1">
      <protection locked="0"/>
    </xf>
    <xf numFmtId="167" fontId="13" fillId="0" borderId="6" xfId="14" applyNumberFormat="1" applyFont="1" applyBorder="1" applyAlignment="1" applyProtection="1">
      <alignment horizontal="center"/>
      <protection locked="0"/>
    </xf>
    <xf numFmtId="9" fontId="13" fillId="0" borderId="6" xfId="15" applyFont="1" applyBorder="1" applyAlignment="1" applyProtection="1">
      <alignment horizontal="center"/>
      <protection locked="0"/>
    </xf>
    <xf numFmtId="167" fontId="15" fillId="0" borderId="6" xfId="14" applyNumberFormat="1" applyFont="1" applyBorder="1" applyAlignment="1" applyProtection="1">
      <alignment horizontal="center" vertical="center"/>
      <protection locked="0"/>
    </xf>
    <xf numFmtId="168" fontId="15" fillId="0" borderId="6" xfId="15" applyNumberFormat="1" applyFont="1" applyBorder="1" applyAlignment="1" applyProtection="1">
      <alignment horizontal="center"/>
      <protection locked="0"/>
    </xf>
    <xf numFmtId="167" fontId="15" fillId="0" borderId="6" xfId="14" applyNumberFormat="1" applyFont="1" applyBorder="1" applyAlignment="1" applyProtection="1">
      <alignment horizontal="center"/>
      <protection locked="0"/>
    </xf>
    <xf numFmtId="0" fontId="15" fillId="0" borderId="0" xfId="0" applyFont="1" applyAlignment="1" applyProtection="1">
      <alignment horizontal="center"/>
      <protection locked="0"/>
    </xf>
    <xf numFmtId="0" fontId="0" fillId="0" borderId="0" xfId="0" applyAlignment="1" applyProtection="1">
      <alignment horizontal="center"/>
      <protection locked="0"/>
    </xf>
    <xf numFmtId="168" fontId="13" fillId="0" borderId="6" xfId="15" applyNumberFormat="1" applyFont="1" applyBorder="1" applyAlignment="1" applyProtection="1">
      <alignment horizontal="center"/>
      <protection locked="0"/>
    </xf>
    <xf numFmtId="0" fontId="19" fillId="6" borderId="0" xfId="16" applyFont="1" applyFill="1"/>
    <xf numFmtId="167" fontId="15" fillId="0" borderId="6" xfId="14" applyNumberFormat="1" applyFont="1" applyFill="1" applyBorder="1" applyAlignment="1" applyProtection="1">
      <alignment horizontal="center"/>
      <protection locked="0"/>
    </xf>
    <xf numFmtId="168" fontId="15" fillId="0" borderId="6" xfId="15" applyNumberFormat="1" applyFont="1" applyFill="1" applyBorder="1" applyAlignment="1" applyProtection="1">
      <alignment horizontal="center"/>
      <protection locked="0"/>
    </xf>
    <xf numFmtId="49" fontId="15" fillId="0" borderId="6" xfId="0" applyNumberFormat="1" applyFont="1" applyBorder="1" applyAlignment="1" applyProtection="1">
      <alignment horizontal="center"/>
      <protection locked="0"/>
    </xf>
    <xf numFmtId="170" fontId="15" fillId="0" borderId="6" xfId="17" applyNumberFormat="1" applyFont="1" applyBorder="1" applyAlignment="1" applyProtection="1">
      <alignment horizontal="center"/>
      <protection locked="0"/>
    </xf>
    <xf numFmtId="170" fontId="15" fillId="0" borderId="6" xfId="17" applyNumberFormat="1" applyFont="1" applyBorder="1" applyAlignment="1" applyProtection="1">
      <alignment horizontal="center" vertical="center"/>
      <protection locked="0"/>
    </xf>
    <xf numFmtId="0" fontId="13" fillId="0" borderId="6" xfId="0" applyFont="1" applyBorder="1" applyAlignment="1" applyProtection="1">
      <alignment horizontal="center"/>
      <protection locked="0"/>
    </xf>
    <xf numFmtId="170" fontId="13" fillId="0" borderId="6" xfId="17" applyNumberFormat="1" applyFont="1" applyBorder="1" applyAlignment="1" applyProtection="1">
      <alignment horizontal="center"/>
      <protection locked="0"/>
    </xf>
    <xf numFmtId="0" fontId="15" fillId="0" borderId="6" xfId="0" applyFont="1" applyBorder="1" applyAlignment="1" applyProtection="1">
      <alignment horizontal="center"/>
      <protection locked="0"/>
    </xf>
    <xf numFmtId="0" fontId="13" fillId="4" borderId="0" xfId="0" applyFont="1" applyFill="1" applyAlignment="1" applyProtection="1">
      <alignment horizontal="left"/>
      <protection locked="0"/>
    </xf>
    <xf numFmtId="49" fontId="13" fillId="0" borderId="6" xfId="0" applyNumberFormat="1" applyFont="1" applyBorder="1" applyAlignment="1" applyProtection="1">
      <alignment horizontal="center"/>
      <protection locked="0"/>
    </xf>
    <xf numFmtId="49" fontId="15" fillId="0" borderId="6" xfId="17" applyNumberFormat="1" applyFont="1" applyBorder="1" applyAlignment="1" applyProtection="1">
      <alignment horizontal="center"/>
      <protection locked="0"/>
    </xf>
    <xf numFmtId="0" fontId="13" fillId="0" borderId="6" xfId="1" applyFont="1" applyBorder="1" applyAlignment="1">
      <alignment horizontal="center" vertical="center" wrapText="1"/>
    </xf>
    <xf numFmtId="0" fontId="24" fillId="0" borderId="0" xfId="18"/>
    <xf numFmtId="0" fontId="24" fillId="0" borderId="0" xfId="18" applyNumberFormat="1"/>
    <xf numFmtId="10" fontId="26" fillId="0" borderId="8" xfId="18" applyNumberFormat="1" applyFont="1" applyBorder="1" applyAlignment="1">
      <alignment horizontal="center" vertical="center"/>
    </xf>
    <xf numFmtId="0" fontId="26" fillId="0" borderId="8" xfId="18" applyNumberFormat="1" applyFont="1" applyBorder="1" applyAlignment="1">
      <alignment horizontal="center" vertical="center"/>
    </xf>
    <xf numFmtId="168" fontId="26" fillId="8" borderId="15" xfId="18" applyNumberFormat="1" applyFont="1" applyFill="1" applyBorder="1" applyAlignment="1">
      <alignment horizontal="center" vertical="center"/>
    </xf>
    <xf numFmtId="0" fontId="26" fillId="8" borderId="16" xfId="18" applyNumberFormat="1" applyFont="1" applyFill="1" applyBorder="1" applyAlignment="1">
      <alignment horizontal="center" vertical="center"/>
    </xf>
    <xf numFmtId="168" fontId="25" fillId="8" borderId="17" xfId="18" applyNumberFormat="1" applyFont="1" applyFill="1" applyBorder="1" applyAlignment="1">
      <alignment horizontal="center" vertical="center"/>
    </xf>
    <xf numFmtId="0" fontId="25" fillId="8" borderId="17" xfId="18" applyNumberFormat="1" applyFont="1" applyFill="1" applyBorder="1" applyAlignment="1">
      <alignment horizontal="center" vertical="center"/>
    </xf>
    <xf numFmtId="49" fontId="26" fillId="8" borderId="17" xfId="18" applyNumberFormat="1" applyFont="1" applyFill="1" applyBorder="1" applyAlignment="1">
      <alignment horizontal="left"/>
    </xf>
    <xf numFmtId="10" fontId="24" fillId="0" borderId="6" xfId="18" applyNumberFormat="1" applyBorder="1"/>
    <xf numFmtId="0" fontId="24" fillId="0" borderId="6" xfId="18" applyNumberFormat="1" applyBorder="1" applyAlignment="1">
      <alignment horizontal="center" vertical="center"/>
    </xf>
    <xf numFmtId="168" fontId="24" fillId="8" borderId="6" xfId="18" applyNumberFormat="1" applyFill="1" applyBorder="1" applyAlignment="1">
      <alignment horizontal="center" vertical="center"/>
    </xf>
    <xf numFmtId="0" fontId="24" fillId="8" borderId="6" xfId="18" applyNumberFormat="1" applyFill="1" applyBorder="1" applyAlignment="1">
      <alignment horizontal="center" vertical="center"/>
    </xf>
    <xf numFmtId="168" fontId="27" fillId="8" borderId="18" xfId="18" applyNumberFormat="1" applyFont="1" applyFill="1" applyBorder="1" applyAlignment="1">
      <alignment horizontal="center" vertical="center"/>
    </xf>
    <xf numFmtId="0" fontId="27" fillId="8" borderId="17" xfId="18" applyNumberFormat="1" applyFont="1" applyFill="1" applyBorder="1" applyAlignment="1">
      <alignment horizontal="center" vertical="center"/>
    </xf>
    <xf numFmtId="49" fontId="24" fillId="8" borderId="17" xfId="18" applyNumberFormat="1" applyFill="1" applyBorder="1" applyAlignment="1">
      <alignment horizontal="left"/>
    </xf>
    <xf numFmtId="0" fontId="24" fillId="8" borderId="17" xfId="18" applyNumberFormat="1" applyFill="1" applyBorder="1" applyAlignment="1">
      <alignment horizontal="center" vertical="center"/>
    </xf>
    <xf numFmtId="168" fontId="27" fillId="8" borderId="6" xfId="18" applyNumberFormat="1" applyFont="1" applyFill="1" applyBorder="1" applyAlignment="1">
      <alignment horizontal="center" vertical="center"/>
    </xf>
    <xf numFmtId="0" fontId="27" fillId="8" borderId="6" xfId="18" applyNumberFormat="1" applyFont="1" applyFill="1" applyBorder="1" applyAlignment="1">
      <alignment horizontal="center" vertical="center"/>
    </xf>
    <xf numFmtId="49" fontId="27" fillId="8" borderId="17" xfId="18" applyNumberFormat="1" applyFont="1" applyFill="1" applyBorder="1" applyAlignment="1">
      <alignment horizontal="left"/>
    </xf>
    <xf numFmtId="49" fontId="27" fillId="8" borderId="19" xfId="18" applyNumberFormat="1" applyFont="1" applyFill="1" applyBorder="1" applyAlignment="1">
      <alignment horizontal="left"/>
    </xf>
    <xf numFmtId="0" fontId="13" fillId="0" borderId="5" xfId="1" applyFont="1" applyBorder="1" applyAlignment="1">
      <alignment horizontal="center" vertical="center" wrapText="1"/>
    </xf>
    <xf numFmtId="0" fontId="24" fillId="8" borderId="20" xfId="18" applyFill="1" applyBorder="1"/>
    <xf numFmtId="0" fontId="24" fillId="8" borderId="0" xfId="18" applyFill="1" applyBorder="1"/>
    <xf numFmtId="0" fontId="24" fillId="8" borderId="14" xfId="18" applyFill="1" applyBorder="1"/>
    <xf numFmtId="0" fontId="24" fillId="8" borderId="21" xfId="18" applyFill="1" applyBorder="1"/>
    <xf numFmtId="0" fontId="24" fillId="8" borderId="22" xfId="18" applyFill="1" applyBorder="1"/>
    <xf numFmtId="9" fontId="26" fillId="0" borderId="6" xfId="18" applyNumberFormat="1" applyFont="1" applyBorder="1" applyAlignment="1">
      <alignment horizontal="center"/>
    </xf>
    <xf numFmtId="0" fontId="26" fillId="0" borderId="6" xfId="18" applyNumberFormat="1" applyFont="1" applyBorder="1" applyAlignment="1">
      <alignment horizontal="center"/>
    </xf>
    <xf numFmtId="168" fontId="25" fillId="8" borderId="6" xfId="18" applyNumberFormat="1" applyFont="1" applyFill="1" applyBorder="1" applyAlignment="1">
      <alignment horizontal="center"/>
    </xf>
    <xf numFmtId="0" fontId="25" fillId="8" borderId="6" xfId="18" applyNumberFormat="1" applyFont="1" applyFill="1" applyBorder="1" applyAlignment="1">
      <alignment horizontal="center"/>
    </xf>
    <xf numFmtId="49" fontId="25" fillId="8" borderId="18" xfId="18" applyNumberFormat="1" applyFont="1" applyFill="1" applyBorder="1" applyAlignment="1">
      <alignment horizontal="left"/>
    </xf>
    <xf numFmtId="10" fontId="24" fillId="0" borderId="6" xfId="18" applyNumberFormat="1" applyBorder="1" applyAlignment="1">
      <alignment horizontal="center" vertical="center"/>
    </xf>
    <xf numFmtId="168" fontId="27" fillId="8" borderId="6" xfId="18" applyNumberFormat="1" applyFont="1" applyFill="1" applyBorder="1" applyAlignment="1">
      <alignment horizontal="center"/>
    </xf>
    <xf numFmtId="0" fontId="27" fillId="8" borderId="6" xfId="18" applyNumberFormat="1" applyFont="1" applyFill="1" applyBorder="1" applyAlignment="1">
      <alignment horizontal="center"/>
    </xf>
    <xf numFmtId="49" fontId="27" fillId="8" borderId="18" xfId="18" applyNumberFormat="1" applyFont="1" applyFill="1" applyBorder="1" applyAlignment="1">
      <alignment horizontal="left"/>
    </xf>
    <xf numFmtId="168" fontId="27" fillId="8" borderId="6" xfId="18" applyNumberFormat="1" applyFont="1" applyFill="1" applyBorder="1" applyAlignment="1">
      <alignment horizontal="center" vertical="center" wrapText="1"/>
    </xf>
    <xf numFmtId="0" fontId="27" fillId="8" borderId="6" xfId="18" applyNumberFormat="1" applyFont="1" applyFill="1" applyBorder="1" applyAlignment="1">
      <alignment horizontal="center" vertical="center" wrapText="1"/>
    </xf>
    <xf numFmtId="49" fontId="25" fillId="8" borderId="6" xfId="18" applyNumberFormat="1" applyFont="1" applyFill="1" applyBorder="1" applyAlignment="1">
      <alignment horizontal="center" vertical="center" wrapText="1"/>
    </xf>
    <xf numFmtId="0" fontId="24" fillId="0" borderId="0" xfId="18" applyNumberFormat="1" applyBorder="1"/>
    <xf numFmtId="9" fontId="26" fillId="0" borderId="6" xfId="18" applyNumberFormat="1" applyFont="1" applyFill="1" applyBorder="1" applyAlignment="1">
      <alignment horizontal="center"/>
    </xf>
    <xf numFmtId="0" fontId="26" fillId="0" borderId="6" xfId="18" applyNumberFormat="1" applyFont="1" applyFill="1" applyBorder="1" applyAlignment="1">
      <alignment horizontal="center"/>
    </xf>
    <xf numFmtId="168" fontId="25" fillId="0" borderId="6" xfId="18" applyNumberFormat="1" applyFont="1" applyFill="1" applyBorder="1" applyAlignment="1">
      <alignment horizontal="center" vertical="center" wrapText="1"/>
    </xf>
    <xf numFmtId="0" fontId="25" fillId="0" borderId="6" xfId="18" applyNumberFormat="1" applyFont="1" applyFill="1" applyBorder="1" applyAlignment="1">
      <alignment horizontal="center" vertical="center" wrapText="1"/>
    </xf>
    <xf numFmtId="168" fontId="25" fillId="0" borderId="6" xfId="18" applyNumberFormat="1" applyFont="1" applyFill="1" applyBorder="1" applyAlignment="1">
      <alignment horizontal="center"/>
    </xf>
    <xf numFmtId="0" fontId="25" fillId="0" borderId="6" xfId="18" applyNumberFormat="1" applyFont="1" applyFill="1" applyBorder="1" applyAlignment="1">
      <alignment horizontal="center"/>
    </xf>
    <xf numFmtId="49" fontId="25" fillId="0" borderId="6" xfId="18" applyNumberFormat="1" applyFont="1" applyFill="1" applyBorder="1" applyAlignment="1">
      <alignment horizontal="left" wrapText="1"/>
    </xf>
    <xf numFmtId="10" fontId="0" fillId="0" borderId="0" xfId="19" applyNumberFormat="1" applyFont="1" applyAlignment="1"/>
    <xf numFmtId="168" fontId="27" fillId="0" borderId="6" xfId="18" applyNumberFormat="1" applyFont="1" applyFill="1" applyBorder="1" applyAlignment="1">
      <alignment horizontal="center" wrapText="1"/>
    </xf>
    <xf numFmtId="0" fontId="27" fillId="0" borderId="6" xfId="18" applyNumberFormat="1" applyFont="1" applyFill="1" applyBorder="1" applyAlignment="1">
      <alignment horizontal="center" wrapText="1"/>
    </xf>
    <xf numFmtId="168" fontId="27" fillId="0" borderId="6" xfId="18" applyNumberFormat="1" applyFont="1" applyFill="1" applyBorder="1" applyAlignment="1">
      <alignment horizontal="center"/>
    </xf>
    <xf numFmtId="0" fontId="27" fillId="0" borderId="6" xfId="18" applyNumberFormat="1" applyFont="1" applyFill="1" applyBorder="1" applyAlignment="1">
      <alignment horizontal="center"/>
    </xf>
    <xf numFmtId="49" fontId="27" fillId="0" borderId="6" xfId="18" applyNumberFormat="1" applyFont="1" applyFill="1" applyBorder="1" applyAlignment="1">
      <alignment horizontal="left"/>
    </xf>
    <xf numFmtId="49" fontId="27" fillId="0" borderId="6" xfId="18" applyNumberFormat="1" applyFont="1" applyFill="1" applyBorder="1" applyAlignment="1">
      <alignment horizontal="left" vertical="center" wrapText="1"/>
    </xf>
    <xf numFmtId="168" fontId="27" fillId="0" borderId="6" xfId="18" applyNumberFormat="1" applyFont="1" applyFill="1" applyBorder="1" applyAlignment="1">
      <alignment horizontal="center" vertical="center"/>
    </xf>
    <xf numFmtId="0" fontId="27" fillId="0" borderId="6" xfId="18" applyNumberFormat="1" applyFont="1" applyFill="1" applyBorder="1" applyAlignment="1">
      <alignment horizontal="center" vertical="center"/>
    </xf>
    <xf numFmtId="0" fontId="24" fillId="0" borderId="6" xfId="18" applyNumberFormat="1" applyFill="1" applyBorder="1"/>
    <xf numFmtId="49" fontId="25" fillId="0" borderId="6" xfId="18" applyNumberFormat="1" applyFont="1" applyFill="1" applyBorder="1" applyAlignment="1">
      <alignment horizontal="center" vertical="center" wrapText="1"/>
    </xf>
    <xf numFmtId="49" fontId="25" fillId="0" borderId="6" xfId="18" applyNumberFormat="1" applyFont="1" applyFill="1" applyBorder="1" applyAlignment="1">
      <alignment horizontal="center" wrapText="1"/>
    </xf>
    <xf numFmtId="0" fontId="24" fillId="8" borderId="23" xfId="18" applyFill="1" applyBorder="1"/>
    <xf numFmtId="0" fontId="24" fillId="8" borderId="24" xfId="18" applyFill="1" applyBorder="1"/>
    <xf numFmtId="0" fontId="24" fillId="8" borderId="25" xfId="18" applyFill="1" applyBorder="1"/>
    <xf numFmtId="168" fontId="26" fillId="0" borderId="6" xfId="18" applyNumberFormat="1" applyFont="1" applyBorder="1" applyAlignment="1">
      <alignment horizontal="center" vertical="center"/>
    </xf>
    <xf numFmtId="0" fontId="26" fillId="0" borderId="6" xfId="18" applyNumberFormat="1" applyFont="1" applyBorder="1" applyAlignment="1">
      <alignment horizontal="center" vertical="center"/>
    </xf>
    <xf numFmtId="168" fontId="25" fillId="8" borderId="6" xfId="18" applyNumberFormat="1" applyFont="1" applyFill="1" applyBorder="1" applyAlignment="1">
      <alignment horizontal="center" vertical="center"/>
    </xf>
    <xf numFmtId="0" fontId="25" fillId="0" borderId="6" xfId="18" applyNumberFormat="1" applyFont="1" applyFill="1" applyBorder="1" applyAlignment="1">
      <alignment horizontal="center" vertical="center"/>
    </xf>
    <xf numFmtId="0" fontId="25" fillId="8" borderId="6" xfId="18" applyNumberFormat="1" applyFont="1" applyFill="1" applyBorder="1" applyAlignment="1">
      <alignment horizontal="center" vertical="center"/>
    </xf>
    <xf numFmtId="49" fontId="25" fillId="8" borderId="6" xfId="18" applyNumberFormat="1" applyFont="1" applyFill="1" applyBorder="1" applyAlignment="1">
      <alignment horizontal="left"/>
    </xf>
    <xf numFmtId="49" fontId="27" fillId="8" borderId="6" xfId="18" applyNumberFormat="1" applyFont="1" applyFill="1" applyBorder="1" applyAlignment="1">
      <alignment horizontal="left"/>
    </xf>
    <xf numFmtId="0" fontId="24" fillId="0" borderId="6" xfId="18" applyNumberFormat="1" applyBorder="1"/>
    <xf numFmtId="49" fontId="25" fillId="8" borderId="5" xfId="18" applyNumberFormat="1" applyFont="1" applyFill="1" applyBorder="1" applyAlignment="1">
      <alignment horizontal="center" vertical="center" wrapText="1"/>
    </xf>
    <xf numFmtId="0" fontId="26" fillId="0" borderId="6" xfId="18" applyNumberFormat="1" applyFont="1" applyFill="1" applyBorder="1" applyAlignment="1">
      <alignment horizontal="center" vertical="center"/>
    </xf>
    <xf numFmtId="0" fontId="24" fillId="0" borderId="6" xfId="18" applyNumberFormat="1" applyFill="1" applyBorder="1" applyAlignment="1">
      <alignment horizontal="center" vertical="center"/>
    </xf>
    <xf numFmtId="0" fontId="27" fillId="0" borderId="6" xfId="18" applyNumberFormat="1" applyFont="1" applyFill="1" applyBorder="1" applyAlignment="1">
      <alignment horizontal="center" vertical="center" wrapText="1"/>
    </xf>
    <xf numFmtId="10" fontId="26" fillId="0" borderId="6" xfId="18" applyNumberFormat="1" applyFont="1" applyBorder="1" applyAlignment="1">
      <alignment horizontal="center"/>
    </xf>
    <xf numFmtId="168" fontId="29" fillId="8" borderId="6" xfId="18" applyNumberFormat="1" applyFont="1" applyFill="1" applyBorder="1" applyAlignment="1">
      <alignment horizontal="center" wrapText="1"/>
    </xf>
    <xf numFmtId="0" fontId="29" fillId="8" borderId="6" xfId="18" applyNumberFormat="1" applyFont="1" applyFill="1" applyBorder="1" applyAlignment="1">
      <alignment horizontal="center" wrapText="1"/>
    </xf>
    <xf numFmtId="0" fontId="30" fillId="8" borderId="6" xfId="18" applyNumberFormat="1" applyFont="1" applyFill="1" applyBorder="1" applyAlignment="1">
      <alignment horizontal="center"/>
    </xf>
    <xf numFmtId="49" fontId="31" fillId="8" borderId="18" xfId="18" applyNumberFormat="1" applyFont="1" applyFill="1" applyBorder="1"/>
    <xf numFmtId="10" fontId="24" fillId="0" borderId="6" xfId="18" applyNumberFormat="1" applyBorder="1" applyAlignment="1">
      <alignment horizontal="center"/>
    </xf>
    <xf numFmtId="0" fontId="24" fillId="0" borderId="6" xfId="18" applyNumberFormat="1" applyBorder="1" applyAlignment="1">
      <alignment horizontal="center"/>
    </xf>
    <xf numFmtId="168" fontId="32" fillId="8" borderId="6" xfId="18" applyNumberFormat="1" applyFont="1" applyFill="1" applyBorder="1" applyAlignment="1">
      <alignment horizontal="center" wrapText="1"/>
    </xf>
    <xf numFmtId="0" fontId="32" fillId="8" borderId="6" xfId="18" applyNumberFormat="1" applyFont="1" applyFill="1" applyBorder="1" applyAlignment="1">
      <alignment horizontal="center" wrapText="1"/>
    </xf>
    <xf numFmtId="49" fontId="32" fillId="8" borderId="18" xfId="18" applyNumberFormat="1" applyFont="1" applyFill="1" applyBorder="1" applyAlignment="1">
      <alignment horizontal="left" vertical="center" wrapText="1"/>
    </xf>
    <xf numFmtId="9" fontId="31" fillId="8" borderId="6" xfId="18" applyNumberFormat="1" applyFont="1" applyFill="1" applyBorder="1" applyAlignment="1">
      <alignment horizontal="center"/>
    </xf>
    <xf numFmtId="0" fontId="31" fillId="8" borderId="6" xfId="18" applyNumberFormat="1" applyFont="1" applyFill="1" applyBorder="1" applyAlignment="1">
      <alignment horizontal="center"/>
    </xf>
    <xf numFmtId="10" fontId="26" fillId="0" borderId="6" xfId="18" applyNumberFormat="1" applyFont="1" applyFill="1" applyBorder="1" applyAlignment="1">
      <alignment horizontal="center"/>
    </xf>
    <xf numFmtId="168" fontId="26" fillId="0" borderId="6" xfId="18" applyNumberFormat="1" applyFont="1" applyFill="1" applyBorder="1" applyAlignment="1">
      <alignment horizontal="center"/>
    </xf>
    <xf numFmtId="49" fontId="25" fillId="8" borderId="6" xfId="18" applyNumberFormat="1" applyFont="1" applyFill="1" applyBorder="1" applyAlignment="1">
      <alignment horizontal="left" vertical="center" wrapText="1"/>
    </xf>
    <xf numFmtId="10" fontId="24" fillId="0" borderId="6" xfId="18" applyNumberFormat="1" applyFill="1" applyBorder="1" applyAlignment="1">
      <alignment horizontal="center" vertical="center"/>
    </xf>
    <xf numFmtId="10" fontId="24" fillId="0" borderId="6" xfId="18" applyNumberFormat="1" applyFill="1" applyBorder="1" applyAlignment="1">
      <alignment horizontal="center"/>
    </xf>
    <xf numFmtId="168" fontId="27" fillId="0" borderId="6" xfId="18" applyNumberFormat="1" applyFont="1" applyFill="1" applyBorder="1" applyAlignment="1">
      <alignment horizontal="center" vertical="center" wrapText="1"/>
    </xf>
    <xf numFmtId="49" fontId="27" fillId="8" borderId="6" xfId="18" applyNumberFormat="1" applyFont="1" applyFill="1" applyBorder="1" applyAlignment="1">
      <alignment horizontal="left" vertical="center" wrapText="1"/>
    </xf>
    <xf numFmtId="10" fontId="0" fillId="0" borderId="6" xfId="19" applyNumberFormat="1" applyFont="1" applyFill="1" applyBorder="1" applyAlignment="1">
      <alignment horizontal="center" vertical="center"/>
    </xf>
    <xf numFmtId="0" fontId="24" fillId="0" borderId="6" xfId="18" applyNumberFormat="1" applyFill="1" applyBorder="1" applyAlignment="1">
      <alignment horizontal="center"/>
    </xf>
    <xf numFmtId="49" fontId="25" fillId="8" borderId="26" xfId="18" applyNumberFormat="1" applyFont="1" applyFill="1" applyBorder="1" applyAlignment="1">
      <alignment horizontal="center" vertical="center" wrapText="1"/>
    </xf>
    <xf numFmtId="0" fontId="33" fillId="0" borderId="0" xfId="18" applyNumberFormat="1" applyFont="1"/>
    <xf numFmtId="9" fontId="34" fillId="0" borderId="6" xfId="19" applyFont="1" applyFill="1" applyBorder="1" applyAlignment="1">
      <alignment horizontal="center"/>
    </xf>
    <xf numFmtId="0" fontId="34" fillId="0" borderId="6" xfId="18" applyNumberFormat="1" applyFont="1" applyFill="1" applyBorder="1" applyAlignment="1">
      <alignment horizontal="center"/>
    </xf>
    <xf numFmtId="168" fontId="29" fillId="0" borderId="6" xfId="18" applyNumberFormat="1" applyFont="1" applyFill="1" applyBorder="1" applyAlignment="1">
      <alignment horizontal="center" vertical="center" wrapText="1"/>
    </xf>
    <xf numFmtId="0" fontId="29" fillId="0" borderId="6" xfId="18" applyNumberFormat="1" applyFont="1" applyFill="1" applyBorder="1" applyAlignment="1">
      <alignment horizontal="center" vertical="center" wrapText="1"/>
    </xf>
    <xf numFmtId="49" fontId="29" fillId="8" borderId="18" xfId="18" applyNumberFormat="1" applyFont="1" applyFill="1" applyBorder="1" applyAlignment="1">
      <alignment horizontal="left" vertical="center" wrapText="1"/>
    </xf>
    <xf numFmtId="168" fontId="32" fillId="0" borderId="6" xfId="18" applyNumberFormat="1" applyFont="1" applyFill="1" applyBorder="1" applyAlignment="1">
      <alignment horizontal="center" vertical="center" wrapText="1"/>
    </xf>
    <xf numFmtId="0" fontId="32" fillId="0" borderId="6" xfId="18" applyNumberFormat="1" applyFont="1" applyFill="1" applyBorder="1" applyAlignment="1">
      <alignment horizontal="center" vertical="center" wrapText="1"/>
    </xf>
    <xf numFmtId="9" fontId="31" fillId="0" borderId="6" xfId="18" applyNumberFormat="1" applyFont="1" applyFill="1" applyBorder="1" applyAlignment="1">
      <alignment horizontal="center"/>
    </xf>
    <xf numFmtId="0" fontId="31" fillId="0" borderId="6" xfId="18" applyNumberFormat="1" applyFont="1" applyFill="1" applyBorder="1" applyAlignment="1">
      <alignment horizontal="center"/>
    </xf>
    <xf numFmtId="49" fontId="25" fillId="8" borderId="17" xfId="18" applyNumberFormat="1" applyFont="1" applyFill="1" applyBorder="1" applyAlignment="1">
      <alignment horizontal="center" vertical="center" wrapText="1"/>
    </xf>
    <xf numFmtId="9" fontId="34" fillId="0" borderId="6" xfId="19" applyFont="1" applyBorder="1" applyAlignment="1">
      <alignment horizontal="center"/>
    </xf>
    <xf numFmtId="0" fontId="34" fillId="0" borderId="6" xfId="18" applyNumberFormat="1" applyFont="1" applyBorder="1" applyAlignment="1">
      <alignment horizontal="center"/>
    </xf>
    <xf numFmtId="0" fontId="31" fillId="0" borderId="6" xfId="18" applyNumberFormat="1" applyFont="1" applyBorder="1" applyAlignment="1">
      <alignment horizontal="center"/>
    </xf>
    <xf numFmtId="10" fontId="34" fillId="0" borderId="6" xfId="18" applyNumberFormat="1" applyFont="1" applyFill="1" applyBorder="1" applyAlignment="1">
      <alignment horizontal="center"/>
    </xf>
    <xf numFmtId="168" fontId="29" fillId="8" borderId="6" xfId="18" applyNumberFormat="1" applyFont="1" applyFill="1" applyBorder="1" applyAlignment="1">
      <alignment horizontal="center" vertical="center" wrapText="1"/>
    </xf>
    <xf numFmtId="0" fontId="29" fillId="8" borderId="6" xfId="18" applyNumberFormat="1" applyFont="1" applyFill="1" applyBorder="1" applyAlignment="1">
      <alignment horizontal="center" vertical="center" wrapText="1"/>
    </xf>
    <xf numFmtId="49" fontId="25" fillId="8" borderId="18" xfId="18" applyNumberFormat="1" applyFont="1" applyFill="1" applyBorder="1" applyAlignment="1">
      <alignment horizontal="left" vertical="center" wrapText="1"/>
    </xf>
    <xf numFmtId="168" fontId="32" fillId="8" borderId="6" xfId="18" applyNumberFormat="1" applyFont="1" applyFill="1" applyBorder="1" applyAlignment="1">
      <alignment horizontal="center" vertical="center" wrapText="1"/>
    </xf>
    <xf numFmtId="0" fontId="32" fillId="8" borderId="6" xfId="18" applyNumberFormat="1" applyFont="1" applyFill="1" applyBorder="1" applyAlignment="1">
      <alignment horizontal="center" vertical="center" wrapText="1"/>
    </xf>
    <xf numFmtId="49" fontId="27" fillId="8" borderId="18" xfId="18" applyNumberFormat="1" applyFont="1" applyFill="1" applyBorder="1" applyAlignment="1">
      <alignment horizontal="left" vertical="center" wrapText="1"/>
    </xf>
    <xf numFmtId="0" fontId="31" fillId="0" borderId="6" xfId="18" applyNumberFormat="1" applyFont="1" applyFill="1" applyBorder="1" applyAlignment="1">
      <alignment horizontal="center" vertical="center"/>
    </xf>
    <xf numFmtId="10" fontId="22" fillId="0" borderId="6" xfId="0" applyNumberFormat="1" applyFont="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9" fontId="13" fillId="3" borderId="6" xfId="15" applyFont="1" applyFill="1" applyBorder="1" applyAlignment="1">
      <alignment horizontal="center" vertical="center" wrapText="1"/>
    </xf>
    <xf numFmtId="9" fontId="35" fillId="3" borderId="6" xfId="1" applyNumberFormat="1" applyFont="1" applyFill="1" applyBorder="1" applyAlignment="1">
      <alignment horizontal="center" vertical="center" wrapText="1"/>
    </xf>
    <xf numFmtId="0" fontId="35" fillId="3" borderId="6" xfId="1" applyFont="1" applyFill="1" applyBorder="1" applyAlignment="1">
      <alignment horizontal="center" vertical="center" wrapText="1"/>
    </xf>
    <xf numFmtId="0" fontId="35" fillId="3" borderId="6" xfId="1" applyFont="1" applyFill="1" applyBorder="1" applyAlignment="1">
      <alignment horizontal="left" vertical="center" wrapText="1"/>
    </xf>
    <xf numFmtId="10" fontId="15" fillId="0" borderId="6" xfId="15" applyNumberFormat="1"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168" fontId="36" fillId="3" borderId="6" xfId="15" applyNumberFormat="1" applyFont="1" applyFill="1" applyBorder="1" applyAlignment="1">
      <alignment horizontal="center" vertical="center" wrapText="1"/>
    </xf>
    <xf numFmtId="0" fontId="36" fillId="3" borderId="6" xfId="1" applyFont="1" applyFill="1" applyBorder="1" applyAlignment="1">
      <alignment horizontal="center" vertical="center" wrapText="1"/>
    </xf>
    <xf numFmtId="0" fontId="36" fillId="3" borderId="6" xfId="1" applyFont="1" applyFill="1" applyBorder="1" applyAlignment="1">
      <alignment horizontal="left" vertical="center" wrapText="1"/>
    </xf>
    <xf numFmtId="168" fontId="36" fillId="3" borderId="5" xfId="15" applyNumberFormat="1" applyFont="1" applyFill="1" applyBorder="1" applyAlignment="1">
      <alignment horizontal="center" vertical="center" wrapText="1"/>
    </xf>
    <xf numFmtId="0" fontId="36" fillId="3" borderId="5" xfId="1" applyFont="1" applyFill="1" applyBorder="1" applyAlignment="1">
      <alignment horizontal="center" vertical="center" wrapText="1"/>
    </xf>
    <xf numFmtId="168" fontId="15" fillId="0" borderId="6" xfId="0" applyNumberFormat="1" applyFont="1" applyBorder="1" applyAlignment="1" applyProtection="1">
      <alignment horizontal="center"/>
      <protection locked="0"/>
    </xf>
    <xf numFmtId="0" fontId="0" fillId="3" borderId="0" xfId="0" applyFill="1" applyProtection="1">
      <protection locked="0"/>
    </xf>
    <xf numFmtId="9" fontId="22" fillId="0" borderId="6" xfId="0" applyNumberFormat="1" applyFont="1" applyBorder="1" applyAlignment="1" applyProtection="1">
      <alignment horizontal="center" vertical="center"/>
      <protection locked="0"/>
    </xf>
    <xf numFmtId="9" fontId="35" fillId="3" borderId="6" xfId="15" applyFont="1" applyFill="1" applyBorder="1" applyAlignment="1">
      <alignment horizontal="center" vertical="center" wrapText="1"/>
    </xf>
    <xf numFmtId="0" fontId="22" fillId="3" borderId="6" xfId="0" applyFont="1" applyFill="1" applyBorder="1" applyAlignment="1" applyProtection="1">
      <alignment horizontal="center" vertical="center"/>
      <protection locked="0"/>
    </xf>
    <xf numFmtId="10" fontId="36" fillId="3" borderId="6" xfId="15" applyNumberFormat="1" applyFont="1" applyFill="1" applyBorder="1" applyAlignment="1">
      <alignment horizontal="center" vertical="center" wrapText="1"/>
    </xf>
    <xf numFmtId="0" fontId="36" fillId="0" borderId="6" xfId="1" applyFont="1" applyBorder="1" applyAlignment="1">
      <alignment horizontal="center" vertical="center" wrapText="1"/>
    </xf>
    <xf numFmtId="168" fontId="36" fillId="0" borderId="6" xfId="15" applyNumberFormat="1" applyFont="1" applyFill="1" applyBorder="1" applyAlignment="1">
      <alignment horizontal="center" vertical="center" wrapText="1"/>
    </xf>
    <xf numFmtId="0" fontId="36" fillId="0" borderId="6" xfId="1" applyFont="1" applyBorder="1" applyAlignment="1">
      <alignment horizontal="left" vertical="center" wrapText="1"/>
    </xf>
    <xf numFmtId="0" fontId="15" fillId="3" borderId="6" xfId="1" applyFont="1" applyFill="1" applyBorder="1" applyAlignment="1">
      <alignment horizontal="left" vertical="center" wrapText="1"/>
    </xf>
    <xf numFmtId="168" fontId="13" fillId="0" borderId="6" xfId="0" applyNumberFormat="1"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10" fontId="13" fillId="0" borderId="6" xfId="15" applyNumberFormat="1" applyFont="1" applyFill="1" applyBorder="1" applyAlignment="1">
      <alignment horizontal="center" vertical="center" wrapText="1"/>
    </xf>
    <xf numFmtId="168" fontId="13" fillId="0" borderId="6" xfId="15" applyNumberFormat="1" applyFont="1" applyFill="1" applyBorder="1" applyAlignment="1" applyProtection="1">
      <alignment horizontal="center"/>
      <protection locked="0"/>
    </xf>
    <xf numFmtId="168" fontId="36" fillId="0" borderId="6" xfId="15" applyNumberFormat="1" applyFont="1" applyFill="1" applyBorder="1" applyAlignment="1" applyProtection="1">
      <alignment horizontal="center" vertical="center"/>
      <protection locked="0"/>
    </xf>
    <xf numFmtId="10" fontId="0" fillId="0" borderId="6" xfId="15" applyNumberFormat="1" applyFont="1" applyBorder="1" applyAlignment="1">
      <alignment horizontal="center" vertical="center"/>
    </xf>
    <xf numFmtId="0" fontId="0" fillId="0" borderId="6" xfId="0" applyBorder="1" applyAlignment="1">
      <alignment horizontal="center" vertical="center"/>
    </xf>
    <xf numFmtId="10" fontId="0" fillId="0" borderId="0" xfId="0" applyNumberFormat="1"/>
    <xf numFmtId="10" fontId="0" fillId="0" borderId="6" xfId="0" applyNumberFormat="1" applyBorder="1" applyAlignment="1">
      <alignment horizontal="center" vertical="center"/>
    </xf>
    <xf numFmtId="9" fontId="35" fillId="0" borderId="6" xfId="15" applyFont="1" applyBorder="1" applyAlignment="1" applyProtection="1">
      <alignment horizontal="center" vertical="center"/>
      <protection locked="0"/>
    </xf>
    <xf numFmtId="168" fontId="36" fillId="0" borderId="6" xfId="15" applyNumberFormat="1" applyFont="1" applyBorder="1" applyAlignment="1" applyProtection="1">
      <alignment horizontal="center" vertical="center"/>
      <protection locked="0"/>
    </xf>
    <xf numFmtId="10" fontId="13" fillId="0" borderId="6" xfId="0" applyNumberFormat="1" applyFont="1" applyBorder="1" applyAlignment="1" applyProtection="1">
      <alignment horizontal="center"/>
      <protection locked="0"/>
    </xf>
    <xf numFmtId="0" fontId="22" fillId="0" borderId="6" xfId="0" applyFont="1" applyBorder="1" applyAlignment="1" applyProtection="1">
      <alignment horizontal="center"/>
      <protection locked="0"/>
    </xf>
    <xf numFmtId="0" fontId="0" fillId="0" borderId="6" xfId="0" applyBorder="1" applyAlignment="1" applyProtection="1">
      <alignment horizontal="center"/>
      <protection locked="0"/>
    </xf>
    <xf numFmtId="168" fontId="35" fillId="3" borderId="6" xfId="20" applyNumberFormat="1" applyFont="1" applyFill="1" applyBorder="1" applyAlignment="1">
      <alignment horizontal="center" vertical="center" wrapText="1"/>
    </xf>
    <xf numFmtId="168" fontId="35" fillId="0" borderId="6" xfId="21" applyNumberFormat="1" applyFont="1" applyBorder="1" applyAlignment="1" applyProtection="1">
      <alignment horizontal="center" vertical="center" wrapText="1"/>
      <protection locked="0"/>
    </xf>
    <xf numFmtId="0" fontId="35" fillId="0" borderId="6" xfId="21" applyFont="1" applyBorder="1" applyAlignment="1" applyProtection="1">
      <alignment horizontal="center" vertical="center" wrapText="1"/>
      <protection locked="0"/>
    </xf>
    <xf numFmtId="0" fontId="35" fillId="0" borderId="6" xfId="21" applyFont="1" applyBorder="1" applyAlignment="1" applyProtection="1">
      <alignment wrapText="1"/>
      <protection locked="0"/>
    </xf>
    <xf numFmtId="168" fontId="36" fillId="3" borderId="6" xfId="20" applyNumberFormat="1" applyFont="1" applyFill="1" applyBorder="1" applyAlignment="1">
      <alignment horizontal="center" vertical="center" wrapText="1"/>
    </xf>
    <xf numFmtId="0" fontId="36" fillId="0" borderId="6" xfId="21" applyFont="1" applyBorder="1" applyAlignment="1" applyProtection="1">
      <alignment horizontal="center" vertical="center" wrapText="1"/>
      <protection locked="0"/>
    </xf>
    <xf numFmtId="0" fontId="0" fillId="0" borderId="6" xfId="0" applyBorder="1" applyProtection="1">
      <protection locked="0"/>
    </xf>
    <xf numFmtId="0" fontId="36" fillId="0" borderId="6" xfId="21" applyFont="1" applyBorder="1" applyAlignment="1" applyProtection="1">
      <alignment wrapText="1"/>
      <protection locked="0"/>
    </xf>
    <xf numFmtId="0" fontId="0" fillId="0" borderId="6" xfId="0" applyBorder="1" applyAlignment="1" applyProtection="1">
      <alignment wrapText="1"/>
      <protection locked="0"/>
    </xf>
    <xf numFmtId="0" fontId="13" fillId="0" borderId="6" xfId="21" applyFont="1" applyBorder="1" applyAlignment="1" applyProtection="1">
      <alignment horizontal="center" vertical="center" wrapText="1"/>
      <protection locked="0"/>
    </xf>
    <xf numFmtId="0" fontId="0" fillId="0" borderId="0" xfId="0" applyAlignment="1" applyProtection="1">
      <alignment vertical="center"/>
      <protection locked="0"/>
    </xf>
    <xf numFmtId="168" fontId="13" fillId="3" borderId="6" xfId="20" applyNumberFormat="1" applyFont="1" applyFill="1" applyBorder="1" applyAlignment="1">
      <alignment horizontal="center" vertical="center" wrapText="1"/>
    </xf>
    <xf numFmtId="10" fontId="36" fillId="3" borderId="6" xfId="20" applyNumberFormat="1" applyFont="1" applyFill="1" applyBorder="1" applyAlignment="1">
      <alignment horizontal="center" vertical="center" wrapText="1"/>
    </xf>
    <xf numFmtId="0" fontId="35" fillId="3" borderId="5" xfId="1" applyFont="1" applyFill="1" applyBorder="1" applyAlignment="1">
      <alignment horizontal="center" vertical="center" wrapText="1"/>
    </xf>
    <xf numFmtId="0" fontId="0" fillId="0" borderId="0" xfId="0"/>
    <xf numFmtId="0" fontId="0" fillId="0" borderId="0" xfId="0" applyProtection="1">
      <protection locked="0"/>
    </xf>
    <xf numFmtId="0" fontId="13" fillId="4" borderId="4" xfId="0" applyFont="1" applyFill="1" applyBorder="1" applyProtection="1">
      <protection locked="0"/>
    </xf>
    <xf numFmtId="0" fontId="15" fillId="0" borderId="0" xfId="0" applyFont="1" applyProtection="1">
      <protection locked="0"/>
    </xf>
    <xf numFmtId="0" fontId="15" fillId="0" borderId="6" xfId="0" applyFont="1" applyBorder="1" applyProtection="1">
      <protection locked="0"/>
    </xf>
    <xf numFmtId="0" fontId="14" fillId="0" borderId="0" xfId="1" applyFont="1"/>
    <xf numFmtId="0" fontId="5" fillId="0" borderId="0" xfId="0" applyFont="1" applyProtection="1">
      <protection locked="0"/>
    </xf>
    <xf numFmtId="0" fontId="6" fillId="0" borderId="0" xfId="0" applyFont="1" applyAlignment="1" applyProtection="1">
      <alignment horizontal="center"/>
      <protection locked="0"/>
    </xf>
    <xf numFmtId="0" fontId="3" fillId="0" borderId="0" xfId="0" applyFont="1" applyAlignment="1" applyProtection="1">
      <alignment wrapText="1"/>
      <protection locked="0"/>
    </xf>
    <xf numFmtId="0" fontId="15" fillId="3" borderId="0" xfId="0" applyFont="1" applyFill="1" applyAlignment="1" applyProtection="1">
      <alignment horizontal="left" vertical="top"/>
      <protection locked="0"/>
    </xf>
    <xf numFmtId="0" fontId="15" fillId="3" borderId="0" xfId="0" applyFont="1" applyFill="1" applyAlignment="1" applyProtection="1">
      <alignment horizontal="center" vertical="center"/>
      <protection locked="0"/>
    </xf>
    <xf numFmtId="0" fontId="39" fillId="3" borderId="0" xfId="0" applyFont="1" applyFill="1" applyAlignment="1">
      <alignment wrapText="1"/>
    </xf>
    <xf numFmtId="0" fontId="13" fillId="3" borderId="27" xfId="0" applyFont="1" applyFill="1" applyBorder="1" applyAlignment="1">
      <alignment horizontal="center" vertical="center" wrapText="1"/>
    </xf>
    <xf numFmtId="0" fontId="15" fillId="3" borderId="27" xfId="0" applyFont="1" applyFill="1" applyBorder="1" applyAlignment="1">
      <alignment horizontal="left" vertical="top" wrapText="1"/>
    </xf>
    <xf numFmtId="0" fontId="13" fillId="3" borderId="27" xfId="0" applyFont="1" applyFill="1" applyBorder="1" applyAlignment="1">
      <alignment horizontal="center" vertical="top" wrapText="1"/>
    </xf>
    <xf numFmtId="0" fontId="13" fillId="3" borderId="27" xfId="0" applyFont="1" applyFill="1" applyBorder="1" applyAlignment="1">
      <alignment horizontal="center" wrapText="1"/>
    </xf>
    <xf numFmtId="0" fontId="15" fillId="3" borderId="0" xfId="0" applyFont="1" applyFill="1"/>
    <xf numFmtId="0" fontId="13" fillId="3" borderId="6" xfId="0" applyFont="1" applyFill="1" applyBorder="1" applyAlignment="1">
      <alignment horizontal="center"/>
    </xf>
    <xf numFmtId="0" fontId="15" fillId="0" borderId="6" xfId="0" applyFont="1" applyBorder="1" applyAlignment="1">
      <alignment wrapText="1"/>
    </xf>
    <xf numFmtId="0" fontId="15" fillId="0" borderId="27" xfId="0" applyFont="1" applyBorder="1" applyAlignment="1">
      <alignment wrapText="1"/>
    </xf>
    <xf numFmtId="0" fontId="15" fillId="0" borderId="6" xfId="0" applyFont="1" applyBorder="1"/>
    <xf numFmtId="0" fontId="13" fillId="3" borderId="6" xfId="0" applyFont="1" applyFill="1" applyBorder="1" applyAlignment="1">
      <alignment horizontal="center" wrapText="1"/>
    </xf>
    <xf numFmtId="0" fontId="13" fillId="3" borderId="6" xfId="0" applyFont="1" applyFill="1" applyBorder="1"/>
    <xf numFmtId="0" fontId="13" fillId="3" borderId="6" xfId="0" applyFont="1" applyFill="1" applyBorder="1" applyAlignment="1">
      <alignment horizontal="center" vertical="center" wrapText="1"/>
    </xf>
    <xf numFmtId="0" fontId="15" fillId="3" borderId="6" xfId="0" applyFont="1" applyFill="1" applyBorder="1" applyProtection="1">
      <protection locked="0"/>
    </xf>
    <xf numFmtId="0" fontId="15" fillId="3" borderId="6" xfId="0" applyFont="1" applyFill="1" applyBorder="1" applyAlignment="1">
      <alignment wrapText="1"/>
    </xf>
    <xf numFmtId="0" fontId="13" fillId="0" borderId="6" xfId="0" applyFont="1" applyBorder="1" applyAlignment="1" applyProtection="1">
      <alignment horizontal="center" vertical="center"/>
      <protection locked="0"/>
    </xf>
    <xf numFmtId="0" fontId="15" fillId="3" borderId="11" xfId="0" applyFont="1" applyFill="1" applyBorder="1"/>
    <xf numFmtId="0" fontId="17" fillId="3" borderId="9" xfId="1" applyFont="1" applyFill="1" applyBorder="1" applyAlignment="1">
      <alignment horizontal="left" vertical="top" wrapText="1"/>
    </xf>
    <xf numFmtId="0" fontId="17" fillId="3" borderId="9" xfId="1" applyFont="1" applyFill="1" applyBorder="1" applyAlignment="1">
      <alignment horizontal="left" vertical="top"/>
    </xf>
    <xf numFmtId="0" fontId="17" fillId="3" borderId="3" xfId="1" applyFont="1" applyFill="1" applyBorder="1" applyAlignment="1">
      <alignment horizontal="left" vertical="top"/>
    </xf>
    <xf numFmtId="0" fontId="17" fillId="3" borderId="28" xfId="1" applyFont="1" applyFill="1" applyBorder="1" applyAlignment="1">
      <alignment horizontal="left" vertical="top"/>
    </xf>
    <xf numFmtId="0" fontId="14" fillId="3" borderId="6" xfId="0" applyFont="1" applyFill="1" applyBorder="1" applyAlignment="1">
      <alignment horizontal="center"/>
    </xf>
    <xf numFmtId="0" fontId="15" fillId="3" borderId="9" xfId="0" applyFont="1" applyFill="1" applyBorder="1" applyAlignment="1">
      <alignment wrapText="1"/>
    </xf>
    <xf numFmtId="0" fontId="15" fillId="3" borderId="10" xfId="0" applyFont="1" applyFill="1" applyBorder="1" applyAlignment="1">
      <alignment wrapText="1"/>
    </xf>
    <xf numFmtId="0" fontId="13" fillId="3" borderId="10" xfId="0" applyFont="1" applyFill="1" applyBorder="1" applyAlignment="1">
      <alignment wrapText="1"/>
    </xf>
    <xf numFmtId="0" fontId="15" fillId="3" borderId="10" xfId="0" applyFont="1" applyFill="1" applyBorder="1"/>
    <xf numFmtId="0" fontId="15" fillId="3" borderId="6" xfId="0" applyFont="1" applyFill="1" applyBorder="1" applyAlignment="1">
      <alignment horizontal="left" vertical="top"/>
    </xf>
    <xf numFmtId="0" fontId="15" fillId="9" borderId="6" xfId="0" applyFont="1" applyFill="1" applyBorder="1" applyAlignment="1">
      <alignment horizontal="left" vertical="top"/>
    </xf>
    <xf numFmtId="0" fontId="15" fillId="9" borderId="11" xfId="0" applyFont="1" applyFill="1" applyBorder="1" applyAlignment="1">
      <alignment horizontal="left" vertical="top"/>
    </xf>
    <xf numFmtId="0" fontId="15" fillId="3" borderId="11" xfId="0" applyFont="1" applyFill="1" applyBorder="1" applyAlignment="1">
      <alignment horizontal="left" vertical="top"/>
    </xf>
    <xf numFmtId="0" fontId="15" fillId="3" borderId="6" xfId="0" quotePrefix="1" applyFont="1" applyFill="1" applyBorder="1" applyAlignment="1">
      <alignment horizontal="left" vertical="top"/>
    </xf>
    <xf numFmtId="0" fontId="13" fillId="3" borderId="11" xfId="0" applyFont="1" applyFill="1" applyBorder="1" applyAlignment="1">
      <alignment horizontal="center"/>
    </xf>
    <xf numFmtId="0" fontId="15" fillId="3" borderId="9" xfId="0" applyFont="1" applyFill="1" applyBorder="1"/>
    <xf numFmtId="0" fontId="13" fillId="3" borderId="10" xfId="0" applyFont="1" applyFill="1" applyBorder="1" applyAlignment="1">
      <alignment horizontal="center"/>
    </xf>
    <xf numFmtId="0" fontId="15" fillId="3" borderId="6" xfId="0" applyFont="1" applyFill="1" applyBorder="1" applyAlignment="1">
      <alignment horizontal="center"/>
    </xf>
    <xf numFmtId="0" fontId="15" fillId="3" borderId="6" xfId="0" applyFont="1" applyFill="1" applyBorder="1"/>
    <xf numFmtId="0" fontId="15" fillId="9" borderId="6" xfId="0" applyFont="1" applyFill="1" applyBorder="1" applyAlignment="1">
      <alignment horizontal="left" vertical="center"/>
    </xf>
    <xf numFmtId="0" fontId="15" fillId="3" borderId="6" xfId="0" applyFont="1" applyFill="1" applyBorder="1" applyAlignment="1">
      <alignment horizontal="left" vertical="center"/>
    </xf>
    <xf numFmtId="0" fontId="15" fillId="3" borderId="5" xfId="0" applyFont="1" applyFill="1" applyBorder="1"/>
    <xf numFmtId="0" fontId="15" fillId="3" borderId="5" xfId="0" applyFont="1" applyFill="1" applyBorder="1" applyAlignment="1">
      <alignment horizontal="left" vertical="center"/>
    </xf>
    <xf numFmtId="0" fontId="15" fillId="3" borderId="29" xfId="0" applyFont="1" applyFill="1" applyBorder="1" applyAlignment="1">
      <alignment horizontal="left" vertical="center"/>
    </xf>
    <xf numFmtId="0" fontId="13" fillId="3" borderId="30" xfId="0" applyFont="1" applyFill="1" applyBorder="1" applyAlignment="1">
      <alignment horizontal="center"/>
    </xf>
    <xf numFmtId="0" fontId="13" fillId="3" borderId="31" xfId="0" applyFont="1" applyFill="1" applyBorder="1" applyAlignment="1">
      <alignment horizontal="center"/>
    </xf>
    <xf numFmtId="0" fontId="13" fillId="3" borderId="32" xfId="0" applyFont="1" applyFill="1" applyBorder="1" applyAlignment="1">
      <alignment horizontal="center"/>
    </xf>
    <xf numFmtId="0" fontId="13" fillId="3" borderId="10" xfId="0" applyFont="1" applyFill="1" applyBorder="1" applyAlignment="1">
      <alignment horizontal="center" wrapText="1"/>
    </xf>
    <xf numFmtId="0" fontId="13" fillId="3" borderId="11" xfId="0" applyFont="1" applyFill="1" applyBorder="1" applyAlignment="1">
      <alignment wrapText="1"/>
    </xf>
    <xf numFmtId="0" fontId="0" fillId="0" borderId="6" xfId="0" applyBorder="1" applyAlignment="1">
      <alignment horizontal="center"/>
    </xf>
    <xf numFmtId="9" fontId="15" fillId="3" borderId="6" xfId="15" applyFont="1" applyFill="1" applyBorder="1" applyAlignment="1">
      <alignment horizontal="left" vertical="top"/>
    </xf>
    <xf numFmtId="9" fontId="15" fillId="9" borderId="6" xfId="15" applyFont="1" applyFill="1" applyBorder="1" applyAlignment="1">
      <alignment horizontal="left" vertical="top"/>
    </xf>
    <xf numFmtId="9" fontId="15" fillId="9" borderId="11" xfId="15" applyFont="1" applyFill="1" applyBorder="1" applyAlignment="1">
      <alignment horizontal="left" vertical="top"/>
    </xf>
    <xf numFmtId="9" fontId="0" fillId="0" borderId="6" xfId="15" applyFont="1" applyBorder="1" applyAlignment="1">
      <alignment horizontal="left"/>
    </xf>
    <xf numFmtId="9" fontId="15" fillId="3" borderId="11" xfId="15" applyFont="1" applyFill="1" applyBorder="1" applyAlignment="1">
      <alignment horizontal="left" vertical="top"/>
    </xf>
    <xf numFmtId="0" fontId="13" fillId="3" borderId="8" xfId="0" applyFont="1" applyFill="1" applyBorder="1" applyAlignment="1">
      <alignment horizontal="center"/>
    </xf>
    <xf numFmtId="9" fontId="13" fillId="3" borderId="8" xfId="0" applyNumberFormat="1" applyFont="1" applyFill="1" applyBorder="1" applyAlignment="1">
      <alignment horizontal="center"/>
    </xf>
    <xf numFmtId="9" fontId="22" fillId="0" borderId="6" xfId="0" applyNumberFormat="1" applyFont="1" applyBorder="1" applyAlignment="1">
      <alignment horizontal="center"/>
    </xf>
    <xf numFmtId="0" fontId="13" fillId="0" borderId="6" xfId="0" applyFont="1" applyBorder="1" applyAlignment="1" applyProtection="1">
      <alignment horizontal="center"/>
      <protection locked="0"/>
    </xf>
    <xf numFmtId="0" fontId="13" fillId="3" borderId="6" xfId="0" applyFont="1" applyFill="1" applyBorder="1" applyAlignment="1" applyProtection="1">
      <alignment horizontal="center"/>
      <protection locked="0"/>
    </xf>
    <xf numFmtId="0" fontId="15" fillId="0" borderId="0" xfId="0" applyFont="1"/>
    <xf numFmtId="0" fontId="13" fillId="0" borderId="0" xfId="0" applyFont="1"/>
    <xf numFmtId="0" fontId="13" fillId="0" borderId="27"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6" xfId="0" applyFont="1" applyBorder="1" applyAlignment="1">
      <alignment wrapText="1"/>
    </xf>
    <xf numFmtId="0" fontId="13" fillId="0" borderId="27" xfId="0" applyFont="1" applyBorder="1" applyAlignment="1">
      <alignment wrapText="1"/>
    </xf>
    <xf numFmtId="0" fontId="15" fillId="0" borderId="34" xfId="0" applyFont="1" applyBorder="1"/>
    <xf numFmtId="0" fontId="15" fillId="0" borderId="37" xfId="0" applyFont="1" applyBorder="1"/>
    <xf numFmtId="0" fontId="15" fillId="0" borderId="38" xfId="0" applyFont="1" applyBorder="1"/>
    <xf numFmtId="0" fontId="13" fillId="0" borderId="39" xfId="0" applyFont="1" applyBorder="1" applyAlignment="1">
      <alignment horizontal="center" vertical="center" wrapText="1"/>
    </xf>
    <xf numFmtId="0" fontId="38" fillId="3" borderId="13" xfId="2" applyFont="1" applyFill="1" applyBorder="1" applyAlignment="1">
      <alignment wrapText="1"/>
    </xf>
    <xf numFmtId="0" fontId="0" fillId="0" borderId="0" xfId="0" applyAlignment="1" applyProtection="1">
      <alignment horizontal="left"/>
      <protection locked="0"/>
    </xf>
    <xf numFmtId="0" fontId="13" fillId="4" borderId="4" xfId="0" applyFont="1" applyFill="1" applyBorder="1" applyAlignment="1" applyProtection="1">
      <alignment horizontal="left"/>
      <protection locked="0"/>
    </xf>
    <xf numFmtId="0" fontId="15" fillId="0" borderId="40" xfId="0" applyFont="1" applyBorder="1" applyAlignment="1">
      <alignment wrapText="1"/>
    </xf>
    <xf numFmtId="0" fontId="15" fillId="0" borderId="41" xfId="0" applyFont="1" applyBorder="1" applyAlignment="1">
      <alignment wrapText="1"/>
    </xf>
    <xf numFmtId="0" fontId="15" fillId="0" borderId="42" xfId="0" applyFont="1" applyBorder="1" applyAlignment="1">
      <alignment wrapText="1"/>
    </xf>
    <xf numFmtId="0" fontId="13" fillId="0" borderId="11" xfId="0" applyFont="1" applyBorder="1" applyAlignment="1" applyProtection="1">
      <alignment horizontal="center" vertical="center"/>
      <protection locked="0"/>
    </xf>
    <xf numFmtId="0" fontId="15" fillId="0" borderId="43" xfId="0" applyFont="1" applyBorder="1" applyAlignment="1">
      <alignment wrapText="1"/>
    </xf>
    <xf numFmtId="0" fontId="15" fillId="0" borderId="44" xfId="0" applyFont="1" applyBorder="1" applyAlignment="1">
      <alignment wrapText="1"/>
    </xf>
    <xf numFmtId="0" fontId="15" fillId="0" borderId="45" xfId="0" applyFont="1" applyBorder="1" applyAlignment="1">
      <alignment wrapText="1"/>
    </xf>
    <xf numFmtId="0" fontId="15" fillId="0" borderId="46" xfId="0" applyFont="1" applyBorder="1" applyAlignment="1">
      <alignment wrapText="1"/>
    </xf>
    <xf numFmtId="0" fontId="13" fillId="0" borderId="8" xfId="0" applyFont="1" applyBorder="1" applyAlignment="1" applyProtection="1">
      <alignment horizontal="center"/>
      <protection locked="0"/>
    </xf>
    <xf numFmtId="0" fontId="15" fillId="0" borderId="47" xfId="0" applyFont="1" applyBorder="1" applyAlignment="1">
      <alignment wrapText="1"/>
    </xf>
    <xf numFmtId="0" fontId="15" fillId="0" borderId="48" xfId="0" applyFont="1" applyBorder="1" applyAlignment="1">
      <alignment wrapText="1"/>
    </xf>
    <xf numFmtId="0" fontId="15" fillId="0" borderId="49" xfId="0" applyFont="1" applyBorder="1" applyAlignment="1">
      <alignment wrapText="1"/>
    </xf>
    <xf numFmtId="0" fontId="15" fillId="0" borderId="37" xfId="0" applyFont="1" applyBorder="1" applyAlignment="1">
      <alignment wrapText="1"/>
    </xf>
    <xf numFmtId="0" fontId="15" fillId="0" borderId="38" xfId="0" applyFont="1" applyBorder="1" applyAlignment="1">
      <alignment wrapText="1"/>
    </xf>
    <xf numFmtId="0" fontId="15" fillId="0" borderId="50" xfId="0" applyFont="1" applyBorder="1" applyAlignment="1">
      <alignment wrapText="1"/>
    </xf>
    <xf numFmtId="0" fontId="15" fillId="0" borderId="51" xfId="0" applyFont="1" applyBorder="1" applyAlignment="1">
      <alignment wrapText="1"/>
    </xf>
    <xf numFmtId="0" fontId="15" fillId="0" borderId="52" xfId="0" applyFont="1" applyBorder="1" applyAlignment="1">
      <alignment wrapText="1"/>
    </xf>
    <xf numFmtId="0" fontId="13" fillId="3" borderId="53" xfId="0" applyFont="1" applyFill="1" applyBorder="1" applyAlignment="1">
      <alignment horizontal="center" wrapText="1"/>
    </xf>
    <xf numFmtId="0" fontId="13" fillId="3" borderId="9" xfId="0" applyFont="1" applyFill="1" applyBorder="1" applyAlignment="1">
      <alignment horizontal="center" wrapText="1"/>
    </xf>
    <xf numFmtId="0" fontId="13" fillId="3" borderId="54" xfId="0" applyFont="1" applyFill="1" applyBorder="1" applyAlignment="1">
      <alignment horizontal="center" wrapText="1"/>
    </xf>
    <xf numFmtId="0" fontId="13" fillId="3" borderId="55" xfId="0" applyFont="1" applyFill="1" applyBorder="1" applyAlignment="1">
      <alignment horizontal="center" wrapText="1"/>
    </xf>
    <xf numFmtId="0" fontId="5" fillId="0" borderId="0" xfId="0" applyFont="1" applyAlignment="1" applyProtection="1">
      <alignment horizontal="center" vertical="center" wrapText="1"/>
      <protection locked="0"/>
    </xf>
    <xf numFmtId="49" fontId="27" fillId="8" borderId="16" xfId="18" applyNumberFormat="1" applyFont="1" applyFill="1" applyBorder="1" applyAlignment="1">
      <alignment horizontal="left"/>
    </xf>
    <xf numFmtId="0" fontId="27" fillId="8" borderId="16" xfId="18" applyNumberFormat="1" applyFont="1" applyFill="1" applyBorder="1" applyAlignment="1">
      <alignment horizontal="center" vertical="center"/>
    </xf>
    <xf numFmtId="168" fontId="27" fillId="8" borderId="15" xfId="18" applyNumberFormat="1" applyFont="1" applyFill="1" applyBorder="1" applyAlignment="1">
      <alignment horizontal="center" vertical="center"/>
    </xf>
    <xf numFmtId="0" fontId="27" fillId="8" borderId="8" xfId="18" applyNumberFormat="1" applyFont="1" applyFill="1" applyBorder="1" applyAlignment="1">
      <alignment horizontal="center" vertical="center"/>
    </xf>
    <xf numFmtId="168" fontId="27" fillId="8" borderId="8" xfId="18" applyNumberFormat="1" applyFont="1" applyFill="1" applyBorder="1" applyAlignment="1">
      <alignment horizontal="center" vertical="center"/>
    </xf>
    <xf numFmtId="0" fontId="24" fillId="0" borderId="8" xfId="18" applyNumberFormat="1" applyBorder="1" applyAlignment="1">
      <alignment horizontal="center" vertical="center"/>
    </xf>
    <xf numFmtId="0" fontId="23" fillId="3" borderId="0" xfId="21" applyFill="1"/>
    <xf numFmtId="0" fontId="15" fillId="3" borderId="0" xfId="21" applyFont="1" applyFill="1" applyAlignment="1" applyProtection="1">
      <alignment wrapText="1"/>
      <protection locked="0"/>
    </xf>
    <xf numFmtId="0" fontId="13" fillId="3" borderId="6" xfId="21" applyFont="1" applyFill="1" applyBorder="1" applyAlignment="1" applyProtection="1">
      <alignment horizontal="center" vertical="center" wrapText="1"/>
      <protection locked="0"/>
    </xf>
    <xf numFmtId="0" fontId="23" fillId="3" borderId="0" xfId="21" applyFill="1" applyAlignment="1">
      <alignment vertical="center"/>
    </xf>
    <xf numFmtId="0" fontId="36" fillId="3" borderId="6" xfId="21" applyFont="1" applyFill="1" applyBorder="1" applyAlignment="1" applyProtection="1">
      <alignment wrapText="1"/>
      <protection locked="0"/>
    </xf>
    <xf numFmtId="0" fontId="36" fillId="3" borderId="6" xfId="21" applyFont="1" applyFill="1" applyBorder="1" applyAlignment="1" applyProtection="1">
      <alignment horizontal="center" wrapText="1"/>
      <protection locked="0"/>
    </xf>
    <xf numFmtId="0" fontId="0" fillId="3" borderId="6" xfId="0" applyFill="1" applyBorder="1" applyAlignment="1">
      <alignment horizontal="center" vertical="center"/>
    </xf>
    <xf numFmtId="10" fontId="0" fillId="3" borderId="6" xfId="0" applyNumberFormat="1" applyFill="1" applyBorder="1" applyAlignment="1">
      <alignment horizontal="center" vertical="center"/>
    </xf>
    <xf numFmtId="0" fontId="35" fillId="3" borderId="6" xfId="21" applyFont="1" applyFill="1" applyBorder="1" applyAlignment="1" applyProtection="1">
      <alignment wrapText="1"/>
      <protection locked="0"/>
    </xf>
    <xf numFmtId="0" fontId="35" fillId="3" borderId="6" xfId="21" applyFont="1" applyFill="1" applyBorder="1" applyAlignment="1" applyProtection="1">
      <alignment horizontal="center" wrapText="1"/>
      <protection locked="0"/>
    </xf>
    <xf numFmtId="168" fontId="35" fillId="3" borderId="6" xfId="21" applyNumberFormat="1" applyFont="1" applyFill="1" applyBorder="1" applyAlignment="1" applyProtection="1">
      <alignment horizontal="center" wrapText="1"/>
      <protection locked="0"/>
    </xf>
    <xf numFmtId="0" fontId="14" fillId="3" borderId="0" xfId="1" applyFont="1" applyFill="1"/>
    <xf numFmtId="0" fontId="13" fillId="3" borderId="6" xfId="21" applyFont="1" applyFill="1" applyBorder="1" applyAlignment="1" applyProtection="1">
      <alignment horizontal="center" wrapText="1"/>
      <protection locked="0"/>
    </xf>
    <xf numFmtId="0" fontId="37" fillId="3" borderId="6" xfId="21" applyFont="1" applyFill="1" applyBorder="1" applyAlignment="1">
      <alignment horizontal="center"/>
    </xf>
    <xf numFmtId="9" fontId="37" fillId="3" borderId="6" xfId="21" applyNumberFormat="1" applyFont="1" applyFill="1" applyBorder="1" applyAlignment="1">
      <alignment horizontal="center"/>
    </xf>
    <xf numFmtId="0" fontId="22" fillId="3" borderId="6" xfId="0" applyFont="1" applyFill="1" applyBorder="1" applyAlignment="1" applyProtection="1">
      <alignment horizontal="center"/>
      <protection locked="0"/>
    </xf>
    <xf numFmtId="9" fontId="22" fillId="3" borderId="6" xfId="0" applyNumberFormat="1" applyFont="1" applyFill="1" applyBorder="1" applyAlignment="1" applyProtection="1">
      <alignment horizontal="center"/>
      <protection locked="0"/>
    </xf>
    <xf numFmtId="0" fontId="24" fillId="3" borderId="22" xfId="18" applyFill="1" applyBorder="1"/>
    <xf numFmtId="0" fontId="24" fillId="3" borderId="21" xfId="18" applyFill="1" applyBorder="1"/>
    <xf numFmtId="0" fontId="24" fillId="3" borderId="0" xfId="18" applyNumberFormat="1" applyFill="1"/>
    <xf numFmtId="0" fontId="24" fillId="3" borderId="0" xfId="18" applyFill="1"/>
    <xf numFmtId="0" fontId="24" fillId="3" borderId="14" xfId="18" applyFill="1" applyBorder="1"/>
    <xf numFmtId="0" fontId="24" fillId="3" borderId="0" xfId="18" applyFill="1" applyBorder="1"/>
    <xf numFmtId="0" fontId="27" fillId="3" borderId="6" xfId="18" applyNumberFormat="1" applyFont="1" applyFill="1" applyBorder="1" applyAlignment="1">
      <alignment horizontal="center" vertical="center" wrapText="1"/>
    </xf>
    <xf numFmtId="168" fontId="27" fillId="3" borderId="6" xfId="18" applyNumberFormat="1" applyFont="1" applyFill="1" applyBorder="1" applyAlignment="1">
      <alignment horizontal="center" vertical="center" wrapText="1"/>
    </xf>
    <xf numFmtId="0" fontId="27" fillId="3" borderId="6" xfId="18" applyNumberFormat="1" applyFont="1" applyFill="1" applyBorder="1" applyAlignment="1">
      <alignment horizontal="center" vertical="center"/>
    </xf>
    <xf numFmtId="9" fontId="27" fillId="3" borderId="6" xfId="19" applyFont="1" applyFill="1" applyBorder="1" applyAlignment="1">
      <alignment horizontal="center" vertical="center"/>
    </xf>
    <xf numFmtId="0" fontId="24" fillId="3" borderId="6" xfId="18" applyNumberFormat="1" applyFill="1" applyBorder="1" applyAlignment="1">
      <alignment horizontal="center" vertical="center"/>
    </xf>
    <xf numFmtId="0" fontId="25" fillId="3" borderId="6" xfId="18" applyNumberFormat="1" applyFont="1" applyFill="1" applyBorder="1" applyAlignment="1">
      <alignment horizontal="center" vertical="center" wrapText="1"/>
    </xf>
    <xf numFmtId="168" fontId="25" fillId="3" borderId="6" xfId="18" applyNumberFormat="1" applyFont="1" applyFill="1" applyBorder="1" applyAlignment="1">
      <alignment horizontal="center" vertical="center" wrapText="1"/>
    </xf>
    <xf numFmtId="0" fontId="26" fillId="3" borderId="6" xfId="18" applyNumberFormat="1" applyFont="1" applyFill="1" applyBorder="1" applyAlignment="1">
      <alignment horizontal="center" vertical="center"/>
    </xf>
    <xf numFmtId="168" fontId="26" fillId="3" borderId="6" xfId="18" applyNumberFormat="1" applyFont="1" applyFill="1" applyBorder="1" applyAlignment="1">
      <alignment horizontal="center" vertical="center"/>
    </xf>
    <xf numFmtId="49" fontId="32" fillId="8" borderId="15" xfId="18" applyNumberFormat="1" applyFont="1" applyFill="1" applyBorder="1" applyAlignment="1">
      <alignment horizontal="left" vertical="center" wrapText="1"/>
    </xf>
    <xf numFmtId="0" fontId="32" fillId="8" borderId="8" xfId="18" applyNumberFormat="1" applyFont="1" applyFill="1" applyBorder="1" applyAlignment="1">
      <alignment horizontal="center" wrapText="1"/>
    </xf>
    <xf numFmtId="168" fontId="32" fillId="8" borderId="8" xfId="18" applyNumberFormat="1" applyFont="1" applyFill="1" applyBorder="1" applyAlignment="1">
      <alignment horizontal="center" wrapText="1"/>
    </xf>
    <xf numFmtId="49" fontId="25" fillId="3" borderId="6" xfId="18" applyNumberFormat="1" applyFont="1" applyFill="1" applyBorder="1" applyAlignment="1">
      <alignment horizontal="center" vertical="center" wrapText="1"/>
    </xf>
    <xf numFmtId="49" fontId="27" fillId="3" borderId="6" xfId="18" applyNumberFormat="1" applyFont="1" applyFill="1" applyBorder="1" applyAlignment="1">
      <alignment horizontal="left" vertical="center" wrapText="1"/>
    </xf>
    <xf numFmtId="49" fontId="27" fillId="3" borderId="6" xfId="18" applyNumberFormat="1" applyFont="1" applyFill="1" applyBorder="1" applyAlignment="1">
      <alignment horizontal="left"/>
    </xf>
    <xf numFmtId="49" fontId="24" fillId="3" borderId="6" xfId="18" applyNumberFormat="1" applyFill="1" applyBorder="1" applyAlignment="1">
      <alignment horizontal="left"/>
    </xf>
    <xf numFmtId="49" fontId="26" fillId="3" borderId="6" xfId="18" applyNumberFormat="1" applyFont="1" applyFill="1" applyBorder="1" applyAlignment="1">
      <alignment horizontal="left"/>
    </xf>
    <xf numFmtId="49" fontId="27" fillId="8" borderId="15" xfId="18" applyNumberFormat="1" applyFont="1" applyFill="1" applyBorder="1" applyAlignment="1">
      <alignment horizontal="left"/>
    </xf>
    <xf numFmtId="9" fontId="0" fillId="0" borderId="6" xfId="0" applyNumberFormat="1" applyBorder="1" applyAlignment="1">
      <alignment horizontal="center" vertical="center"/>
    </xf>
    <xf numFmtId="10" fontId="24" fillId="3" borderId="0" xfId="18" applyNumberFormat="1" applyFill="1"/>
    <xf numFmtId="0" fontId="7" fillId="3" borderId="0" xfId="2" applyFont="1" applyFill="1" applyAlignment="1">
      <alignment vertical="center" wrapText="1"/>
    </xf>
    <xf numFmtId="0" fontId="14" fillId="4" borderId="56" xfId="0" applyFont="1" applyFill="1" applyBorder="1" applyAlignment="1">
      <alignment horizontal="left" vertical="center"/>
    </xf>
    <xf numFmtId="171" fontId="14" fillId="4" borderId="56" xfId="0" applyNumberFormat="1" applyFont="1" applyFill="1" applyBorder="1" applyAlignment="1">
      <alignment horizontal="left"/>
    </xf>
    <xf numFmtId="37" fontId="14" fillId="4" borderId="57" xfId="0" applyNumberFormat="1" applyFont="1" applyFill="1" applyBorder="1" applyAlignment="1">
      <alignment horizontal="left"/>
    </xf>
    <xf numFmtId="0" fontId="13" fillId="3" borderId="10" xfId="22" applyNumberFormat="1" applyFont="1" applyFill="1" applyBorder="1" applyAlignment="1">
      <alignment horizontal="center" vertical="center" wrapText="1"/>
    </xf>
    <xf numFmtId="0" fontId="22" fillId="0" borderId="0" xfId="0" applyFont="1" applyAlignment="1" applyProtection="1">
      <alignment horizontal="right"/>
      <protection locked="0"/>
    </xf>
    <xf numFmtId="173" fontId="22" fillId="0" borderId="0" xfId="22" applyNumberFormat="1" applyFont="1" applyProtection="1">
      <protection locked="0"/>
    </xf>
    <xf numFmtId="2" fontId="22" fillId="0" borderId="0" xfId="22" applyNumberFormat="1" applyFont="1" applyProtection="1">
      <protection locked="0"/>
    </xf>
    <xf numFmtId="2" fontId="0" fillId="0" borderId="0" xfId="0" applyNumberFormat="1" applyProtection="1">
      <protection locked="0"/>
    </xf>
    <xf numFmtId="0" fontId="22" fillId="0" borderId="0" xfId="0" applyFont="1" applyProtection="1">
      <protection locked="0"/>
    </xf>
    <xf numFmtId="165" fontId="22" fillId="0" borderId="0" xfId="22" applyNumberFormat="1" applyFont="1" applyProtection="1">
      <protection locked="0"/>
    </xf>
    <xf numFmtId="173" fontId="0" fillId="0" borderId="0" xfId="22" applyNumberFormat="1" applyFont="1" applyProtection="1">
      <protection locked="0"/>
    </xf>
    <xf numFmtId="165" fontId="0" fillId="0" borderId="0" xfId="22" applyNumberFormat="1" applyFont="1" applyProtection="1">
      <protection locked="0"/>
    </xf>
    <xf numFmtId="165" fontId="0" fillId="0" borderId="0" xfId="22" applyNumberFormat="1" applyFont="1" applyAlignment="1" applyProtection="1">
      <alignment horizontal="right"/>
      <protection locked="0"/>
    </xf>
    <xf numFmtId="0" fontId="0" fillId="0" borderId="4" xfId="0" applyBorder="1" applyProtection="1">
      <protection locked="0"/>
    </xf>
    <xf numFmtId="173" fontId="0" fillId="0" borderId="4" xfId="22" applyNumberFormat="1" applyFont="1" applyBorder="1" applyProtection="1">
      <protection locked="0"/>
    </xf>
    <xf numFmtId="165" fontId="0" fillId="0" borderId="4" xfId="22" applyNumberFormat="1" applyFont="1" applyBorder="1" applyProtection="1">
      <protection locked="0"/>
    </xf>
    <xf numFmtId="165" fontId="0" fillId="0" borderId="4" xfId="22" applyNumberFormat="1" applyFont="1" applyBorder="1" applyAlignment="1" applyProtection="1">
      <alignment horizontal="right"/>
      <protection locked="0"/>
    </xf>
    <xf numFmtId="0" fontId="17" fillId="3" borderId="56" xfId="0" applyFont="1" applyFill="1" applyBorder="1"/>
    <xf numFmtId="0" fontId="42" fillId="3" borderId="0" xfId="0" applyFont="1" applyFill="1"/>
    <xf numFmtId="0" fontId="42" fillId="3" borderId="0" xfId="0" applyFont="1" applyFill="1" applyAlignment="1">
      <alignment horizontal="left"/>
    </xf>
    <xf numFmtId="0" fontId="43" fillId="0" borderId="0" xfId="1" applyFont="1"/>
    <xf numFmtId="0" fontId="44" fillId="4" borderId="0" xfId="0" applyFont="1" applyFill="1" applyAlignment="1">
      <alignment horizontal="left" vertical="center"/>
    </xf>
    <xf numFmtId="0" fontId="45" fillId="4" borderId="0" xfId="0" applyFont="1" applyFill="1" applyAlignment="1">
      <alignment horizontal="left" vertical="center"/>
    </xf>
    <xf numFmtId="171" fontId="44" fillId="4" borderId="0" xfId="0" applyNumberFormat="1" applyFont="1" applyFill="1" applyAlignment="1">
      <alignment horizontal="left"/>
    </xf>
    <xf numFmtId="0" fontId="44" fillId="4" borderId="0" xfId="0" applyFont="1" applyFill="1" applyAlignment="1">
      <alignment horizontal="left"/>
    </xf>
    <xf numFmtId="165" fontId="44" fillId="4" borderId="0" xfId="0" applyNumberFormat="1" applyFont="1" applyFill="1" applyAlignment="1">
      <alignment horizontal="left"/>
    </xf>
    <xf numFmtId="37" fontId="44" fillId="4" borderId="63" xfId="0" applyNumberFormat="1" applyFont="1" applyFill="1" applyBorder="1" applyAlignment="1">
      <alignment horizontal="left"/>
    </xf>
    <xf numFmtId="0" fontId="44" fillId="4" borderId="63" xfId="0" applyFont="1" applyFill="1" applyBorder="1" applyAlignment="1">
      <alignment horizontal="left"/>
    </xf>
    <xf numFmtId="165" fontId="44" fillId="4" borderId="63" xfId="0" applyNumberFormat="1" applyFont="1" applyFill="1" applyBorder="1" applyAlignment="1">
      <alignment horizontal="left"/>
    </xf>
    <xf numFmtId="0" fontId="1" fillId="0" borderId="0" xfId="0" applyFont="1"/>
    <xf numFmtId="0" fontId="46" fillId="3" borderId="10" xfId="22" applyNumberFormat="1" applyFont="1" applyFill="1" applyBorder="1" applyAlignment="1">
      <alignment horizontal="center" vertical="center" wrapText="1"/>
    </xf>
    <xf numFmtId="49" fontId="13" fillId="3" borderId="0" xfId="22" applyNumberFormat="1" applyFont="1" applyFill="1" applyBorder="1" applyAlignment="1">
      <alignment horizontal="center" vertical="center" wrapText="1"/>
    </xf>
    <xf numFmtId="0" fontId="22" fillId="0" borderId="0" xfId="0" applyFont="1" applyAlignment="1">
      <alignment horizontal="right"/>
    </xf>
    <xf numFmtId="173" fontId="46" fillId="3" borderId="0" xfId="22" applyNumberFormat="1" applyFont="1" applyFill="1" applyBorder="1" applyAlignment="1">
      <alignment horizontal="center" vertical="center" wrapText="1"/>
    </xf>
    <xf numFmtId="173" fontId="46" fillId="3" borderId="0" xfId="22" applyNumberFormat="1" applyFont="1" applyFill="1" applyBorder="1" applyAlignment="1">
      <alignment horizontal="right" vertical="center" wrapText="1"/>
    </xf>
    <xf numFmtId="165" fontId="46" fillId="3" borderId="0" xfId="22" applyNumberFormat="1" applyFont="1" applyFill="1" applyBorder="1" applyAlignment="1">
      <alignment horizontal="right" vertical="center" wrapText="1"/>
    </xf>
    <xf numFmtId="165" fontId="22" fillId="3" borderId="0" xfId="22" applyNumberFormat="1" applyFont="1" applyFill="1" applyBorder="1" applyAlignment="1">
      <alignment horizontal="right" vertical="center" wrapText="1"/>
    </xf>
    <xf numFmtId="49" fontId="46" fillId="3" borderId="0" xfId="22" applyNumberFormat="1" applyFont="1" applyFill="1" applyBorder="1" applyAlignment="1">
      <alignment horizontal="center" vertical="center" wrapText="1"/>
    </xf>
    <xf numFmtId="0" fontId="46" fillId="3" borderId="0" xfId="22" applyNumberFormat="1" applyFont="1" applyFill="1" applyBorder="1" applyAlignment="1">
      <alignment horizontal="center" vertical="center" wrapText="1"/>
    </xf>
    <xf numFmtId="49" fontId="22" fillId="3" borderId="0" xfId="22" applyNumberFormat="1" applyFont="1" applyFill="1" applyBorder="1" applyAlignment="1">
      <alignment horizontal="center" vertical="center" wrapText="1"/>
    </xf>
    <xf numFmtId="0" fontId="22" fillId="0" borderId="0" xfId="0" applyFont="1"/>
    <xf numFmtId="173" fontId="22" fillId="3" borderId="0" xfId="22" applyNumberFormat="1" applyFont="1" applyFill="1" applyBorder="1" applyAlignment="1">
      <alignment horizontal="right" vertical="center" wrapText="1"/>
    </xf>
    <xf numFmtId="0" fontId="43" fillId="0" borderId="0" xfId="0" applyFont="1" applyProtection="1">
      <protection locked="0"/>
    </xf>
    <xf numFmtId="173" fontId="43" fillId="3" borderId="0" xfId="22" applyNumberFormat="1" applyFont="1" applyFill="1" applyBorder="1" applyAlignment="1">
      <alignment horizontal="right" vertical="center" wrapText="1"/>
    </xf>
    <xf numFmtId="165" fontId="43" fillId="0" borderId="0" xfId="0" applyNumberFormat="1" applyFont="1" applyAlignment="1" applyProtection="1">
      <alignment horizontal="right"/>
      <protection locked="0"/>
    </xf>
    <xf numFmtId="173" fontId="1" fillId="0" borderId="0" xfId="0" applyNumberFormat="1" applyFont="1"/>
    <xf numFmtId="173" fontId="1" fillId="3" borderId="0" xfId="22" applyNumberFormat="1" applyFont="1" applyFill="1" applyBorder="1" applyAlignment="1">
      <alignment horizontal="center" vertical="center" wrapText="1"/>
    </xf>
    <xf numFmtId="173" fontId="22" fillId="3" borderId="0" xfId="22" applyNumberFormat="1" applyFont="1" applyFill="1" applyBorder="1" applyAlignment="1">
      <alignment horizontal="center" vertical="center" wrapText="1"/>
    </xf>
    <xf numFmtId="173" fontId="1" fillId="3" borderId="0" xfId="0" applyNumberFormat="1" applyFont="1" applyFill="1"/>
    <xf numFmtId="173" fontId="1" fillId="0" borderId="0" xfId="0" applyNumberFormat="1" applyFont="1" applyProtection="1">
      <protection locked="0"/>
    </xf>
    <xf numFmtId="49" fontId="13" fillId="3" borderId="4" xfId="22" applyNumberFormat="1" applyFont="1" applyFill="1" applyBorder="1" applyAlignment="1">
      <alignment horizontal="center" vertical="center" wrapText="1"/>
    </xf>
    <xf numFmtId="0" fontId="43" fillId="0" borderId="4" xfId="0" applyFont="1" applyBorder="1" applyProtection="1">
      <protection locked="0"/>
    </xf>
    <xf numFmtId="173" fontId="43" fillId="3" borderId="4" xfId="22" applyNumberFormat="1" applyFont="1" applyFill="1" applyBorder="1" applyAlignment="1">
      <alignment horizontal="right" vertical="center" wrapText="1"/>
    </xf>
    <xf numFmtId="165" fontId="43" fillId="0" borderId="4" xfId="0" applyNumberFormat="1" applyFont="1" applyBorder="1" applyAlignment="1" applyProtection="1">
      <alignment horizontal="right"/>
      <protection locked="0"/>
    </xf>
    <xf numFmtId="173" fontId="1" fillId="0" borderId="4" xfId="0" applyNumberFormat="1" applyFont="1" applyBorder="1"/>
    <xf numFmtId="49" fontId="46" fillId="3" borderId="0" xfId="22" applyNumberFormat="1" applyFont="1" applyFill="1" applyBorder="1" applyAlignment="1">
      <alignment horizontal="right" vertical="center" wrapText="1"/>
    </xf>
    <xf numFmtId="0" fontId="47" fillId="0" borderId="0" xfId="0" applyFont="1" applyProtection="1">
      <protection locked="0"/>
    </xf>
    <xf numFmtId="0" fontId="47" fillId="0" borderId="0" xfId="0" applyFont="1" applyAlignment="1" applyProtection="1">
      <alignment horizontal="right"/>
      <protection locked="0"/>
    </xf>
    <xf numFmtId="0" fontId="1" fillId="0" borderId="0" xfId="0" applyFont="1" applyProtection="1">
      <protection locked="0"/>
    </xf>
    <xf numFmtId="0" fontId="44" fillId="3" borderId="60" xfId="0" applyFont="1" applyFill="1" applyBorder="1" applyAlignment="1">
      <alignment horizontal="center" vertical="center" wrapText="1"/>
    </xf>
    <xf numFmtId="49" fontId="46" fillId="3" borderId="2" xfId="22" applyNumberFormat="1" applyFont="1" applyFill="1" applyBorder="1" applyAlignment="1">
      <alignment horizontal="center" vertical="center" wrapText="1"/>
    </xf>
    <xf numFmtId="49" fontId="46" fillId="3" borderId="63" xfId="22" applyNumberFormat="1" applyFont="1" applyFill="1" applyBorder="1" applyAlignment="1">
      <alignment horizontal="center" vertical="center" wrapText="1"/>
    </xf>
    <xf numFmtId="2" fontId="22" fillId="3" borderId="0" xfId="22" applyNumberFormat="1" applyFont="1" applyFill="1" applyBorder="1" applyAlignment="1">
      <alignment horizontal="right" vertical="center" wrapText="1"/>
    </xf>
    <xf numFmtId="2" fontId="46" fillId="3" borderId="0" xfId="22" applyNumberFormat="1" applyFont="1" applyFill="1" applyBorder="1" applyAlignment="1">
      <alignment horizontal="right" vertical="center" wrapText="1"/>
    </xf>
    <xf numFmtId="2" fontId="43" fillId="0" borderId="0" xfId="0" applyNumberFormat="1" applyFont="1" applyAlignment="1" applyProtection="1">
      <alignment horizontal="right"/>
      <protection locked="0"/>
    </xf>
    <xf numFmtId="165" fontId="22" fillId="3" borderId="0" xfId="22" applyNumberFormat="1" applyFont="1" applyFill="1" applyBorder="1" applyAlignment="1">
      <alignment horizontal="center" vertical="center" wrapText="1"/>
    </xf>
    <xf numFmtId="2" fontId="43" fillId="0" borderId="4" xfId="0" applyNumberFormat="1" applyFont="1" applyBorder="1" applyAlignment="1" applyProtection="1">
      <alignment horizontal="right"/>
      <protection locked="0"/>
    </xf>
    <xf numFmtId="0" fontId="4" fillId="0" borderId="0" xfId="2" applyFill="1" applyAlignment="1" applyProtection="1">
      <alignment vertical="center" wrapText="1"/>
      <protection locked="0"/>
    </xf>
    <xf numFmtId="0" fontId="13" fillId="0" borderId="0" xfId="0" applyFont="1" applyAlignment="1" applyProtection="1">
      <alignment horizontal="center"/>
      <protection locked="0"/>
    </xf>
    <xf numFmtId="170" fontId="13" fillId="0" borderId="0" xfId="17" applyNumberFormat="1" applyFont="1" applyBorder="1" applyAlignment="1" applyProtection="1">
      <alignment horizontal="center"/>
      <protection locked="0"/>
    </xf>
    <xf numFmtId="170" fontId="48" fillId="0" borderId="6" xfId="0" applyNumberFormat="1" applyFont="1" applyBorder="1" applyAlignment="1" applyProtection="1">
      <alignment horizontal="center"/>
      <protection locked="0"/>
    </xf>
    <xf numFmtId="0" fontId="10" fillId="2" borderId="1" xfId="8" applyFont="1" applyFill="1" applyBorder="1" applyAlignment="1">
      <alignment horizontal="center" vertical="center" wrapText="1"/>
    </xf>
    <xf numFmtId="0" fontId="10" fillId="2" borderId="2" xfId="8" applyFont="1" applyFill="1" applyBorder="1" applyAlignment="1">
      <alignment horizontal="center" vertical="center" wrapText="1"/>
    </xf>
    <xf numFmtId="0" fontId="10" fillId="2" borderId="3" xfId="8" applyFont="1" applyFill="1" applyBorder="1" applyAlignment="1">
      <alignment horizontal="center" vertical="center" wrapText="1"/>
    </xf>
    <xf numFmtId="0" fontId="10" fillId="2" borderId="4" xfId="8" applyFont="1" applyFill="1" applyBorder="1" applyAlignment="1">
      <alignment horizontal="center" vertical="center" wrapText="1"/>
    </xf>
    <xf numFmtId="0" fontId="5" fillId="0" borderId="0" xfId="0" applyFont="1" applyAlignment="1" applyProtection="1">
      <alignment horizontal="center"/>
      <protection locked="0"/>
    </xf>
    <xf numFmtId="0" fontId="12" fillId="2" borderId="0" xfId="0" applyFont="1" applyFill="1" applyAlignment="1" applyProtection="1">
      <alignment horizontal="center" vertical="center"/>
      <protection locked="0"/>
    </xf>
    <xf numFmtId="0" fontId="13" fillId="3" borderId="5" xfId="1" applyFont="1" applyFill="1" applyBorder="1" applyAlignment="1">
      <alignment horizontal="center" vertical="center" wrapText="1"/>
    </xf>
    <xf numFmtId="0" fontId="13" fillId="3" borderId="7" xfId="1" applyFont="1" applyFill="1" applyBorder="1" applyAlignment="1">
      <alignment horizontal="center" vertical="center" wrapText="1"/>
    </xf>
    <xf numFmtId="0" fontId="13" fillId="3" borderId="8" xfId="1" applyFont="1" applyFill="1" applyBorder="1" applyAlignment="1">
      <alignment horizontal="center" vertical="center" wrapText="1"/>
    </xf>
    <xf numFmtId="0" fontId="13" fillId="3" borderId="9" xfId="1" applyFont="1" applyFill="1" applyBorder="1" applyAlignment="1">
      <alignment horizontal="center" vertical="center" wrapText="1"/>
    </xf>
    <xf numFmtId="0" fontId="13" fillId="3" borderId="10" xfId="1" applyFont="1" applyFill="1" applyBorder="1" applyAlignment="1">
      <alignment horizontal="center" vertical="center" wrapText="1"/>
    </xf>
    <xf numFmtId="0" fontId="13" fillId="3" borderId="11" xfId="1" applyFont="1" applyFill="1" applyBorder="1" applyAlignment="1">
      <alignment horizontal="center" vertical="center" wrapText="1"/>
    </xf>
    <xf numFmtId="0" fontId="20" fillId="7" borderId="12" xfId="16" applyFont="1" applyFill="1" applyBorder="1" applyAlignment="1">
      <alignment horizontal="center" vertical="center" wrapText="1"/>
    </xf>
    <xf numFmtId="0" fontId="21" fillId="0" borderId="12" xfId="16" applyFont="1" applyBorder="1"/>
    <xf numFmtId="0" fontId="20" fillId="7" borderId="9" xfId="16" applyFont="1" applyFill="1" applyBorder="1" applyAlignment="1">
      <alignment horizontal="center" vertical="center" wrapText="1"/>
    </xf>
    <xf numFmtId="0" fontId="20" fillId="7" borderId="11" xfId="16" applyFont="1" applyFill="1" applyBorder="1" applyAlignment="1">
      <alignment horizontal="center" vertical="center" wrapText="1"/>
    </xf>
    <xf numFmtId="0" fontId="15" fillId="0" borderId="0" xfId="0" applyFont="1" applyAlignment="1" applyProtection="1">
      <alignment horizontal="justify" vertical="center" wrapText="1"/>
      <protection locked="0"/>
    </xf>
    <xf numFmtId="0" fontId="13" fillId="4" borderId="0" xfId="0" applyFont="1" applyFill="1" applyAlignment="1" applyProtection="1">
      <alignment horizontal="left" vertical="center" wrapText="1"/>
      <protection locked="0"/>
    </xf>
    <xf numFmtId="49" fontId="25" fillId="8" borderId="14" xfId="18" applyNumberFormat="1" applyFont="1" applyFill="1" applyBorder="1" applyAlignment="1">
      <alignment horizontal="center" wrapText="1"/>
    </xf>
    <xf numFmtId="49" fontId="25" fillId="8" borderId="0" xfId="18" applyNumberFormat="1" applyFont="1" applyFill="1" applyBorder="1" applyAlignment="1">
      <alignment horizontal="center" wrapText="1"/>
    </xf>
    <xf numFmtId="49" fontId="25" fillId="8" borderId="14" xfId="18" applyNumberFormat="1" applyFont="1" applyFill="1" applyBorder="1" applyAlignment="1">
      <alignment horizontal="left" wrapText="1"/>
    </xf>
    <xf numFmtId="49" fontId="25" fillId="8" borderId="0" xfId="18" applyNumberFormat="1" applyFont="1" applyFill="1" applyBorder="1" applyAlignment="1">
      <alignment horizontal="left" wrapText="1"/>
    </xf>
    <xf numFmtId="49" fontId="25" fillId="3" borderId="14" xfId="18" applyNumberFormat="1" applyFont="1" applyFill="1" applyBorder="1" applyAlignment="1">
      <alignment horizontal="center" wrapText="1"/>
    </xf>
    <xf numFmtId="49" fontId="25" fillId="3" borderId="0" xfId="18" applyNumberFormat="1" applyFont="1" applyFill="1" applyBorder="1" applyAlignment="1">
      <alignment horizontal="center" wrapText="1"/>
    </xf>
    <xf numFmtId="49" fontId="25" fillId="8" borderId="14" xfId="18" applyNumberFormat="1" applyFont="1" applyFill="1" applyBorder="1" applyAlignment="1">
      <alignment horizontal="center" vertical="center" wrapText="1"/>
    </xf>
    <xf numFmtId="49" fontId="25" fillId="8" borderId="0" xfId="18" applyNumberFormat="1" applyFont="1" applyFill="1" applyBorder="1" applyAlignment="1">
      <alignment horizontal="center" vertical="center" wrapText="1"/>
    </xf>
    <xf numFmtId="0" fontId="13" fillId="4" borderId="0" xfId="0" applyFont="1" applyFill="1" applyAlignment="1" applyProtection="1">
      <alignment horizontal="left"/>
      <protection locked="0"/>
    </xf>
    <xf numFmtId="0" fontId="13" fillId="4" borderId="0" xfId="0" applyFont="1" applyFill="1" applyAlignment="1" applyProtection="1">
      <alignment horizontal="left" wrapText="1"/>
      <protection locked="0"/>
    </xf>
    <xf numFmtId="0" fontId="12" fillId="2" borderId="0" xfId="0" applyFont="1" applyFill="1" applyAlignment="1" applyProtection="1">
      <alignment horizontal="left" vertical="center" wrapText="1" indent="1"/>
      <protection locked="0"/>
    </xf>
    <xf numFmtId="0" fontId="12" fillId="2" borderId="0" xfId="0" applyFont="1" applyFill="1" applyAlignment="1" applyProtection="1">
      <alignment horizontal="center" vertical="center" wrapText="1"/>
      <protection locked="0"/>
    </xf>
    <xf numFmtId="0" fontId="13" fillId="3" borderId="6" xfId="0" applyFont="1" applyFill="1" applyBorder="1" applyAlignment="1">
      <alignment horizontal="center"/>
    </xf>
    <xf numFmtId="0" fontId="15" fillId="0" borderId="35" xfId="0" applyFont="1" applyBorder="1" applyAlignment="1">
      <alignment wrapText="1"/>
    </xf>
    <xf numFmtId="0" fontId="15" fillId="0" borderId="36" xfId="0" applyFont="1" applyBorder="1" applyAlignment="1">
      <alignment wrapText="1"/>
    </xf>
    <xf numFmtId="0" fontId="13" fillId="0" borderId="0" xfId="0" applyFont="1" applyAlignment="1">
      <alignment wrapText="1"/>
    </xf>
    <xf numFmtId="0" fontId="0" fillId="0" borderId="0" xfId="0" applyAlignment="1">
      <alignment wrapText="1"/>
    </xf>
    <xf numFmtId="0" fontId="13" fillId="4" borderId="0" xfId="0" applyFont="1" applyFill="1" applyAlignment="1" applyProtection="1">
      <alignment wrapTex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4" fillId="3" borderId="5" xfId="1" applyFont="1" applyFill="1" applyBorder="1" applyAlignment="1">
      <alignment horizontal="center" vertical="center" wrapText="1"/>
    </xf>
    <xf numFmtId="0" fontId="14" fillId="0" borderId="6" xfId="1" applyFont="1" applyBorder="1" applyAlignment="1">
      <alignment horizontal="center" vertical="center" wrapText="1"/>
    </xf>
    <xf numFmtId="0" fontId="0" fillId="0" borderId="6" xfId="0" applyBorder="1" applyAlignment="1">
      <alignment horizontal="center" vertical="center" wrapText="1"/>
    </xf>
    <xf numFmtId="0" fontId="14" fillId="3" borderId="6" xfId="1" applyFont="1" applyFill="1" applyBorder="1" applyAlignment="1">
      <alignment horizontal="center" vertical="center" wrapText="1"/>
    </xf>
    <xf numFmtId="0" fontId="16" fillId="3" borderId="6" xfId="13" applyFont="1" applyFill="1" applyBorder="1" applyAlignment="1">
      <alignment horizontal="center" vertical="center" wrapText="1"/>
    </xf>
    <xf numFmtId="0" fontId="14" fillId="3" borderId="6" xfId="13" applyFont="1" applyFill="1" applyBorder="1" applyAlignment="1">
      <alignment horizontal="center" vertical="center"/>
    </xf>
    <xf numFmtId="0" fontId="16" fillId="5" borderId="6" xfId="13" applyFont="1" applyFill="1" applyBorder="1" applyAlignment="1">
      <alignment horizontal="center" vertical="center" wrapText="1"/>
    </xf>
    <xf numFmtId="0" fontId="16" fillId="3" borderId="5" xfId="13" applyFont="1" applyFill="1" applyBorder="1" applyAlignment="1">
      <alignment horizontal="center" vertical="center" wrapText="1"/>
    </xf>
    <xf numFmtId="49" fontId="13" fillId="3" borderId="58" xfId="22" applyNumberFormat="1" applyFont="1" applyFill="1" applyBorder="1" applyAlignment="1">
      <alignment horizontal="center" vertical="center" wrapText="1"/>
    </xf>
    <xf numFmtId="49" fontId="13" fillId="3" borderId="56" xfId="22" applyNumberFormat="1" applyFont="1" applyFill="1" applyBorder="1" applyAlignment="1">
      <alignment horizontal="center" vertical="center" wrapText="1"/>
    </xf>
    <xf numFmtId="49" fontId="13" fillId="3" borderId="57" xfId="22" applyNumberFormat="1" applyFont="1" applyFill="1" applyBorder="1" applyAlignment="1">
      <alignment horizontal="center" vertical="center" wrapText="1"/>
    </xf>
    <xf numFmtId="49" fontId="13" fillId="3" borderId="59" xfId="22" applyNumberFormat="1" applyFont="1" applyFill="1" applyBorder="1" applyAlignment="1">
      <alignment horizontal="center" vertical="center" wrapText="1"/>
    </xf>
    <xf numFmtId="49" fontId="13" fillId="3" borderId="0" xfId="22" applyNumberFormat="1" applyFont="1" applyFill="1" applyBorder="1" applyAlignment="1">
      <alignment horizontal="center" vertical="center" wrapText="1"/>
    </xf>
    <xf numFmtId="49" fontId="13" fillId="3" borderId="63" xfId="22" applyNumberFormat="1" applyFont="1" applyFill="1" applyBorder="1" applyAlignment="1">
      <alignment horizontal="center" vertical="center" wrapText="1"/>
    </xf>
    <xf numFmtId="0" fontId="14" fillId="3" borderId="60" xfId="0" applyFont="1" applyFill="1" applyBorder="1" applyAlignment="1">
      <alignment horizontal="center" vertical="center" wrapText="1"/>
    </xf>
    <xf numFmtId="0" fontId="14" fillId="3" borderId="61" xfId="0" applyFont="1" applyFill="1" applyBorder="1" applyAlignment="1">
      <alignment horizontal="center" vertical="center" wrapText="1"/>
    </xf>
    <xf numFmtId="49" fontId="13" fillId="3" borderId="2" xfId="22" applyNumberFormat="1" applyFont="1" applyFill="1" applyBorder="1" applyAlignment="1">
      <alignment horizontal="center" vertical="center" wrapText="1"/>
    </xf>
    <xf numFmtId="49" fontId="13" fillId="3" borderId="62" xfId="22" applyNumberFormat="1" applyFont="1" applyFill="1" applyBorder="1" applyAlignment="1">
      <alignment horizontal="center" vertical="center" wrapText="1"/>
    </xf>
    <xf numFmtId="49" fontId="13" fillId="3" borderId="64" xfId="22" applyNumberFormat="1" applyFont="1" applyFill="1" applyBorder="1" applyAlignment="1">
      <alignment horizontal="center" vertical="center" wrapText="1"/>
    </xf>
    <xf numFmtId="0" fontId="13" fillId="3" borderId="63" xfId="22" applyNumberFormat="1" applyFont="1" applyFill="1" applyBorder="1" applyAlignment="1">
      <alignment horizontal="center" vertical="center" wrapText="1"/>
    </xf>
    <xf numFmtId="49" fontId="46" fillId="3" borderId="62" xfId="22" applyNumberFormat="1" applyFont="1" applyFill="1" applyBorder="1" applyAlignment="1">
      <alignment horizontal="center" vertical="center" wrapText="1"/>
    </xf>
    <xf numFmtId="49" fontId="46" fillId="3" borderId="64" xfId="22" applyNumberFormat="1" applyFont="1" applyFill="1" applyBorder="1" applyAlignment="1">
      <alignment horizontal="center" vertical="center" wrapText="1"/>
    </xf>
    <xf numFmtId="0" fontId="46" fillId="3" borderId="63" xfId="22" applyNumberFormat="1" applyFont="1" applyFill="1" applyBorder="1" applyAlignment="1">
      <alignment horizontal="center" vertical="center" wrapText="1"/>
    </xf>
    <xf numFmtId="49" fontId="46" fillId="3" borderId="59" xfId="22" applyNumberFormat="1" applyFont="1" applyFill="1" applyBorder="1" applyAlignment="1">
      <alignment horizontal="center" vertical="center" wrapText="1"/>
    </xf>
    <xf numFmtId="49" fontId="46" fillId="3" borderId="0" xfId="22" applyNumberFormat="1" applyFont="1" applyFill="1" applyBorder="1" applyAlignment="1">
      <alignment horizontal="center" vertical="center" wrapText="1"/>
    </xf>
    <xf numFmtId="49" fontId="46" fillId="3" borderId="63" xfId="22" applyNumberFormat="1" applyFont="1" applyFill="1" applyBorder="1" applyAlignment="1">
      <alignment horizontal="center" vertical="center" wrapText="1"/>
    </xf>
    <xf numFmtId="0" fontId="44" fillId="3" borderId="60" xfId="0" applyFont="1" applyFill="1" applyBorder="1" applyAlignment="1">
      <alignment horizontal="center" vertical="center" wrapText="1"/>
    </xf>
    <xf numFmtId="0" fontId="44" fillId="3" borderId="61" xfId="0" applyFont="1" applyFill="1" applyBorder="1" applyAlignment="1">
      <alignment horizontal="center" vertical="center" wrapText="1"/>
    </xf>
    <xf numFmtId="49" fontId="46" fillId="3" borderId="2" xfId="22" applyNumberFormat="1" applyFont="1" applyFill="1" applyBorder="1" applyAlignment="1">
      <alignment horizontal="center" vertical="center" wrapText="1"/>
    </xf>
    <xf numFmtId="0" fontId="12" fillId="10" borderId="0" xfId="0" applyFont="1" applyFill="1" applyAlignment="1" applyProtection="1">
      <alignment horizontal="center" vertical="center"/>
      <protection locked="0"/>
    </xf>
    <xf numFmtId="0" fontId="12" fillId="10" borderId="0" xfId="0" applyFont="1" applyFill="1" applyAlignment="1" applyProtection="1">
      <alignment vertical="center" wrapText="1"/>
      <protection locked="0"/>
    </xf>
    <xf numFmtId="0" fontId="0" fillId="10" borderId="0" xfId="0" applyFill="1" applyProtection="1">
      <protection locked="0"/>
    </xf>
    <xf numFmtId="0" fontId="0" fillId="10" borderId="0" xfId="0" applyFill="1" applyAlignment="1" applyProtection="1">
      <alignment horizontal="left"/>
      <protection locked="0"/>
    </xf>
  </cellXfs>
  <cellStyles count="23">
    <cellStyle name="Hipervínculo" xfId="2" builtinId="8"/>
    <cellStyle name="Hipervínculo 2" xfId="9" xr:uid="{F3897964-FD69-44EB-8A41-42B64C586BB3}"/>
    <cellStyle name="Millares" xfId="14" builtinId="3"/>
    <cellStyle name="Millares [0] 2" xfId="7" xr:uid="{7E3656F7-A1AB-4712-986F-B424CF65D436}"/>
    <cellStyle name="Millares [0] 3" xfId="10" xr:uid="{3355F26B-31DD-47E8-8977-3CDC5D5B1B4B}"/>
    <cellStyle name="Millares [0] 4" xfId="11" xr:uid="{2CCBF15A-D991-4CC2-9C47-05F7C5AB3148}"/>
    <cellStyle name="Millares 2" xfId="3" xr:uid="{C63357E4-56AA-4E8F-BC48-0B83EC2127EF}"/>
    <cellStyle name="Millares 2 2" xfId="5" xr:uid="{E7F0A732-41CE-4140-93B5-77588D10CBDE}"/>
    <cellStyle name="Millares 2 2 2" xfId="12" xr:uid="{44B2A1D7-B940-4914-BFE0-05D4221F4FC7}"/>
    <cellStyle name="Millares 3" xfId="4" xr:uid="{C8A87C79-F729-4859-BD9A-EB695B8529A6}"/>
    <cellStyle name="Millares 3 2" xfId="6" xr:uid="{FD7C8127-64A9-4A81-A537-4F692DBBA748}"/>
    <cellStyle name="Millares 4" xfId="22" xr:uid="{200BB4C2-9A18-BF49-8871-35EEB026F819}"/>
    <cellStyle name="Moneda 2" xfId="17" xr:uid="{21AC03CC-6BC1-4850-A31A-B0B46BFD0279}"/>
    <cellStyle name="Normal" xfId="0" builtinId="0"/>
    <cellStyle name="Normal 2" xfId="1" xr:uid="{2E2B51B0-6B88-4D23-A284-7FAB2449BDA1}"/>
    <cellStyle name="Normal 2 2" xfId="8" xr:uid="{A7186872-51A7-43DB-913B-E1C10B6A9C0B}"/>
    <cellStyle name="Normal 3" xfId="13" xr:uid="{711D704E-7ACA-45C5-8519-61398DB36B3F}"/>
    <cellStyle name="Normal 3 2" xfId="16" xr:uid="{F4174DF5-FEEF-4BE9-9B40-7FCBCB36C87E}"/>
    <cellStyle name="Normal 3 3" xfId="21" xr:uid="{0BB73219-013A-415E-8D65-FA1F3EF36273}"/>
    <cellStyle name="Normal 4" xfId="18" xr:uid="{ADE8B576-C275-45F4-8760-17BC2571AAD0}"/>
    <cellStyle name="Porcentaje" xfId="15" builtinId="5"/>
    <cellStyle name="Porcentaje 2" xfId="19" xr:uid="{C8E3129A-F88A-49DB-84D3-FF3A6450A2E7}"/>
    <cellStyle name="Porcentaje 2 2" xfId="20" xr:uid="{0CD71D9E-A707-4985-A80A-A82ECAB9227B}"/>
  </cellStyles>
  <dxfs count="2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Segoe UI"/>
        <family val="2"/>
        <scheme val="none"/>
      </font>
      <alignment vertical="center" textRotation="0" wrapText="1" indent="0" justifyLastLine="0" shrinkToFit="0" readingOrder="0"/>
      <protection locked="0" hidden="0"/>
    </dxf>
    <dxf>
      <font>
        <b val="0"/>
        <i val="0"/>
        <strike val="0"/>
        <condense val="0"/>
        <extend val="0"/>
        <outline val="0"/>
        <shadow val="0"/>
        <u val="none"/>
        <vertAlign val="baseline"/>
        <sz val="11"/>
        <color theme="1"/>
        <name val="Segoe UI"/>
        <family val="2"/>
        <scheme val="none"/>
      </font>
      <alignment vertical="center" textRotation="0" wrapText="1" indent="0" justifyLastLine="0" shrinkToFit="0" readingOrder="0"/>
      <protection locked="0" hidden="0"/>
    </dxf>
    <dxf>
      <font>
        <b val="0"/>
        <i val="0"/>
        <strike val="0"/>
        <condense val="0"/>
        <extend val="0"/>
        <outline val="0"/>
        <shadow val="0"/>
        <u/>
        <vertAlign val="baseline"/>
        <sz val="11"/>
        <color theme="10"/>
        <name val="Segoe UI"/>
        <family val="2"/>
        <scheme val="none"/>
      </font>
      <fill>
        <patternFill patternType="none">
          <fgColor indexed="64"/>
          <bgColor indexed="65"/>
        </patternFill>
      </fill>
      <alignment horizontal="general" vertical="center" textRotation="0" wrapText="1" indent="0" justifyLastLine="0" shrinkToFit="0" readingOrder="0"/>
      <protection locked="0" hidden="0"/>
    </dxf>
    <dxf>
      <font>
        <strike val="0"/>
        <outline val="0"/>
        <shadow val="0"/>
        <vertAlign val="baseline"/>
        <sz val="11"/>
        <name val="Segoe UI"/>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Segoe UI"/>
        <family val="2"/>
        <scheme val="none"/>
      </font>
      <alignment vertical="center" textRotation="0" wrapText="1" indent="0" justifyLastLine="0" shrinkToFit="0" readingOrder="0"/>
      <protection locked="0" hidden="0"/>
    </dxf>
    <dxf>
      <font>
        <b/>
        <i val="0"/>
        <strike val="0"/>
        <condense val="0"/>
        <extend val="0"/>
        <outline val="0"/>
        <shadow val="0"/>
        <u val="none"/>
        <vertAlign val="baseline"/>
        <sz val="11"/>
        <color auto="1"/>
        <name val="Segoe UI"/>
        <family val="2"/>
        <scheme val="none"/>
      </font>
      <alignment horizontal="center" vertical="bottom" textRotation="0" wrapText="0" indent="0" justifyLastLine="0" shrinkToFit="0" readingOrder="0"/>
      <protection locked="0" hidden="0"/>
    </dxf>
  </dxfs>
  <tableStyles count="0" defaultTableStyle="TableStyleMedium2" defaultPivotStyle="PivotStyleLight16"/>
  <colors>
    <mruColors>
      <color rgb="FFC500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externalLink" Target="externalLinks/externalLink10.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5.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externalLink" Target="externalLinks/externalLink6.xml"/><Relationship Id="rId85"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externalLink" Target="externalLinks/externalLink1.xml"/><Relationship Id="rId83" Type="http://schemas.openxmlformats.org/officeDocument/2006/relationships/externalLink" Target="externalLinks/externalLink9.xml"/><Relationship Id="rId88"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externalLink" Target="externalLinks/externalLink4.xml"/><Relationship Id="rId81" Type="http://schemas.openxmlformats.org/officeDocument/2006/relationships/externalLink" Target="externalLinks/externalLink7.xml"/><Relationship Id="rId86"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2.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3" Type="http://schemas.openxmlformats.org/officeDocument/2006/relationships/image" Target="cid:image001.jpg@01D5124C.B7DF8030" TargetMode="External"/><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image" Target="../media/image4.jp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2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2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2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2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2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2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2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2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2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3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3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3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3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3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3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3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3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8.png"/></Relationships>
</file>

<file path=xl/drawings/_rels/drawing39.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40.xml.rels><?xml version="1.0" encoding="UTF-8" standalone="yes"?>
<Relationships xmlns="http://schemas.openxmlformats.org/package/2006/relationships"><Relationship Id="rId1" Type="http://schemas.openxmlformats.org/officeDocument/2006/relationships/image" Target="../media/image8.png"/></Relationships>
</file>

<file path=xl/drawings/_rels/drawing41.xml.rels><?xml version="1.0" encoding="UTF-8" standalone="yes"?>
<Relationships xmlns="http://schemas.openxmlformats.org/package/2006/relationships"><Relationship Id="rId1" Type="http://schemas.openxmlformats.org/officeDocument/2006/relationships/image" Target="../media/image8.png"/></Relationships>
</file>

<file path=xl/drawings/_rels/drawing42.xml.rels><?xml version="1.0" encoding="UTF-8" standalone="yes"?>
<Relationships xmlns="http://schemas.openxmlformats.org/package/2006/relationships"><Relationship Id="rId1" Type="http://schemas.openxmlformats.org/officeDocument/2006/relationships/image" Target="../media/image8.png"/></Relationships>
</file>

<file path=xl/drawings/_rels/drawing4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4.xml.rels><?xml version="1.0" encoding="UTF-8" standalone="yes"?>
<Relationships xmlns="http://schemas.openxmlformats.org/package/2006/relationships"><Relationship Id="rId1" Type="http://schemas.openxmlformats.org/officeDocument/2006/relationships/image" Target="../media/image8.png"/></Relationships>
</file>

<file path=xl/drawings/_rels/drawing45.xml.rels><?xml version="1.0" encoding="UTF-8" standalone="yes"?>
<Relationships xmlns="http://schemas.openxmlformats.org/package/2006/relationships"><Relationship Id="rId1" Type="http://schemas.openxmlformats.org/officeDocument/2006/relationships/image" Target="../media/image8.png"/></Relationships>
</file>

<file path=xl/drawings/_rels/drawing46.xml.rels><?xml version="1.0" encoding="UTF-8" standalone="yes"?>
<Relationships xmlns="http://schemas.openxmlformats.org/package/2006/relationships"><Relationship Id="rId1" Type="http://schemas.openxmlformats.org/officeDocument/2006/relationships/image" Target="../media/image8.png"/></Relationships>
</file>

<file path=xl/drawings/_rels/drawing47.xml.rels><?xml version="1.0" encoding="UTF-8" standalone="yes"?>
<Relationships xmlns="http://schemas.openxmlformats.org/package/2006/relationships"><Relationship Id="rId1" Type="http://schemas.openxmlformats.org/officeDocument/2006/relationships/image" Target="../media/image8.png"/></Relationships>
</file>

<file path=xl/drawings/_rels/drawing48.xml.rels><?xml version="1.0" encoding="UTF-8" standalone="yes"?>
<Relationships xmlns="http://schemas.openxmlformats.org/package/2006/relationships"><Relationship Id="rId1" Type="http://schemas.openxmlformats.org/officeDocument/2006/relationships/image" Target="../media/image8.png"/></Relationships>
</file>

<file path=xl/drawings/_rels/drawing49.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0.xml.rels><?xml version="1.0" encoding="UTF-8" standalone="yes"?>
<Relationships xmlns="http://schemas.openxmlformats.org/package/2006/relationships"><Relationship Id="rId1" Type="http://schemas.openxmlformats.org/officeDocument/2006/relationships/image" Target="../media/image8.png"/></Relationships>
</file>

<file path=xl/drawings/_rels/drawing51.xml.rels><?xml version="1.0" encoding="UTF-8" standalone="yes"?>
<Relationships xmlns="http://schemas.openxmlformats.org/package/2006/relationships"><Relationship Id="rId1" Type="http://schemas.openxmlformats.org/officeDocument/2006/relationships/image" Target="../media/image8.png"/></Relationships>
</file>

<file path=xl/drawings/_rels/drawing52.xml.rels><?xml version="1.0" encoding="UTF-8" standalone="yes"?>
<Relationships xmlns="http://schemas.openxmlformats.org/package/2006/relationships"><Relationship Id="rId1" Type="http://schemas.openxmlformats.org/officeDocument/2006/relationships/image" Target="../media/image8.png"/></Relationships>
</file>

<file path=xl/drawings/_rels/drawing53.xml.rels><?xml version="1.0" encoding="UTF-8" standalone="yes"?>
<Relationships xmlns="http://schemas.openxmlformats.org/package/2006/relationships"><Relationship Id="rId1" Type="http://schemas.openxmlformats.org/officeDocument/2006/relationships/image" Target="../media/image8.png"/></Relationships>
</file>

<file path=xl/drawings/_rels/drawing5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5.xml.rels><?xml version="1.0" encoding="UTF-8" standalone="yes"?>
<Relationships xmlns="http://schemas.openxmlformats.org/package/2006/relationships"><Relationship Id="rId1" Type="http://schemas.openxmlformats.org/officeDocument/2006/relationships/image" Target="../media/image8.png"/></Relationships>
</file>

<file path=xl/drawings/_rels/drawing56.xml.rels><?xml version="1.0" encoding="UTF-8" standalone="yes"?>
<Relationships xmlns="http://schemas.openxmlformats.org/package/2006/relationships"><Relationship Id="rId1" Type="http://schemas.openxmlformats.org/officeDocument/2006/relationships/image" Target="../media/image8.png"/></Relationships>
</file>

<file path=xl/drawings/_rels/drawing57.xml.rels><?xml version="1.0" encoding="UTF-8" standalone="yes"?>
<Relationships xmlns="http://schemas.openxmlformats.org/package/2006/relationships"><Relationship Id="rId1" Type="http://schemas.openxmlformats.org/officeDocument/2006/relationships/image" Target="../media/image8.png"/></Relationships>
</file>

<file path=xl/drawings/_rels/drawing58.xml.rels><?xml version="1.0" encoding="UTF-8" standalone="yes"?>
<Relationships xmlns="http://schemas.openxmlformats.org/package/2006/relationships"><Relationship Id="rId1" Type="http://schemas.openxmlformats.org/officeDocument/2006/relationships/image" Target="../media/image5.png"/></Relationships>
</file>

<file path=xl/drawings/_rels/drawing59.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60.xml.rels><?xml version="1.0" encoding="UTF-8" standalone="yes"?>
<Relationships xmlns="http://schemas.openxmlformats.org/package/2006/relationships"><Relationship Id="rId1" Type="http://schemas.openxmlformats.org/officeDocument/2006/relationships/image" Target="../media/image5.png"/></Relationships>
</file>

<file path=xl/drawings/_rels/drawing61.xml.rels><?xml version="1.0" encoding="UTF-8" standalone="yes"?>
<Relationships xmlns="http://schemas.openxmlformats.org/package/2006/relationships"><Relationship Id="rId1" Type="http://schemas.openxmlformats.org/officeDocument/2006/relationships/image" Target="../media/image5.png"/></Relationships>
</file>

<file path=xl/drawings/_rels/drawing62.xml.rels><?xml version="1.0" encoding="UTF-8" standalone="yes"?>
<Relationships xmlns="http://schemas.openxmlformats.org/package/2006/relationships"><Relationship Id="rId1" Type="http://schemas.openxmlformats.org/officeDocument/2006/relationships/image" Target="../media/image5.png"/></Relationships>
</file>

<file path=xl/drawings/_rels/drawing63.xml.rels><?xml version="1.0" encoding="UTF-8" standalone="yes"?>
<Relationships xmlns="http://schemas.openxmlformats.org/package/2006/relationships"><Relationship Id="rId1" Type="http://schemas.openxmlformats.org/officeDocument/2006/relationships/image" Target="../media/image5.png"/></Relationships>
</file>

<file path=xl/drawings/_rels/drawing64.xml.rels><?xml version="1.0" encoding="UTF-8" standalone="yes"?>
<Relationships xmlns="http://schemas.openxmlformats.org/package/2006/relationships"><Relationship Id="rId1" Type="http://schemas.openxmlformats.org/officeDocument/2006/relationships/image" Target="../media/image5.png"/></Relationships>
</file>

<file path=xl/drawings/_rels/drawing6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6.xml.rels><?xml version="1.0" encoding="UTF-8" standalone="yes"?>
<Relationships xmlns="http://schemas.openxmlformats.org/package/2006/relationships"><Relationship Id="rId1" Type="http://schemas.openxmlformats.org/officeDocument/2006/relationships/image" Target="../media/image9.png"/></Relationships>
</file>

<file path=xl/drawings/_rels/drawing67.xml.rels><?xml version="1.0" encoding="UTF-8" standalone="yes"?>
<Relationships xmlns="http://schemas.openxmlformats.org/package/2006/relationships"><Relationship Id="rId1" Type="http://schemas.openxmlformats.org/officeDocument/2006/relationships/image" Target="../media/image9.png"/></Relationships>
</file>

<file path=xl/drawings/_rels/drawing68.xml.rels><?xml version="1.0" encoding="UTF-8" standalone="yes"?>
<Relationships xmlns="http://schemas.openxmlformats.org/package/2006/relationships"><Relationship Id="rId1" Type="http://schemas.openxmlformats.org/officeDocument/2006/relationships/image" Target="../media/image9.png"/></Relationships>
</file>

<file path=xl/drawings/_rels/drawing69.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0.xml.rels><?xml version="1.0" encoding="UTF-8" standalone="yes"?>
<Relationships xmlns="http://schemas.openxmlformats.org/package/2006/relationships"><Relationship Id="rId1" Type="http://schemas.openxmlformats.org/officeDocument/2006/relationships/image" Target="../media/image9.png"/></Relationships>
</file>

<file path=xl/drawings/_rels/drawing71.xml.rels><?xml version="1.0" encoding="UTF-8" standalone="yes"?>
<Relationships xmlns="http://schemas.openxmlformats.org/package/2006/relationships"><Relationship Id="rId1" Type="http://schemas.openxmlformats.org/officeDocument/2006/relationships/image" Target="../media/image9.png"/></Relationships>
</file>

<file path=xl/drawings/_rels/drawing72.xml.rels><?xml version="1.0" encoding="UTF-8" standalone="yes"?>
<Relationships xmlns="http://schemas.openxmlformats.org/package/2006/relationships"><Relationship Id="rId1" Type="http://schemas.openxmlformats.org/officeDocument/2006/relationships/image" Target="../media/image9.png"/></Relationships>
</file>

<file path=xl/drawings/_rels/drawing73.xml.rels><?xml version="1.0" encoding="UTF-8" standalone="yes"?>
<Relationships xmlns="http://schemas.openxmlformats.org/package/2006/relationships"><Relationship Id="rId1" Type="http://schemas.openxmlformats.org/officeDocument/2006/relationships/image" Target="../media/image9.png"/></Relationships>
</file>

<file path=xl/drawings/_rels/drawing74.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763533</xdr:rowOff>
    </xdr:from>
    <xdr:to>
      <xdr:col>4</xdr:col>
      <xdr:colOff>9525</xdr:colOff>
      <xdr:row>1</xdr:row>
      <xdr:rowOff>0</xdr:rowOff>
    </xdr:to>
    <xdr:pic>
      <xdr:nvPicPr>
        <xdr:cNvPr id="2" name="Imagen 2" descr="linea">
          <a:extLst>
            <a:ext uri="{FF2B5EF4-FFF2-40B4-BE49-F238E27FC236}">
              <a16:creationId xmlns:a16="http://schemas.microsoft.com/office/drawing/2014/main" id="{F052DA18-1D31-40C6-986C-FEBA8B2A4E89}"/>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3533"/>
          <a:ext cx="10544175" cy="27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2073916</xdr:colOff>
      <xdr:row>0</xdr:row>
      <xdr:rowOff>147333</xdr:rowOff>
    </xdr:from>
    <xdr:to>
      <xdr:col>1</xdr:col>
      <xdr:colOff>5046421</xdr:colOff>
      <xdr:row>1</xdr:row>
      <xdr:rowOff>81628</xdr:rowOff>
    </xdr:to>
    <xdr:pic>
      <xdr:nvPicPr>
        <xdr:cNvPr id="3" name="Google Shape;71;p15" descr="cid:image001.jpg@01D5124C.B7DF8030">
          <a:extLst>
            <a:ext uri="{FF2B5EF4-FFF2-40B4-BE49-F238E27FC236}">
              <a16:creationId xmlns:a16="http://schemas.microsoft.com/office/drawing/2014/main" id="{6A85ECCB-B5B8-4F61-812B-AADB0FF62830}"/>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2835916" y="147333"/>
          <a:ext cx="2972505" cy="560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731101</xdr:colOff>
      <xdr:row>0</xdr:row>
      <xdr:rowOff>170551</xdr:rowOff>
    </xdr:from>
    <xdr:to>
      <xdr:col>1</xdr:col>
      <xdr:colOff>1707445</xdr:colOff>
      <xdr:row>1</xdr:row>
      <xdr:rowOff>32481</xdr:rowOff>
    </xdr:to>
    <xdr:pic>
      <xdr:nvPicPr>
        <xdr:cNvPr id="4" name="Imagen 3">
          <a:extLst>
            <a:ext uri="{FF2B5EF4-FFF2-40B4-BE49-F238E27FC236}">
              <a16:creationId xmlns:a16="http://schemas.microsoft.com/office/drawing/2014/main" id="{1AD905BF-C472-49BF-B4EE-9C385F136B1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31101" y="170551"/>
          <a:ext cx="1851233" cy="4828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5293178</xdr:colOff>
      <xdr:row>0</xdr:row>
      <xdr:rowOff>147147</xdr:rowOff>
    </xdr:from>
    <xdr:to>
      <xdr:col>2</xdr:col>
      <xdr:colOff>2356595</xdr:colOff>
      <xdr:row>1</xdr:row>
      <xdr:rowOff>108856</xdr:rowOff>
    </xdr:to>
    <xdr:pic>
      <xdr:nvPicPr>
        <xdr:cNvPr id="6" name="Imagen 5">
          <a:extLst>
            <a:ext uri="{FF2B5EF4-FFF2-40B4-BE49-F238E27FC236}">
              <a16:creationId xmlns:a16="http://schemas.microsoft.com/office/drawing/2014/main" id="{5A78A2D9-45B6-41D3-A517-693632ECE90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168067" y="147147"/>
          <a:ext cx="4118972" cy="582598"/>
        </a:xfrm>
        <a:prstGeom prst="rect">
          <a:avLst/>
        </a:prstGeom>
      </xdr:spPr>
    </xdr:pic>
    <xdr:clientData/>
  </xdr:twoCellAnchor>
  <xdr:twoCellAnchor editAs="oneCell">
    <xdr:from>
      <xdr:col>2</xdr:col>
      <xdr:colOff>2756051</xdr:colOff>
      <xdr:row>0</xdr:row>
      <xdr:rowOff>50902</xdr:rowOff>
    </xdr:from>
    <xdr:to>
      <xdr:col>3</xdr:col>
      <xdr:colOff>1255890</xdr:colOff>
      <xdr:row>1</xdr:row>
      <xdr:rowOff>141112</xdr:rowOff>
    </xdr:to>
    <xdr:pic>
      <xdr:nvPicPr>
        <xdr:cNvPr id="7" name="Imagen 6">
          <a:extLst>
            <a:ext uri="{FF2B5EF4-FFF2-40B4-BE49-F238E27FC236}">
              <a16:creationId xmlns:a16="http://schemas.microsoft.com/office/drawing/2014/main" id="{EC162116-CCAD-4730-BBB6-FEF011E81232}"/>
            </a:ext>
          </a:extLst>
        </xdr:cNvPr>
        <xdr:cNvPicPr>
          <a:picLocks noChangeAspect="1"/>
        </xdr:cNvPicPr>
      </xdr:nvPicPr>
      <xdr:blipFill rotWithShape="1">
        <a:blip xmlns:r="http://schemas.openxmlformats.org/officeDocument/2006/relationships" r:embed="rId6"/>
        <a:srcRect l="6505" t="14559" r="60970" b="15553"/>
        <a:stretch/>
      </xdr:blipFill>
      <xdr:spPr>
        <a:xfrm>
          <a:off x="10686495" y="50902"/>
          <a:ext cx="2493284" cy="7110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803051</xdr:colOff>
      <xdr:row>0</xdr:row>
      <xdr:rowOff>76638</xdr:rowOff>
    </xdr:from>
    <xdr:to>
      <xdr:col>2</xdr:col>
      <xdr:colOff>638826</xdr:colOff>
      <xdr:row>0</xdr:row>
      <xdr:rowOff>727683</xdr:rowOff>
    </xdr:to>
    <xdr:pic>
      <xdr:nvPicPr>
        <xdr:cNvPr id="2" name="Imagen 1">
          <a:extLst>
            <a:ext uri="{FF2B5EF4-FFF2-40B4-BE49-F238E27FC236}">
              <a16:creationId xmlns:a16="http://schemas.microsoft.com/office/drawing/2014/main" id="{4C0CF414-5CC4-43B7-B5E2-9DFB99053E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7176" y="76638"/>
          <a:ext cx="788275" cy="651045"/>
        </a:xfrm>
        <a:prstGeom prst="rect">
          <a:avLst/>
        </a:prstGeom>
      </xdr:spPr>
    </xdr:pic>
    <xdr:clientData/>
  </xdr:twoCellAnchor>
  <xdr:twoCellAnchor editAs="oneCell">
    <xdr:from>
      <xdr:col>0</xdr:col>
      <xdr:colOff>153276</xdr:colOff>
      <xdr:row>0</xdr:row>
      <xdr:rowOff>84313</xdr:rowOff>
    </xdr:from>
    <xdr:to>
      <xdr:col>1</xdr:col>
      <xdr:colOff>695245</xdr:colOff>
      <xdr:row>0</xdr:row>
      <xdr:rowOff>689743</xdr:rowOff>
    </xdr:to>
    <xdr:pic>
      <xdr:nvPicPr>
        <xdr:cNvPr id="3" name="Imagen 2">
          <a:extLst>
            <a:ext uri="{FF2B5EF4-FFF2-40B4-BE49-F238E27FC236}">
              <a16:creationId xmlns:a16="http://schemas.microsoft.com/office/drawing/2014/main" id="{8007CB91-7096-4ED0-9E4C-3BAB83FCED8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3276" y="84313"/>
          <a:ext cx="3066094" cy="6054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803051</xdr:colOff>
      <xdr:row>0</xdr:row>
      <xdr:rowOff>76638</xdr:rowOff>
    </xdr:from>
    <xdr:to>
      <xdr:col>2</xdr:col>
      <xdr:colOff>638826</xdr:colOff>
      <xdr:row>0</xdr:row>
      <xdr:rowOff>727683</xdr:rowOff>
    </xdr:to>
    <xdr:pic>
      <xdr:nvPicPr>
        <xdr:cNvPr id="2" name="Imagen 1">
          <a:extLst>
            <a:ext uri="{FF2B5EF4-FFF2-40B4-BE49-F238E27FC236}">
              <a16:creationId xmlns:a16="http://schemas.microsoft.com/office/drawing/2014/main" id="{30E07B06-017C-44CA-9C2B-2AD4118A61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7176" y="76638"/>
          <a:ext cx="788275" cy="651045"/>
        </a:xfrm>
        <a:prstGeom prst="rect">
          <a:avLst/>
        </a:prstGeom>
      </xdr:spPr>
    </xdr:pic>
    <xdr:clientData/>
  </xdr:twoCellAnchor>
  <xdr:twoCellAnchor editAs="oneCell">
    <xdr:from>
      <xdr:col>0</xdr:col>
      <xdr:colOff>153276</xdr:colOff>
      <xdr:row>0</xdr:row>
      <xdr:rowOff>84313</xdr:rowOff>
    </xdr:from>
    <xdr:to>
      <xdr:col>1</xdr:col>
      <xdr:colOff>695245</xdr:colOff>
      <xdr:row>0</xdr:row>
      <xdr:rowOff>689743</xdr:rowOff>
    </xdr:to>
    <xdr:pic>
      <xdr:nvPicPr>
        <xdr:cNvPr id="3" name="Imagen 2">
          <a:extLst>
            <a:ext uri="{FF2B5EF4-FFF2-40B4-BE49-F238E27FC236}">
              <a16:creationId xmlns:a16="http://schemas.microsoft.com/office/drawing/2014/main" id="{19F6E4A9-0819-4845-AED6-337FECE65D3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3276" y="84313"/>
          <a:ext cx="3066094" cy="6054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803051</xdr:colOff>
      <xdr:row>0</xdr:row>
      <xdr:rowOff>76638</xdr:rowOff>
    </xdr:from>
    <xdr:to>
      <xdr:col>2</xdr:col>
      <xdr:colOff>638826</xdr:colOff>
      <xdr:row>0</xdr:row>
      <xdr:rowOff>727683</xdr:rowOff>
    </xdr:to>
    <xdr:pic>
      <xdr:nvPicPr>
        <xdr:cNvPr id="2" name="Imagen 1">
          <a:extLst>
            <a:ext uri="{FF2B5EF4-FFF2-40B4-BE49-F238E27FC236}">
              <a16:creationId xmlns:a16="http://schemas.microsoft.com/office/drawing/2014/main" id="{B7736086-7B90-498E-81AC-C45F1F13E2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7176" y="76638"/>
          <a:ext cx="788275" cy="651045"/>
        </a:xfrm>
        <a:prstGeom prst="rect">
          <a:avLst/>
        </a:prstGeom>
      </xdr:spPr>
    </xdr:pic>
    <xdr:clientData/>
  </xdr:twoCellAnchor>
  <xdr:twoCellAnchor editAs="oneCell">
    <xdr:from>
      <xdr:col>0</xdr:col>
      <xdr:colOff>153276</xdr:colOff>
      <xdr:row>0</xdr:row>
      <xdr:rowOff>84313</xdr:rowOff>
    </xdr:from>
    <xdr:to>
      <xdr:col>1</xdr:col>
      <xdr:colOff>695245</xdr:colOff>
      <xdr:row>0</xdr:row>
      <xdr:rowOff>689743</xdr:rowOff>
    </xdr:to>
    <xdr:pic>
      <xdr:nvPicPr>
        <xdr:cNvPr id="3" name="Imagen 2">
          <a:extLst>
            <a:ext uri="{FF2B5EF4-FFF2-40B4-BE49-F238E27FC236}">
              <a16:creationId xmlns:a16="http://schemas.microsoft.com/office/drawing/2014/main" id="{A8A04D4D-36DE-4180-9FBA-469DEBA543C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3276" y="84313"/>
          <a:ext cx="3066094" cy="60543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803051</xdr:colOff>
      <xdr:row>0</xdr:row>
      <xdr:rowOff>76638</xdr:rowOff>
    </xdr:from>
    <xdr:to>
      <xdr:col>2</xdr:col>
      <xdr:colOff>638826</xdr:colOff>
      <xdr:row>0</xdr:row>
      <xdr:rowOff>727683</xdr:rowOff>
    </xdr:to>
    <xdr:pic>
      <xdr:nvPicPr>
        <xdr:cNvPr id="2" name="Imagen 1">
          <a:extLst>
            <a:ext uri="{FF2B5EF4-FFF2-40B4-BE49-F238E27FC236}">
              <a16:creationId xmlns:a16="http://schemas.microsoft.com/office/drawing/2014/main" id="{15C61470-7AAD-47E6-A9A7-B1AD862D8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7176" y="76638"/>
          <a:ext cx="788275" cy="651045"/>
        </a:xfrm>
        <a:prstGeom prst="rect">
          <a:avLst/>
        </a:prstGeom>
      </xdr:spPr>
    </xdr:pic>
    <xdr:clientData/>
  </xdr:twoCellAnchor>
  <xdr:twoCellAnchor editAs="oneCell">
    <xdr:from>
      <xdr:col>0</xdr:col>
      <xdr:colOff>153276</xdr:colOff>
      <xdr:row>0</xdr:row>
      <xdr:rowOff>84313</xdr:rowOff>
    </xdr:from>
    <xdr:to>
      <xdr:col>1</xdr:col>
      <xdr:colOff>695245</xdr:colOff>
      <xdr:row>0</xdr:row>
      <xdr:rowOff>689743</xdr:rowOff>
    </xdr:to>
    <xdr:pic>
      <xdr:nvPicPr>
        <xdr:cNvPr id="3" name="Imagen 2">
          <a:extLst>
            <a:ext uri="{FF2B5EF4-FFF2-40B4-BE49-F238E27FC236}">
              <a16:creationId xmlns:a16="http://schemas.microsoft.com/office/drawing/2014/main" id="{163D498A-C6A6-450A-A1D3-8D7439ED627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3276" y="84313"/>
          <a:ext cx="3066094" cy="60543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803051</xdr:colOff>
      <xdr:row>0</xdr:row>
      <xdr:rowOff>76638</xdr:rowOff>
    </xdr:from>
    <xdr:to>
      <xdr:col>2</xdr:col>
      <xdr:colOff>638826</xdr:colOff>
      <xdr:row>0</xdr:row>
      <xdr:rowOff>727683</xdr:rowOff>
    </xdr:to>
    <xdr:pic>
      <xdr:nvPicPr>
        <xdr:cNvPr id="2" name="Imagen 1">
          <a:extLst>
            <a:ext uri="{FF2B5EF4-FFF2-40B4-BE49-F238E27FC236}">
              <a16:creationId xmlns:a16="http://schemas.microsoft.com/office/drawing/2014/main" id="{C488E40B-AD53-4503-BBA1-9B1B15845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7176" y="76638"/>
          <a:ext cx="788275" cy="651045"/>
        </a:xfrm>
        <a:prstGeom prst="rect">
          <a:avLst/>
        </a:prstGeom>
      </xdr:spPr>
    </xdr:pic>
    <xdr:clientData/>
  </xdr:twoCellAnchor>
  <xdr:twoCellAnchor editAs="oneCell">
    <xdr:from>
      <xdr:col>0</xdr:col>
      <xdr:colOff>153276</xdr:colOff>
      <xdr:row>0</xdr:row>
      <xdr:rowOff>84313</xdr:rowOff>
    </xdr:from>
    <xdr:to>
      <xdr:col>1</xdr:col>
      <xdr:colOff>695245</xdr:colOff>
      <xdr:row>0</xdr:row>
      <xdr:rowOff>689743</xdr:rowOff>
    </xdr:to>
    <xdr:pic>
      <xdr:nvPicPr>
        <xdr:cNvPr id="3" name="Imagen 2">
          <a:extLst>
            <a:ext uri="{FF2B5EF4-FFF2-40B4-BE49-F238E27FC236}">
              <a16:creationId xmlns:a16="http://schemas.microsoft.com/office/drawing/2014/main" id="{0B9D89DF-330C-46D6-B101-5DA7AFD2C1C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3276" y="84313"/>
          <a:ext cx="3066094" cy="60543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803051</xdr:colOff>
      <xdr:row>0</xdr:row>
      <xdr:rowOff>76638</xdr:rowOff>
    </xdr:from>
    <xdr:to>
      <xdr:col>2</xdr:col>
      <xdr:colOff>638826</xdr:colOff>
      <xdr:row>0</xdr:row>
      <xdr:rowOff>727683</xdr:rowOff>
    </xdr:to>
    <xdr:pic>
      <xdr:nvPicPr>
        <xdr:cNvPr id="2" name="Imagen 1">
          <a:extLst>
            <a:ext uri="{FF2B5EF4-FFF2-40B4-BE49-F238E27FC236}">
              <a16:creationId xmlns:a16="http://schemas.microsoft.com/office/drawing/2014/main" id="{4DD0F245-6662-40F0-BCE7-E55EE597A7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7176" y="76638"/>
          <a:ext cx="788275" cy="651045"/>
        </a:xfrm>
        <a:prstGeom prst="rect">
          <a:avLst/>
        </a:prstGeom>
      </xdr:spPr>
    </xdr:pic>
    <xdr:clientData/>
  </xdr:twoCellAnchor>
  <xdr:twoCellAnchor editAs="oneCell">
    <xdr:from>
      <xdr:col>0</xdr:col>
      <xdr:colOff>153276</xdr:colOff>
      <xdr:row>0</xdr:row>
      <xdr:rowOff>84313</xdr:rowOff>
    </xdr:from>
    <xdr:to>
      <xdr:col>1</xdr:col>
      <xdr:colOff>695245</xdr:colOff>
      <xdr:row>0</xdr:row>
      <xdr:rowOff>689743</xdr:rowOff>
    </xdr:to>
    <xdr:pic>
      <xdr:nvPicPr>
        <xdr:cNvPr id="3" name="Imagen 2">
          <a:extLst>
            <a:ext uri="{FF2B5EF4-FFF2-40B4-BE49-F238E27FC236}">
              <a16:creationId xmlns:a16="http://schemas.microsoft.com/office/drawing/2014/main" id="{E7306036-A487-4621-934F-9AE1452F27B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3276" y="84313"/>
          <a:ext cx="3066094" cy="60543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803051</xdr:colOff>
      <xdr:row>0</xdr:row>
      <xdr:rowOff>76638</xdr:rowOff>
    </xdr:from>
    <xdr:to>
      <xdr:col>2</xdr:col>
      <xdr:colOff>638826</xdr:colOff>
      <xdr:row>0</xdr:row>
      <xdr:rowOff>727683</xdr:rowOff>
    </xdr:to>
    <xdr:pic>
      <xdr:nvPicPr>
        <xdr:cNvPr id="2" name="Imagen 1">
          <a:extLst>
            <a:ext uri="{FF2B5EF4-FFF2-40B4-BE49-F238E27FC236}">
              <a16:creationId xmlns:a16="http://schemas.microsoft.com/office/drawing/2014/main" id="{56E2D19F-4D0D-445A-9A44-6A9B41E20F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7176" y="76638"/>
          <a:ext cx="788275" cy="651045"/>
        </a:xfrm>
        <a:prstGeom prst="rect">
          <a:avLst/>
        </a:prstGeom>
      </xdr:spPr>
    </xdr:pic>
    <xdr:clientData/>
  </xdr:twoCellAnchor>
  <xdr:twoCellAnchor editAs="oneCell">
    <xdr:from>
      <xdr:col>0</xdr:col>
      <xdr:colOff>153276</xdr:colOff>
      <xdr:row>0</xdr:row>
      <xdr:rowOff>84313</xdr:rowOff>
    </xdr:from>
    <xdr:to>
      <xdr:col>1</xdr:col>
      <xdr:colOff>695245</xdr:colOff>
      <xdr:row>0</xdr:row>
      <xdr:rowOff>689743</xdr:rowOff>
    </xdr:to>
    <xdr:pic>
      <xdr:nvPicPr>
        <xdr:cNvPr id="3" name="Imagen 2">
          <a:extLst>
            <a:ext uri="{FF2B5EF4-FFF2-40B4-BE49-F238E27FC236}">
              <a16:creationId xmlns:a16="http://schemas.microsoft.com/office/drawing/2014/main" id="{56AB6D03-461B-408F-B30D-8B4F4B4A7C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3276" y="84313"/>
          <a:ext cx="3066094" cy="60543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803051</xdr:colOff>
      <xdr:row>0</xdr:row>
      <xdr:rowOff>76638</xdr:rowOff>
    </xdr:from>
    <xdr:to>
      <xdr:col>2</xdr:col>
      <xdr:colOff>638826</xdr:colOff>
      <xdr:row>0</xdr:row>
      <xdr:rowOff>727683</xdr:rowOff>
    </xdr:to>
    <xdr:pic>
      <xdr:nvPicPr>
        <xdr:cNvPr id="2" name="Imagen 1">
          <a:extLst>
            <a:ext uri="{FF2B5EF4-FFF2-40B4-BE49-F238E27FC236}">
              <a16:creationId xmlns:a16="http://schemas.microsoft.com/office/drawing/2014/main" id="{FC516D4E-B98E-4421-A216-3F360043C2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7176" y="76638"/>
          <a:ext cx="788275" cy="651045"/>
        </a:xfrm>
        <a:prstGeom prst="rect">
          <a:avLst/>
        </a:prstGeom>
      </xdr:spPr>
    </xdr:pic>
    <xdr:clientData/>
  </xdr:twoCellAnchor>
  <xdr:twoCellAnchor editAs="oneCell">
    <xdr:from>
      <xdr:col>0</xdr:col>
      <xdr:colOff>153276</xdr:colOff>
      <xdr:row>0</xdr:row>
      <xdr:rowOff>84313</xdr:rowOff>
    </xdr:from>
    <xdr:to>
      <xdr:col>1</xdr:col>
      <xdr:colOff>695245</xdr:colOff>
      <xdr:row>0</xdr:row>
      <xdr:rowOff>689743</xdr:rowOff>
    </xdr:to>
    <xdr:pic>
      <xdr:nvPicPr>
        <xdr:cNvPr id="3" name="Imagen 2">
          <a:extLst>
            <a:ext uri="{FF2B5EF4-FFF2-40B4-BE49-F238E27FC236}">
              <a16:creationId xmlns:a16="http://schemas.microsoft.com/office/drawing/2014/main" id="{358DE856-4A1B-4143-80BF-EC913846153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3276" y="84313"/>
          <a:ext cx="3066094" cy="60543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803051</xdr:colOff>
      <xdr:row>0</xdr:row>
      <xdr:rowOff>76638</xdr:rowOff>
    </xdr:from>
    <xdr:to>
      <xdr:col>2</xdr:col>
      <xdr:colOff>638826</xdr:colOff>
      <xdr:row>0</xdr:row>
      <xdr:rowOff>727683</xdr:rowOff>
    </xdr:to>
    <xdr:pic>
      <xdr:nvPicPr>
        <xdr:cNvPr id="2" name="Imagen 1">
          <a:extLst>
            <a:ext uri="{FF2B5EF4-FFF2-40B4-BE49-F238E27FC236}">
              <a16:creationId xmlns:a16="http://schemas.microsoft.com/office/drawing/2014/main" id="{17412E82-8CF6-4287-B3CE-67D84611AB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7176" y="76638"/>
          <a:ext cx="788275" cy="651045"/>
        </a:xfrm>
        <a:prstGeom prst="rect">
          <a:avLst/>
        </a:prstGeom>
      </xdr:spPr>
    </xdr:pic>
    <xdr:clientData/>
  </xdr:twoCellAnchor>
  <xdr:twoCellAnchor editAs="oneCell">
    <xdr:from>
      <xdr:col>0</xdr:col>
      <xdr:colOff>153276</xdr:colOff>
      <xdr:row>0</xdr:row>
      <xdr:rowOff>84313</xdr:rowOff>
    </xdr:from>
    <xdr:to>
      <xdr:col>1</xdr:col>
      <xdr:colOff>695245</xdr:colOff>
      <xdr:row>0</xdr:row>
      <xdr:rowOff>689743</xdr:rowOff>
    </xdr:to>
    <xdr:pic>
      <xdr:nvPicPr>
        <xdr:cNvPr id="3" name="Imagen 2">
          <a:extLst>
            <a:ext uri="{FF2B5EF4-FFF2-40B4-BE49-F238E27FC236}">
              <a16:creationId xmlns:a16="http://schemas.microsoft.com/office/drawing/2014/main" id="{81EB651A-D24D-4C9F-AFF5-95EF4476F66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3276" y="84313"/>
          <a:ext cx="3066094" cy="60543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803051</xdr:colOff>
      <xdr:row>0</xdr:row>
      <xdr:rowOff>76638</xdr:rowOff>
    </xdr:from>
    <xdr:to>
      <xdr:col>2</xdr:col>
      <xdr:colOff>638826</xdr:colOff>
      <xdr:row>0</xdr:row>
      <xdr:rowOff>727683</xdr:rowOff>
    </xdr:to>
    <xdr:pic>
      <xdr:nvPicPr>
        <xdr:cNvPr id="2" name="Imagen 1">
          <a:extLst>
            <a:ext uri="{FF2B5EF4-FFF2-40B4-BE49-F238E27FC236}">
              <a16:creationId xmlns:a16="http://schemas.microsoft.com/office/drawing/2014/main" id="{9425B893-6FED-46CC-8B43-D07FEDEB37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7176" y="76638"/>
          <a:ext cx="788275" cy="651045"/>
        </a:xfrm>
        <a:prstGeom prst="rect">
          <a:avLst/>
        </a:prstGeom>
      </xdr:spPr>
    </xdr:pic>
    <xdr:clientData/>
  </xdr:twoCellAnchor>
  <xdr:twoCellAnchor editAs="oneCell">
    <xdr:from>
      <xdr:col>0</xdr:col>
      <xdr:colOff>153276</xdr:colOff>
      <xdr:row>0</xdr:row>
      <xdr:rowOff>84313</xdr:rowOff>
    </xdr:from>
    <xdr:to>
      <xdr:col>1</xdr:col>
      <xdr:colOff>695245</xdr:colOff>
      <xdr:row>0</xdr:row>
      <xdr:rowOff>689743</xdr:rowOff>
    </xdr:to>
    <xdr:pic>
      <xdr:nvPicPr>
        <xdr:cNvPr id="3" name="Imagen 2">
          <a:extLst>
            <a:ext uri="{FF2B5EF4-FFF2-40B4-BE49-F238E27FC236}">
              <a16:creationId xmlns:a16="http://schemas.microsoft.com/office/drawing/2014/main" id="{C7E06488-78EA-41CA-9074-BA84D5F7D7E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3276" y="84313"/>
          <a:ext cx="3066094" cy="6054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821122</xdr:colOff>
      <xdr:row>0</xdr:row>
      <xdr:rowOff>76637</xdr:rowOff>
    </xdr:from>
    <xdr:to>
      <xdr:col>2</xdr:col>
      <xdr:colOff>656897</xdr:colOff>
      <xdr:row>0</xdr:row>
      <xdr:rowOff>727682</xdr:rowOff>
    </xdr:to>
    <xdr:pic>
      <xdr:nvPicPr>
        <xdr:cNvPr id="2" name="Imagen 1">
          <a:extLst>
            <a:ext uri="{FF2B5EF4-FFF2-40B4-BE49-F238E27FC236}">
              <a16:creationId xmlns:a16="http://schemas.microsoft.com/office/drawing/2014/main" id="{33C95864-94A9-4C4C-80F3-E6A3801D44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5722" y="76637"/>
          <a:ext cx="788275" cy="651045"/>
        </a:xfrm>
        <a:prstGeom prst="rect">
          <a:avLst/>
        </a:prstGeom>
      </xdr:spPr>
    </xdr:pic>
    <xdr:clientData/>
  </xdr:twoCellAnchor>
  <xdr:twoCellAnchor editAs="oneCell">
    <xdr:from>
      <xdr:col>0</xdr:col>
      <xdr:colOff>160946</xdr:colOff>
      <xdr:row>0</xdr:row>
      <xdr:rowOff>95260</xdr:rowOff>
    </xdr:from>
    <xdr:to>
      <xdr:col>1</xdr:col>
      <xdr:colOff>713864</xdr:colOff>
      <xdr:row>0</xdr:row>
      <xdr:rowOff>700690</xdr:rowOff>
    </xdr:to>
    <xdr:pic>
      <xdr:nvPicPr>
        <xdr:cNvPr id="3" name="Imagen 2">
          <a:extLst>
            <a:ext uri="{FF2B5EF4-FFF2-40B4-BE49-F238E27FC236}">
              <a16:creationId xmlns:a16="http://schemas.microsoft.com/office/drawing/2014/main" id="{89408BF4-88CD-45BD-8459-C24AE1CDA1B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0946" y="95260"/>
          <a:ext cx="3067518" cy="60543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803051</xdr:colOff>
      <xdr:row>0</xdr:row>
      <xdr:rowOff>76638</xdr:rowOff>
    </xdr:from>
    <xdr:to>
      <xdr:col>2</xdr:col>
      <xdr:colOff>638826</xdr:colOff>
      <xdr:row>0</xdr:row>
      <xdr:rowOff>727683</xdr:rowOff>
    </xdr:to>
    <xdr:pic>
      <xdr:nvPicPr>
        <xdr:cNvPr id="2" name="Imagen 1">
          <a:extLst>
            <a:ext uri="{FF2B5EF4-FFF2-40B4-BE49-F238E27FC236}">
              <a16:creationId xmlns:a16="http://schemas.microsoft.com/office/drawing/2014/main" id="{4CE1D4BE-2B4A-42B2-961B-9D356571C1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7176" y="76638"/>
          <a:ext cx="788275" cy="651045"/>
        </a:xfrm>
        <a:prstGeom prst="rect">
          <a:avLst/>
        </a:prstGeom>
      </xdr:spPr>
    </xdr:pic>
    <xdr:clientData/>
  </xdr:twoCellAnchor>
  <xdr:twoCellAnchor editAs="oneCell">
    <xdr:from>
      <xdr:col>0</xdr:col>
      <xdr:colOff>153276</xdr:colOff>
      <xdr:row>0</xdr:row>
      <xdr:rowOff>84313</xdr:rowOff>
    </xdr:from>
    <xdr:to>
      <xdr:col>1</xdr:col>
      <xdr:colOff>695245</xdr:colOff>
      <xdr:row>0</xdr:row>
      <xdr:rowOff>689743</xdr:rowOff>
    </xdr:to>
    <xdr:pic>
      <xdr:nvPicPr>
        <xdr:cNvPr id="3" name="Imagen 2">
          <a:extLst>
            <a:ext uri="{FF2B5EF4-FFF2-40B4-BE49-F238E27FC236}">
              <a16:creationId xmlns:a16="http://schemas.microsoft.com/office/drawing/2014/main" id="{66F73485-C958-4C74-BB3E-BB004F9C613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3276" y="84313"/>
          <a:ext cx="3066094" cy="60543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803051</xdr:colOff>
      <xdr:row>0</xdr:row>
      <xdr:rowOff>76638</xdr:rowOff>
    </xdr:from>
    <xdr:to>
      <xdr:col>2</xdr:col>
      <xdr:colOff>638826</xdr:colOff>
      <xdr:row>0</xdr:row>
      <xdr:rowOff>727683</xdr:rowOff>
    </xdr:to>
    <xdr:pic>
      <xdr:nvPicPr>
        <xdr:cNvPr id="2" name="Imagen 1">
          <a:extLst>
            <a:ext uri="{FF2B5EF4-FFF2-40B4-BE49-F238E27FC236}">
              <a16:creationId xmlns:a16="http://schemas.microsoft.com/office/drawing/2014/main" id="{2CBCD8AC-7269-46F7-B9E5-626BE711E6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7176" y="76638"/>
          <a:ext cx="788275" cy="651045"/>
        </a:xfrm>
        <a:prstGeom prst="rect">
          <a:avLst/>
        </a:prstGeom>
      </xdr:spPr>
    </xdr:pic>
    <xdr:clientData/>
  </xdr:twoCellAnchor>
  <xdr:twoCellAnchor editAs="oneCell">
    <xdr:from>
      <xdr:col>0</xdr:col>
      <xdr:colOff>153276</xdr:colOff>
      <xdr:row>0</xdr:row>
      <xdr:rowOff>84313</xdr:rowOff>
    </xdr:from>
    <xdr:to>
      <xdr:col>1</xdr:col>
      <xdr:colOff>695245</xdr:colOff>
      <xdr:row>0</xdr:row>
      <xdr:rowOff>689743</xdr:rowOff>
    </xdr:to>
    <xdr:pic>
      <xdr:nvPicPr>
        <xdr:cNvPr id="3" name="Imagen 2">
          <a:extLst>
            <a:ext uri="{FF2B5EF4-FFF2-40B4-BE49-F238E27FC236}">
              <a16:creationId xmlns:a16="http://schemas.microsoft.com/office/drawing/2014/main" id="{75190B0B-4C69-42F3-B3A1-4429999DCA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3276" y="84313"/>
          <a:ext cx="3066094" cy="60543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803051</xdr:colOff>
      <xdr:row>0</xdr:row>
      <xdr:rowOff>76638</xdr:rowOff>
    </xdr:from>
    <xdr:to>
      <xdr:col>2</xdr:col>
      <xdr:colOff>638826</xdr:colOff>
      <xdr:row>0</xdr:row>
      <xdr:rowOff>727683</xdr:rowOff>
    </xdr:to>
    <xdr:pic>
      <xdr:nvPicPr>
        <xdr:cNvPr id="2" name="Imagen 1">
          <a:extLst>
            <a:ext uri="{FF2B5EF4-FFF2-40B4-BE49-F238E27FC236}">
              <a16:creationId xmlns:a16="http://schemas.microsoft.com/office/drawing/2014/main" id="{011A003E-E7B5-455D-93B3-06F8686FDE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7176" y="76638"/>
          <a:ext cx="788275" cy="651045"/>
        </a:xfrm>
        <a:prstGeom prst="rect">
          <a:avLst/>
        </a:prstGeom>
      </xdr:spPr>
    </xdr:pic>
    <xdr:clientData/>
  </xdr:twoCellAnchor>
  <xdr:twoCellAnchor editAs="oneCell">
    <xdr:from>
      <xdr:col>0</xdr:col>
      <xdr:colOff>153276</xdr:colOff>
      <xdr:row>0</xdr:row>
      <xdr:rowOff>84313</xdr:rowOff>
    </xdr:from>
    <xdr:to>
      <xdr:col>1</xdr:col>
      <xdr:colOff>695245</xdr:colOff>
      <xdr:row>0</xdr:row>
      <xdr:rowOff>689743</xdr:rowOff>
    </xdr:to>
    <xdr:pic>
      <xdr:nvPicPr>
        <xdr:cNvPr id="3" name="Imagen 2">
          <a:extLst>
            <a:ext uri="{FF2B5EF4-FFF2-40B4-BE49-F238E27FC236}">
              <a16:creationId xmlns:a16="http://schemas.microsoft.com/office/drawing/2014/main" id="{1AC33D95-8279-4B75-94D5-8EAF3319816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3276" y="84313"/>
          <a:ext cx="3066094" cy="60543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803051</xdr:colOff>
      <xdr:row>0</xdr:row>
      <xdr:rowOff>76638</xdr:rowOff>
    </xdr:from>
    <xdr:to>
      <xdr:col>2</xdr:col>
      <xdr:colOff>638826</xdr:colOff>
      <xdr:row>0</xdr:row>
      <xdr:rowOff>727683</xdr:rowOff>
    </xdr:to>
    <xdr:pic>
      <xdr:nvPicPr>
        <xdr:cNvPr id="2" name="Imagen 1">
          <a:extLst>
            <a:ext uri="{FF2B5EF4-FFF2-40B4-BE49-F238E27FC236}">
              <a16:creationId xmlns:a16="http://schemas.microsoft.com/office/drawing/2014/main" id="{1BDAD7DC-5701-4267-A336-FF52FE4D3F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7176" y="76638"/>
          <a:ext cx="788275" cy="651045"/>
        </a:xfrm>
        <a:prstGeom prst="rect">
          <a:avLst/>
        </a:prstGeom>
      </xdr:spPr>
    </xdr:pic>
    <xdr:clientData/>
  </xdr:twoCellAnchor>
  <xdr:twoCellAnchor editAs="oneCell">
    <xdr:from>
      <xdr:col>0</xdr:col>
      <xdr:colOff>153276</xdr:colOff>
      <xdr:row>0</xdr:row>
      <xdr:rowOff>84313</xdr:rowOff>
    </xdr:from>
    <xdr:to>
      <xdr:col>1</xdr:col>
      <xdr:colOff>695245</xdr:colOff>
      <xdr:row>0</xdr:row>
      <xdr:rowOff>689743</xdr:rowOff>
    </xdr:to>
    <xdr:pic>
      <xdr:nvPicPr>
        <xdr:cNvPr id="3" name="Imagen 2">
          <a:extLst>
            <a:ext uri="{FF2B5EF4-FFF2-40B4-BE49-F238E27FC236}">
              <a16:creationId xmlns:a16="http://schemas.microsoft.com/office/drawing/2014/main" id="{DA6FA1AF-06C4-4561-A7EB-5BBAFAC52DD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3276" y="84313"/>
          <a:ext cx="3066094" cy="60543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803051</xdr:colOff>
      <xdr:row>0</xdr:row>
      <xdr:rowOff>76638</xdr:rowOff>
    </xdr:from>
    <xdr:to>
      <xdr:col>2</xdr:col>
      <xdr:colOff>638826</xdr:colOff>
      <xdr:row>0</xdr:row>
      <xdr:rowOff>727683</xdr:rowOff>
    </xdr:to>
    <xdr:pic>
      <xdr:nvPicPr>
        <xdr:cNvPr id="2" name="Imagen 1">
          <a:extLst>
            <a:ext uri="{FF2B5EF4-FFF2-40B4-BE49-F238E27FC236}">
              <a16:creationId xmlns:a16="http://schemas.microsoft.com/office/drawing/2014/main" id="{3216DC47-0042-4674-BCD5-8A41322A9E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7176" y="76638"/>
          <a:ext cx="788275" cy="651045"/>
        </a:xfrm>
        <a:prstGeom prst="rect">
          <a:avLst/>
        </a:prstGeom>
      </xdr:spPr>
    </xdr:pic>
    <xdr:clientData/>
  </xdr:twoCellAnchor>
  <xdr:twoCellAnchor editAs="oneCell">
    <xdr:from>
      <xdr:col>0</xdr:col>
      <xdr:colOff>153276</xdr:colOff>
      <xdr:row>0</xdr:row>
      <xdr:rowOff>84313</xdr:rowOff>
    </xdr:from>
    <xdr:to>
      <xdr:col>1</xdr:col>
      <xdr:colOff>695245</xdr:colOff>
      <xdr:row>0</xdr:row>
      <xdr:rowOff>689743</xdr:rowOff>
    </xdr:to>
    <xdr:pic>
      <xdr:nvPicPr>
        <xdr:cNvPr id="3" name="Imagen 2">
          <a:extLst>
            <a:ext uri="{FF2B5EF4-FFF2-40B4-BE49-F238E27FC236}">
              <a16:creationId xmlns:a16="http://schemas.microsoft.com/office/drawing/2014/main" id="{720C22D6-1EC4-4445-8BD3-A7958754EE7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3276" y="84313"/>
          <a:ext cx="3066094" cy="60543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803051</xdr:colOff>
      <xdr:row>0</xdr:row>
      <xdr:rowOff>76638</xdr:rowOff>
    </xdr:from>
    <xdr:to>
      <xdr:col>2</xdr:col>
      <xdr:colOff>638826</xdr:colOff>
      <xdr:row>0</xdr:row>
      <xdr:rowOff>727683</xdr:rowOff>
    </xdr:to>
    <xdr:pic>
      <xdr:nvPicPr>
        <xdr:cNvPr id="2" name="Imagen 1">
          <a:extLst>
            <a:ext uri="{FF2B5EF4-FFF2-40B4-BE49-F238E27FC236}">
              <a16:creationId xmlns:a16="http://schemas.microsoft.com/office/drawing/2014/main" id="{B99A96AB-6827-452F-83F4-646F8BF974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7176" y="76638"/>
          <a:ext cx="788275" cy="651045"/>
        </a:xfrm>
        <a:prstGeom prst="rect">
          <a:avLst/>
        </a:prstGeom>
      </xdr:spPr>
    </xdr:pic>
    <xdr:clientData/>
  </xdr:twoCellAnchor>
  <xdr:twoCellAnchor editAs="oneCell">
    <xdr:from>
      <xdr:col>0</xdr:col>
      <xdr:colOff>153276</xdr:colOff>
      <xdr:row>0</xdr:row>
      <xdr:rowOff>84313</xdr:rowOff>
    </xdr:from>
    <xdr:to>
      <xdr:col>1</xdr:col>
      <xdr:colOff>695245</xdr:colOff>
      <xdr:row>0</xdr:row>
      <xdr:rowOff>689743</xdr:rowOff>
    </xdr:to>
    <xdr:pic>
      <xdr:nvPicPr>
        <xdr:cNvPr id="3" name="Imagen 2">
          <a:extLst>
            <a:ext uri="{FF2B5EF4-FFF2-40B4-BE49-F238E27FC236}">
              <a16:creationId xmlns:a16="http://schemas.microsoft.com/office/drawing/2014/main" id="{E3DACF3F-DB7F-4898-B518-1B414BDBD16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3276" y="84313"/>
          <a:ext cx="3066094" cy="60543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803051</xdr:colOff>
      <xdr:row>0</xdr:row>
      <xdr:rowOff>76638</xdr:rowOff>
    </xdr:from>
    <xdr:to>
      <xdr:col>2</xdr:col>
      <xdr:colOff>638826</xdr:colOff>
      <xdr:row>0</xdr:row>
      <xdr:rowOff>727683</xdr:rowOff>
    </xdr:to>
    <xdr:pic>
      <xdr:nvPicPr>
        <xdr:cNvPr id="2" name="Imagen 1">
          <a:extLst>
            <a:ext uri="{FF2B5EF4-FFF2-40B4-BE49-F238E27FC236}">
              <a16:creationId xmlns:a16="http://schemas.microsoft.com/office/drawing/2014/main" id="{1DE0D460-2308-4B53-B0FB-EF8D947E97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7176" y="76638"/>
          <a:ext cx="788275" cy="651045"/>
        </a:xfrm>
        <a:prstGeom prst="rect">
          <a:avLst/>
        </a:prstGeom>
      </xdr:spPr>
    </xdr:pic>
    <xdr:clientData/>
  </xdr:twoCellAnchor>
  <xdr:twoCellAnchor editAs="oneCell">
    <xdr:from>
      <xdr:col>0</xdr:col>
      <xdr:colOff>153276</xdr:colOff>
      <xdr:row>0</xdr:row>
      <xdr:rowOff>84313</xdr:rowOff>
    </xdr:from>
    <xdr:to>
      <xdr:col>1</xdr:col>
      <xdr:colOff>695245</xdr:colOff>
      <xdr:row>0</xdr:row>
      <xdr:rowOff>689743</xdr:rowOff>
    </xdr:to>
    <xdr:pic>
      <xdr:nvPicPr>
        <xdr:cNvPr id="3" name="Imagen 2">
          <a:extLst>
            <a:ext uri="{FF2B5EF4-FFF2-40B4-BE49-F238E27FC236}">
              <a16:creationId xmlns:a16="http://schemas.microsoft.com/office/drawing/2014/main" id="{09CD632F-BFE1-4442-B3B3-BE880626CDE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3276" y="84313"/>
          <a:ext cx="3066094" cy="60543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803051</xdr:colOff>
      <xdr:row>0</xdr:row>
      <xdr:rowOff>76638</xdr:rowOff>
    </xdr:from>
    <xdr:to>
      <xdr:col>2</xdr:col>
      <xdr:colOff>638826</xdr:colOff>
      <xdr:row>0</xdr:row>
      <xdr:rowOff>727683</xdr:rowOff>
    </xdr:to>
    <xdr:pic>
      <xdr:nvPicPr>
        <xdr:cNvPr id="2" name="Imagen 1">
          <a:extLst>
            <a:ext uri="{FF2B5EF4-FFF2-40B4-BE49-F238E27FC236}">
              <a16:creationId xmlns:a16="http://schemas.microsoft.com/office/drawing/2014/main" id="{36AD6260-0FAF-4BBA-9A3B-158517C8CD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7176" y="76638"/>
          <a:ext cx="788275" cy="651045"/>
        </a:xfrm>
        <a:prstGeom prst="rect">
          <a:avLst/>
        </a:prstGeom>
      </xdr:spPr>
    </xdr:pic>
    <xdr:clientData/>
  </xdr:twoCellAnchor>
  <xdr:twoCellAnchor editAs="oneCell">
    <xdr:from>
      <xdr:col>0</xdr:col>
      <xdr:colOff>153276</xdr:colOff>
      <xdr:row>0</xdr:row>
      <xdr:rowOff>84313</xdr:rowOff>
    </xdr:from>
    <xdr:to>
      <xdr:col>1</xdr:col>
      <xdr:colOff>695245</xdr:colOff>
      <xdr:row>0</xdr:row>
      <xdr:rowOff>689743</xdr:rowOff>
    </xdr:to>
    <xdr:pic>
      <xdr:nvPicPr>
        <xdr:cNvPr id="3" name="Imagen 2">
          <a:extLst>
            <a:ext uri="{FF2B5EF4-FFF2-40B4-BE49-F238E27FC236}">
              <a16:creationId xmlns:a16="http://schemas.microsoft.com/office/drawing/2014/main" id="{295C06DA-52D9-4A58-9360-71B9D2B5EA6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3276" y="84313"/>
          <a:ext cx="3066094" cy="60543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803051</xdr:colOff>
      <xdr:row>0</xdr:row>
      <xdr:rowOff>76638</xdr:rowOff>
    </xdr:from>
    <xdr:to>
      <xdr:col>2</xdr:col>
      <xdr:colOff>638826</xdr:colOff>
      <xdr:row>0</xdr:row>
      <xdr:rowOff>727683</xdr:rowOff>
    </xdr:to>
    <xdr:pic>
      <xdr:nvPicPr>
        <xdr:cNvPr id="2" name="Imagen 1">
          <a:extLst>
            <a:ext uri="{FF2B5EF4-FFF2-40B4-BE49-F238E27FC236}">
              <a16:creationId xmlns:a16="http://schemas.microsoft.com/office/drawing/2014/main" id="{78E5BD7A-2E8F-45F1-A355-2D78C11C79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7176" y="76638"/>
          <a:ext cx="788275" cy="651045"/>
        </a:xfrm>
        <a:prstGeom prst="rect">
          <a:avLst/>
        </a:prstGeom>
      </xdr:spPr>
    </xdr:pic>
    <xdr:clientData/>
  </xdr:twoCellAnchor>
  <xdr:twoCellAnchor editAs="oneCell">
    <xdr:from>
      <xdr:col>0</xdr:col>
      <xdr:colOff>153276</xdr:colOff>
      <xdr:row>0</xdr:row>
      <xdr:rowOff>84313</xdr:rowOff>
    </xdr:from>
    <xdr:to>
      <xdr:col>1</xdr:col>
      <xdr:colOff>695245</xdr:colOff>
      <xdr:row>0</xdr:row>
      <xdr:rowOff>689743</xdr:rowOff>
    </xdr:to>
    <xdr:pic>
      <xdr:nvPicPr>
        <xdr:cNvPr id="3" name="Imagen 2">
          <a:extLst>
            <a:ext uri="{FF2B5EF4-FFF2-40B4-BE49-F238E27FC236}">
              <a16:creationId xmlns:a16="http://schemas.microsoft.com/office/drawing/2014/main" id="{03F163BC-AFB9-462D-84B2-5A98ABDE144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3276" y="84313"/>
          <a:ext cx="3066094" cy="60543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803051</xdr:colOff>
      <xdr:row>0</xdr:row>
      <xdr:rowOff>76638</xdr:rowOff>
    </xdr:from>
    <xdr:to>
      <xdr:col>2</xdr:col>
      <xdr:colOff>638826</xdr:colOff>
      <xdr:row>0</xdr:row>
      <xdr:rowOff>727683</xdr:rowOff>
    </xdr:to>
    <xdr:pic>
      <xdr:nvPicPr>
        <xdr:cNvPr id="2" name="Imagen 1">
          <a:extLst>
            <a:ext uri="{FF2B5EF4-FFF2-40B4-BE49-F238E27FC236}">
              <a16:creationId xmlns:a16="http://schemas.microsoft.com/office/drawing/2014/main" id="{F50AFAC0-7E70-4A12-8F95-D03C66E9BF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7176" y="76638"/>
          <a:ext cx="788275" cy="651045"/>
        </a:xfrm>
        <a:prstGeom prst="rect">
          <a:avLst/>
        </a:prstGeom>
      </xdr:spPr>
    </xdr:pic>
    <xdr:clientData/>
  </xdr:twoCellAnchor>
  <xdr:twoCellAnchor editAs="oneCell">
    <xdr:from>
      <xdr:col>0</xdr:col>
      <xdr:colOff>153276</xdr:colOff>
      <xdr:row>0</xdr:row>
      <xdr:rowOff>84313</xdr:rowOff>
    </xdr:from>
    <xdr:to>
      <xdr:col>1</xdr:col>
      <xdr:colOff>695245</xdr:colOff>
      <xdr:row>0</xdr:row>
      <xdr:rowOff>689743</xdr:rowOff>
    </xdr:to>
    <xdr:pic>
      <xdr:nvPicPr>
        <xdr:cNvPr id="3" name="Imagen 2">
          <a:extLst>
            <a:ext uri="{FF2B5EF4-FFF2-40B4-BE49-F238E27FC236}">
              <a16:creationId xmlns:a16="http://schemas.microsoft.com/office/drawing/2014/main" id="{501D8044-F089-4608-AB36-0385F1EB3EC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3276" y="84313"/>
          <a:ext cx="3066094" cy="6054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803051</xdr:colOff>
      <xdr:row>0</xdr:row>
      <xdr:rowOff>76638</xdr:rowOff>
    </xdr:from>
    <xdr:to>
      <xdr:col>2</xdr:col>
      <xdr:colOff>638826</xdr:colOff>
      <xdr:row>0</xdr:row>
      <xdr:rowOff>727683</xdr:rowOff>
    </xdr:to>
    <xdr:pic>
      <xdr:nvPicPr>
        <xdr:cNvPr id="2" name="Imagen 1">
          <a:extLst>
            <a:ext uri="{FF2B5EF4-FFF2-40B4-BE49-F238E27FC236}">
              <a16:creationId xmlns:a16="http://schemas.microsoft.com/office/drawing/2014/main" id="{3B765F19-8B1E-47B7-A445-46D26EC9EE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7176" y="76638"/>
          <a:ext cx="788275" cy="651045"/>
        </a:xfrm>
        <a:prstGeom prst="rect">
          <a:avLst/>
        </a:prstGeom>
      </xdr:spPr>
    </xdr:pic>
    <xdr:clientData/>
  </xdr:twoCellAnchor>
  <xdr:twoCellAnchor editAs="oneCell">
    <xdr:from>
      <xdr:col>0</xdr:col>
      <xdr:colOff>153276</xdr:colOff>
      <xdr:row>0</xdr:row>
      <xdr:rowOff>84313</xdr:rowOff>
    </xdr:from>
    <xdr:to>
      <xdr:col>1</xdr:col>
      <xdr:colOff>695245</xdr:colOff>
      <xdr:row>0</xdr:row>
      <xdr:rowOff>689743</xdr:rowOff>
    </xdr:to>
    <xdr:pic>
      <xdr:nvPicPr>
        <xdr:cNvPr id="3" name="Imagen 2">
          <a:extLst>
            <a:ext uri="{FF2B5EF4-FFF2-40B4-BE49-F238E27FC236}">
              <a16:creationId xmlns:a16="http://schemas.microsoft.com/office/drawing/2014/main" id="{7136C503-B1D3-428A-B288-043EF3E0670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3276" y="84313"/>
          <a:ext cx="3066094" cy="60543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803051</xdr:colOff>
      <xdr:row>0</xdr:row>
      <xdr:rowOff>76638</xdr:rowOff>
    </xdr:from>
    <xdr:to>
      <xdr:col>2</xdr:col>
      <xdr:colOff>638826</xdr:colOff>
      <xdr:row>0</xdr:row>
      <xdr:rowOff>727683</xdr:rowOff>
    </xdr:to>
    <xdr:pic>
      <xdr:nvPicPr>
        <xdr:cNvPr id="2" name="Imagen 1">
          <a:extLst>
            <a:ext uri="{FF2B5EF4-FFF2-40B4-BE49-F238E27FC236}">
              <a16:creationId xmlns:a16="http://schemas.microsoft.com/office/drawing/2014/main" id="{DC528093-95E1-44A0-A0EF-C4B4DBA719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7176" y="76638"/>
          <a:ext cx="788275" cy="651045"/>
        </a:xfrm>
        <a:prstGeom prst="rect">
          <a:avLst/>
        </a:prstGeom>
      </xdr:spPr>
    </xdr:pic>
    <xdr:clientData/>
  </xdr:twoCellAnchor>
  <xdr:twoCellAnchor editAs="oneCell">
    <xdr:from>
      <xdr:col>0</xdr:col>
      <xdr:colOff>153276</xdr:colOff>
      <xdr:row>0</xdr:row>
      <xdr:rowOff>84313</xdr:rowOff>
    </xdr:from>
    <xdr:to>
      <xdr:col>1</xdr:col>
      <xdr:colOff>695245</xdr:colOff>
      <xdr:row>0</xdr:row>
      <xdr:rowOff>689743</xdr:rowOff>
    </xdr:to>
    <xdr:pic>
      <xdr:nvPicPr>
        <xdr:cNvPr id="3" name="Imagen 2">
          <a:extLst>
            <a:ext uri="{FF2B5EF4-FFF2-40B4-BE49-F238E27FC236}">
              <a16:creationId xmlns:a16="http://schemas.microsoft.com/office/drawing/2014/main" id="{54CFF730-5492-40A7-88F8-DC6D020614B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3276" y="84313"/>
          <a:ext cx="3066094" cy="60543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803051</xdr:colOff>
      <xdr:row>0</xdr:row>
      <xdr:rowOff>76638</xdr:rowOff>
    </xdr:from>
    <xdr:to>
      <xdr:col>2</xdr:col>
      <xdr:colOff>638826</xdr:colOff>
      <xdr:row>0</xdr:row>
      <xdr:rowOff>727683</xdr:rowOff>
    </xdr:to>
    <xdr:pic>
      <xdr:nvPicPr>
        <xdr:cNvPr id="2" name="Imagen 1">
          <a:extLst>
            <a:ext uri="{FF2B5EF4-FFF2-40B4-BE49-F238E27FC236}">
              <a16:creationId xmlns:a16="http://schemas.microsoft.com/office/drawing/2014/main" id="{9CE1377E-79A3-4250-8201-1D7E3A4C98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7176" y="76638"/>
          <a:ext cx="788275" cy="651045"/>
        </a:xfrm>
        <a:prstGeom prst="rect">
          <a:avLst/>
        </a:prstGeom>
      </xdr:spPr>
    </xdr:pic>
    <xdr:clientData/>
  </xdr:twoCellAnchor>
  <xdr:twoCellAnchor editAs="oneCell">
    <xdr:from>
      <xdr:col>0</xdr:col>
      <xdr:colOff>153276</xdr:colOff>
      <xdr:row>0</xdr:row>
      <xdr:rowOff>84313</xdr:rowOff>
    </xdr:from>
    <xdr:to>
      <xdr:col>1</xdr:col>
      <xdr:colOff>695245</xdr:colOff>
      <xdr:row>0</xdr:row>
      <xdr:rowOff>689743</xdr:rowOff>
    </xdr:to>
    <xdr:pic>
      <xdr:nvPicPr>
        <xdr:cNvPr id="3" name="Imagen 2">
          <a:extLst>
            <a:ext uri="{FF2B5EF4-FFF2-40B4-BE49-F238E27FC236}">
              <a16:creationId xmlns:a16="http://schemas.microsoft.com/office/drawing/2014/main" id="{1A5ED3FE-A761-4213-9CCC-8DB29D839B5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3276" y="84313"/>
          <a:ext cx="3066094" cy="60543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821122</xdr:colOff>
      <xdr:row>0</xdr:row>
      <xdr:rowOff>76637</xdr:rowOff>
    </xdr:from>
    <xdr:to>
      <xdr:col>2</xdr:col>
      <xdr:colOff>328448</xdr:colOff>
      <xdr:row>0</xdr:row>
      <xdr:rowOff>727682</xdr:rowOff>
    </xdr:to>
    <xdr:pic>
      <xdr:nvPicPr>
        <xdr:cNvPr id="2" name="Imagen 1">
          <a:extLst>
            <a:ext uri="{FF2B5EF4-FFF2-40B4-BE49-F238E27FC236}">
              <a16:creationId xmlns:a16="http://schemas.microsoft.com/office/drawing/2014/main" id="{D02885D5-126F-4433-8ECA-F39C0B8EB9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5722" y="76637"/>
          <a:ext cx="783676" cy="651045"/>
        </a:xfrm>
        <a:prstGeom prst="rect">
          <a:avLst/>
        </a:prstGeom>
      </xdr:spPr>
    </xdr:pic>
    <xdr:clientData/>
  </xdr:twoCellAnchor>
  <xdr:twoCellAnchor editAs="oneCell">
    <xdr:from>
      <xdr:col>0</xdr:col>
      <xdr:colOff>160946</xdr:colOff>
      <xdr:row>0</xdr:row>
      <xdr:rowOff>95260</xdr:rowOff>
    </xdr:from>
    <xdr:to>
      <xdr:col>1</xdr:col>
      <xdr:colOff>713864</xdr:colOff>
      <xdr:row>0</xdr:row>
      <xdr:rowOff>700690</xdr:rowOff>
    </xdr:to>
    <xdr:pic>
      <xdr:nvPicPr>
        <xdr:cNvPr id="3" name="Imagen 2">
          <a:extLst>
            <a:ext uri="{FF2B5EF4-FFF2-40B4-BE49-F238E27FC236}">
              <a16:creationId xmlns:a16="http://schemas.microsoft.com/office/drawing/2014/main" id="{9A86A58C-F9C6-40AD-915A-FCDD74674C5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0946" y="95260"/>
          <a:ext cx="3067518" cy="60543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821122</xdr:colOff>
      <xdr:row>0</xdr:row>
      <xdr:rowOff>76637</xdr:rowOff>
    </xdr:from>
    <xdr:to>
      <xdr:col>2</xdr:col>
      <xdr:colOff>328448</xdr:colOff>
      <xdr:row>0</xdr:row>
      <xdr:rowOff>727682</xdr:rowOff>
    </xdr:to>
    <xdr:pic>
      <xdr:nvPicPr>
        <xdr:cNvPr id="2" name="Imagen 1">
          <a:extLst>
            <a:ext uri="{FF2B5EF4-FFF2-40B4-BE49-F238E27FC236}">
              <a16:creationId xmlns:a16="http://schemas.microsoft.com/office/drawing/2014/main" id="{B864894A-90EE-4202-A0FB-6EA00FC522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5722" y="76637"/>
          <a:ext cx="783676" cy="651045"/>
        </a:xfrm>
        <a:prstGeom prst="rect">
          <a:avLst/>
        </a:prstGeom>
      </xdr:spPr>
    </xdr:pic>
    <xdr:clientData/>
  </xdr:twoCellAnchor>
  <xdr:twoCellAnchor editAs="oneCell">
    <xdr:from>
      <xdr:col>0</xdr:col>
      <xdr:colOff>160946</xdr:colOff>
      <xdr:row>0</xdr:row>
      <xdr:rowOff>95260</xdr:rowOff>
    </xdr:from>
    <xdr:to>
      <xdr:col>1</xdr:col>
      <xdr:colOff>713864</xdr:colOff>
      <xdr:row>0</xdr:row>
      <xdr:rowOff>700690</xdr:rowOff>
    </xdr:to>
    <xdr:pic>
      <xdr:nvPicPr>
        <xdr:cNvPr id="3" name="Imagen 2">
          <a:extLst>
            <a:ext uri="{FF2B5EF4-FFF2-40B4-BE49-F238E27FC236}">
              <a16:creationId xmlns:a16="http://schemas.microsoft.com/office/drawing/2014/main" id="{AF643DDF-7A0D-4BEF-B95D-2300B44D937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0946" y="95260"/>
          <a:ext cx="3067518" cy="60543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oneCellAnchor>
    <xdr:from>
      <xdr:col>1</xdr:col>
      <xdr:colOff>821122</xdr:colOff>
      <xdr:row>0</xdr:row>
      <xdr:rowOff>76637</xdr:rowOff>
    </xdr:from>
    <xdr:ext cx="788275" cy="651045"/>
    <xdr:pic>
      <xdr:nvPicPr>
        <xdr:cNvPr id="2" name="Imagen 1">
          <a:extLst>
            <a:ext uri="{FF2B5EF4-FFF2-40B4-BE49-F238E27FC236}">
              <a16:creationId xmlns:a16="http://schemas.microsoft.com/office/drawing/2014/main" id="{8E0BD3DF-4043-4976-9D0D-5310AB20DB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5722" y="76637"/>
          <a:ext cx="788275" cy="651045"/>
        </a:xfrm>
        <a:prstGeom prst="rect">
          <a:avLst/>
        </a:prstGeom>
      </xdr:spPr>
    </xdr:pic>
    <xdr:clientData/>
  </xdr:oneCellAnchor>
  <xdr:oneCellAnchor>
    <xdr:from>
      <xdr:col>0</xdr:col>
      <xdr:colOff>160946</xdr:colOff>
      <xdr:row>0</xdr:row>
      <xdr:rowOff>95260</xdr:rowOff>
    </xdr:from>
    <xdr:ext cx="3071021" cy="605430"/>
    <xdr:pic>
      <xdr:nvPicPr>
        <xdr:cNvPr id="3" name="Imagen 2">
          <a:extLst>
            <a:ext uri="{FF2B5EF4-FFF2-40B4-BE49-F238E27FC236}">
              <a16:creationId xmlns:a16="http://schemas.microsoft.com/office/drawing/2014/main" id="{506FD81A-699B-4555-A926-155617A4D7E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0946" y="95260"/>
          <a:ext cx="3071021" cy="605430"/>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twoCellAnchor editAs="oneCell">
    <xdr:from>
      <xdr:col>1</xdr:col>
      <xdr:colOff>821122</xdr:colOff>
      <xdr:row>0</xdr:row>
      <xdr:rowOff>76637</xdr:rowOff>
    </xdr:from>
    <xdr:to>
      <xdr:col>2</xdr:col>
      <xdr:colOff>328448</xdr:colOff>
      <xdr:row>0</xdr:row>
      <xdr:rowOff>727682</xdr:rowOff>
    </xdr:to>
    <xdr:pic>
      <xdr:nvPicPr>
        <xdr:cNvPr id="2" name="Imagen 1">
          <a:extLst>
            <a:ext uri="{FF2B5EF4-FFF2-40B4-BE49-F238E27FC236}">
              <a16:creationId xmlns:a16="http://schemas.microsoft.com/office/drawing/2014/main" id="{3B6E3D3B-5F58-4D37-8653-27A13003C9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5722" y="76637"/>
          <a:ext cx="783676" cy="651045"/>
        </a:xfrm>
        <a:prstGeom prst="rect">
          <a:avLst/>
        </a:prstGeom>
      </xdr:spPr>
    </xdr:pic>
    <xdr:clientData/>
  </xdr:twoCellAnchor>
  <xdr:twoCellAnchor editAs="oneCell">
    <xdr:from>
      <xdr:col>0</xdr:col>
      <xdr:colOff>160946</xdr:colOff>
      <xdr:row>0</xdr:row>
      <xdr:rowOff>95260</xdr:rowOff>
    </xdr:from>
    <xdr:to>
      <xdr:col>1</xdr:col>
      <xdr:colOff>713864</xdr:colOff>
      <xdr:row>0</xdr:row>
      <xdr:rowOff>700690</xdr:rowOff>
    </xdr:to>
    <xdr:pic>
      <xdr:nvPicPr>
        <xdr:cNvPr id="3" name="Imagen 2">
          <a:extLst>
            <a:ext uri="{FF2B5EF4-FFF2-40B4-BE49-F238E27FC236}">
              <a16:creationId xmlns:a16="http://schemas.microsoft.com/office/drawing/2014/main" id="{CD7D6E89-0B48-40F0-B961-D8E930138F9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0946" y="95260"/>
          <a:ext cx="3067518" cy="60543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821122</xdr:colOff>
      <xdr:row>0</xdr:row>
      <xdr:rowOff>76637</xdr:rowOff>
    </xdr:from>
    <xdr:to>
      <xdr:col>2</xdr:col>
      <xdr:colOff>328448</xdr:colOff>
      <xdr:row>0</xdr:row>
      <xdr:rowOff>727682</xdr:rowOff>
    </xdr:to>
    <xdr:pic>
      <xdr:nvPicPr>
        <xdr:cNvPr id="2" name="Imagen 1">
          <a:extLst>
            <a:ext uri="{FF2B5EF4-FFF2-40B4-BE49-F238E27FC236}">
              <a16:creationId xmlns:a16="http://schemas.microsoft.com/office/drawing/2014/main" id="{FA5D016D-B67D-4D28-8722-3B02E385A0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5722" y="76637"/>
          <a:ext cx="783676" cy="651045"/>
        </a:xfrm>
        <a:prstGeom prst="rect">
          <a:avLst/>
        </a:prstGeom>
      </xdr:spPr>
    </xdr:pic>
    <xdr:clientData/>
  </xdr:twoCellAnchor>
  <xdr:twoCellAnchor editAs="oneCell">
    <xdr:from>
      <xdr:col>0</xdr:col>
      <xdr:colOff>160946</xdr:colOff>
      <xdr:row>0</xdr:row>
      <xdr:rowOff>95260</xdr:rowOff>
    </xdr:from>
    <xdr:to>
      <xdr:col>1</xdr:col>
      <xdr:colOff>713864</xdr:colOff>
      <xdr:row>0</xdr:row>
      <xdr:rowOff>700690</xdr:rowOff>
    </xdr:to>
    <xdr:pic>
      <xdr:nvPicPr>
        <xdr:cNvPr id="3" name="Imagen 2">
          <a:extLst>
            <a:ext uri="{FF2B5EF4-FFF2-40B4-BE49-F238E27FC236}">
              <a16:creationId xmlns:a16="http://schemas.microsoft.com/office/drawing/2014/main" id="{9036A6B2-8EC0-4F3E-AC9E-ADF1F5031B4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0946" y="95260"/>
          <a:ext cx="3067518" cy="60543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821122</xdr:colOff>
      <xdr:row>0</xdr:row>
      <xdr:rowOff>76637</xdr:rowOff>
    </xdr:from>
    <xdr:to>
      <xdr:col>2</xdr:col>
      <xdr:colOff>328448</xdr:colOff>
      <xdr:row>0</xdr:row>
      <xdr:rowOff>727682</xdr:rowOff>
    </xdr:to>
    <xdr:pic>
      <xdr:nvPicPr>
        <xdr:cNvPr id="2" name="Imagen 1">
          <a:extLst>
            <a:ext uri="{FF2B5EF4-FFF2-40B4-BE49-F238E27FC236}">
              <a16:creationId xmlns:a16="http://schemas.microsoft.com/office/drawing/2014/main" id="{49B4BDC2-CF97-40D8-8EC9-EE328E2BD6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5722" y="76637"/>
          <a:ext cx="783676" cy="651045"/>
        </a:xfrm>
        <a:prstGeom prst="rect">
          <a:avLst/>
        </a:prstGeom>
      </xdr:spPr>
    </xdr:pic>
    <xdr:clientData/>
  </xdr:twoCellAnchor>
  <xdr:twoCellAnchor editAs="oneCell">
    <xdr:from>
      <xdr:col>0</xdr:col>
      <xdr:colOff>160946</xdr:colOff>
      <xdr:row>0</xdr:row>
      <xdr:rowOff>95260</xdr:rowOff>
    </xdr:from>
    <xdr:to>
      <xdr:col>1</xdr:col>
      <xdr:colOff>713864</xdr:colOff>
      <xdr:row>0</xdr:row>
      <xdr:rowOff>700690</xdr:rowOff>
    </xdr:to>
    <xdr:pic>
      <xdr:nvPicPr>
        <xdr:cNvPr id="3" name="Imagen 2">
          <a:extLst>
            <a:ext uri="{FF2B5EF4-FFF2-40B4-BE49-F238E27FC236}">
              <a16:creationId xmlns:a16="http://schemas.microsoft.com/office/drawing/2014/main" id="{CD2D2EF8-2ADC-4D36-843B-E7BF230FC6E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0946" y="95260"/>
          <a:ext cx="3067518" cy="60543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412750</xdr:colOff>
      <xdr:row>0</xdr:row>
      <xdr:rowOff>730250</xdr:rowOff>
    </xdr:to>
    <xdr:pic>
      <xdr:nvPicPr>
        <xdr:cNvPr id="2" name="Google Shape;89;p17">
          <a:extLst>
            <a:ext uri="{FF2B5EF4-FFF2-40B4-BE49-F238E27FC236}">
              <a16:creationId xmlns:a16="http://schemas.microsoft.com/office/drawing/2014/main" id="{CC6D8042-8920-4589-B70B-D43058464923}"/>
            </a:ext>
          </a:extLst>
        </xdr:cNvPr>
        <xdr:cNvPicPr preferRelativeResize="0"/>
      </xdr:nvPicPr>
      <xdr:blipFill>
        <a:blip xmlns:r="http://schemas.openxmlformats.org/officeDocument/2006/relationships" r:embed="rId1">
          <a:alphaModFix/>
        </a:blip>
        <a:stretch>
          <a:fillRect/>
        </a:stretch>
      </xdr:blipFill>
      <xdr:spPr>
        <a:xfrm>
          <a:off x="0" y="0"/>
          <a:ext cx="3810000" cy="730250"/>
        </a:xfrm>
        <a:prstGeom prst="rect">
          <a:avLst/>
        </a:prstGeom>
        <a:noFill/>
        <a:ln>
          <a:noFill/>
        </a:ln>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809625</xdr:colOff>
      <xdr:row>0</xdr:row>
      <xdr:rowOff>730250</xdr:rowOff>
    </xdr:to>
    <xdr:pic>
      <xdr:nvPicPr>
        <xdr:cNvPr id="2" name="Google Shape;89;p17">
          <a:extLst>
            <a:ext uri="{FF2B5EF4-FFF2-40B4-BE49-F238E27FC236}">
              <a16:creationId xmlns:a16="http://schemas.microsoft.com/office/drawing/2014/main" id="{A79CB22E-E3DC-49B4-8645-933594F461D2}"/>
            </a:ext>
          </a:extLst>
        </xdr:cNvPr>
        <xdr:cNvPicPr preferRelativeResize="0"/>
      </xdr:nvPicPr>
      <xdr:blipFill>
        <a:blip xmlns:r="http://schemas.openxmlformats.org/officeDocument/2006/relationships" r:embed="rId1">
          <a:alphaModFix/>
        </a:blip>
        <a:stretch>
          <a:fillRect/>
        </a:stretch>
      </xdr:blipFill>
      <xdr:spPr>
        <a:xfrm>
          <a:off x="0" y="0"/>
          <a:ext cx="3810000" cy="7302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803051</xdr:colOff>
      <xdr:row>0</xdr:row>
      <xdr:rowOff>76638</xdr:rowOff>
    </xdr:from>
    <xdr:to>
      <xdr:col>2</xdr:col>
      <xdr:colOff>638826</xdr:colOff>
      <xdr:row>0</xdr:row>
      <xdr:rowOff>727683</xdr:rowOff>
    </xdr:to>
    <xdr:pic>
      <xdr:nvPicPr>
        <xdr:cNvPr id="2" name="Imagen 1">
          <a:extLst>
            <a:ext uri="{FF2B5EF4-FFF2-40B4-BE49-F238E27FC236}">
              <a16:creationId xmlns:a16="http://schemas.microsoft.com/office/drawing/2014/main" id="{0D5F2362-CC61-4473-944D-3E7F7A4D6E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7176" y="76638"/>
          <a:ext cx="788275" cy="651045"/>
        </a:xfrm>
        <a:prstGeom prst="rect">
          <a:avLst/>
        </a:prstGeom>
      </xdr:spPr>
    </xdr:pic>
    <xdr:clientData/>
  </xdr:twoCellAnchor>
  <xdr:twoCellAnchor editAs="oneCell">
    <xdr:from>
      <xdr:col>0</xdr:col>
      <xdr:colOff>153276</xdr:colOff>
      <xdr:row>0</xdr:row>
      <xdr:rowOff>84313</xdr:rowOff>
    </xdr:from>
    <xdr:to>
      <xdr:col>1</xdr:col>
      <xdr:colOff>695245</xdr:colOff>
      <xdr:row>0</xdr:row>
      <xdr:rowOff>689743</xdr:rowOff>
    </xdr:to>
    <xdr:pic>
      <xdr:nvPicPr>
        <xdr:cNvPr id="3" name="Imagen 2">
          <a:extLst>
            <a:ext uri="{FF2B5EF4-FFF2-40B4-BE49-F238E27FC236}">
              <a16:creationId xmlns:a16="http://schemas.microsoft.com/office/drawing/2014/main" id="{572DCFA1-0925-480E-95D1-8E57979088D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3276" y="84313"/>
          <a:ext cx="3066094" cy="60543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275422</xdr:colOff>
      <xdr:row>0</xdr:row>
      <xdr:rowOff>730250</xdr:rowOff>
    </xdr:to>
    <xdr:pic>
      <xdr:nvPicPr>
        <xdr:cNvPr id="2" name="Google Shape;89;p17">
          <a:extLst>
            <a:ext uri="{FF2B5EF4-FFF2-40B4-BE49-F238E27FC236}">
              <a16:creationId xmlns:a16="http://schemas.microsoft.com/office/drawing/2014/main" id="{7E34BBBF-83C3-4121-B589-403B959E6E88}"/>
            </a:ext>
          </a:extLst>
        </xdr:cNvPr>
        <xdr:cNvPicPr preferRelativeResize="0"/>
      </xdr:nvPicPr>
      <xdr:blipFill>
        <a:blip xmlns:r="http://schemas.openxmlformats.org/officeDocument/2006/relationships" r:embed="rId1">
          <a:alphaModFix/>
        </a:blip>
        <a:stretch>
          <a:fillRect/>
        </a:stretch>
      </xdr:blipFill>
      <xdr:spPr>
        <a:xfrm>
          <a:off x="0" y="0"/>
          <a:ext cx="3810000" cy="730250"/>
        </a:xfrm>
        <a:prstGeom prst="rect">
          <a:avLst/>
        </a:prstGeom>
        <a:noFill/>
        <a:ln>
          <a:noFill/>
        </a:ln>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104775</xdr:colOff>
      <xdr:row>0</xdr:row>
      <xdr:rowOff>730250</xdr:rowOff>
    </xdr:to>
    <xdr:pic>
      <xdr:nvPicPr>
        <xdr:cNvPr id="2" name="Google Shape;89;p17">
          <a:extLst>
            <a:ext uri="{FF2B5EF4-FFF2-40B4-BE49-F238E27FC236}">
              <a16:creationId xmlns:a16="http://schemas.microsoft.com/office/drawing/2014/main" id="{4A68B7B1-06ED-4FDC-9B86-40D4160702FB}"/>
            </a:ext>
          </a:extLst>
        </xdr:cNvPr>
        <xdr:cNvPicPr preferRelativeResize="0"/>
      </xdr:nvPicPr>
      <xdr:blipFill>
        <a:blip xmlns:r="http://schemas.openxmlformats.org/officeDocument/2006/relationships" r:embed="rId1">
          <a:alphaModFix/>
        </a:blip>
        <a:stretch>
          <a:fillRect/>
        </a:stretch>
      </xdr:blipFill>
      <xdr:spPr>
        <a:xfrm>
          <a:off x="0" y="0"/>
          <a:ext cx="3810000" cy="730250"/>
        </a:xfrm>
        <a:prstGeom prst="rect">
          <a:avLst/>
        </a:prstGeom>
        <a:noFill/>
        <a:ln>
          <a:noFill/>
        </a:ln>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304800</xdr:colOff>
      <xdr:row>0</xdr:row>
      <xdr:rowOff>730250</xdr:rowOff>
    </xdr:to>
    <xdr:pic>
      <xdr:nvPicPr>
        <xdr:cNvPr id="2" name="Google Shape;89;p17">
          <a:extLst>
            <a:ext uri="{FF2B5EF4-FFF2-40B4-BE49-F238E27FC236}">
              <a16:creationId xmlns:a16="http://schemas.microsoft.com/office/drawing/2014/main" id="{D87C1C27-F8B9-4F8F-A5F3-CE2E9CD12D7F}"/>
            </a:ext>
          </a:extLst>
        </xdr:cNvPr>
        <xdr:cNvPicPr preferRelativeResize="0"/>
      </xdr:nvPicPr>
      <xdr:blipFill>
        <a:blip xmlns:r="http://schemas.openxmlformats.org/officeDocument/2006/relationships" r:embed="rId1">
          <a:alphaModFix/>
        </a:blip>
        <a:stretch>
          <a:fillRect/>
        </a:stretch>
      </xdr:blipFill>
      <xdr:spPr>
        <a:xfrm>
          <a:off x="0" y="0"/>
          <a:ext cx="3810000" cy="730250"/>
        </a:xfrm>
        <a:prstGeom prst="rect">
          <a:avLst/>
        </a:prstGeom>
        <a:noFill/>
        <a:ln>
          <a:noFill/>
        </a:ln>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190500</xdr:colOff>
      <xdr:row>0</xdr:row>
      <xdr:rowOff>730250</xdr:rowOff>
    </xdr:to>
    <xdr:pic>
      <xdr:nvPicPr>
        <xdr:cNvPr id="2" name="Google Shape;89;p17">
          <a:extLst>
            <a:ext uri="{FF2B5EF4-FFF2-40B4-BE49-F238E27FC236}">
              <a16:creationId xmlns:a16="http://schemas.microsoft.com/office/drawing/2014/main" id="{424EE950-F5F8-44AE-AC3E-9C5B27BBF955}"/>
            </a:ext>
          </a:extLst>
        </xdr:cNvPr>
        <xdr:cNvPicPr preferRelativeResize="0"/>
      </xdr:nvPicPr>
      <xdr:blipFill>
        <a:blip xmlns:r="http://schemas.openxmlformats.org/officeDocument/2006/relationships" r:embed="rId1">
          <a:alphaModFix/>
        </a:blip>
        <a:stretch>
          <a:fillRect/>
        </a:stretch>
      </xdr:blipFill>
      <xdr:spPr>
        <a:xfrm>
          <a:off x="0" y="0"/>
          <a:ext cx="3810000" cy="730250"/>
        </a:xfrm>
        <a:prstGeom prst="rect">
          <a:avLst/>
        </a:prstGeom>
        <a:noFill/>
        <a:ln>
          <a:noFill/>
        </a:ln>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561975</xdr:colOff>
      <xdr:row>0</xdr:row>
      <xdr:rowOff>730250</xdr:rowOff>
    </xdr:to>
    <xdr:pic>
      <xdr:nvPicPr>
        <xdr:cNvPr id="2" name="Google Shape;89;p17">
          <a:extLst>
            <a:ext uri="{FF2B5EF4-FFF2-40B4-BE49-F238E27FC236}">
              <a16:creationId xmlns:a16="http://schemas.microsoft.com/office/drawing/2014/main" id="{C9D9D224-810E-4A71-885E-0AFF23357FAD}"/>
            </a:ext>
          </a:extLst>
        </xdr:cNvPr>
        <xdr:cNvPicPr preferRelativeResize="0"/>
      </xdr:nvPicPr>
      <xdr:blipFill>
        <a:blip xmlns:r="http://schemas.openxmlformats.org/officeDocument/2006/relationships" r:embed="rId1">
          <a:alphaModFix/>
        </a:blip>
        <a:stretch>
          <a:fillRect/>
        </a:stretch>
      </xdr:blipFill>
      <xdr:spPr>
        <a:xfrm>
          <a:off x="0" y="0"/>
          <a:ext cx="3810000" cy="730250"/>
        </a:xfrm>
        <a:prstGeom prst="rect">
          <a:avLst/>
        </a:prstGeom>
        <a:noFill/>
        <a:ln>
          <a:noFill/>
        </a:ln>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257175</xdr:colOff>
      <xdr:row>0</xdr:row>
      <xdr:rowOff>730250</xdr:rowOff>
    </xdr:to>
    <xdr:pic>
      <xdr:nvPicPr>
        <xdr:cNvPr id="2" name="Google Shape;89;p17">
          <a:extLst>
            <a:ext uri="{FF2B5EF4-FFF2-40B4-BE49-F238E27FC236}">
              <a16:creationId xmlns:a16="http://schemas.microsoft.com/office/drawing/2014/main" id="{17703F78-33ED-437C-AFC1-0762ED20E4C7}"/>
            </a:ext>
          </a:extLst>
        </xdr:cNvPr>
        <xdr:cNvPicPr preferRelativeResize="0"/>
      </xdr:nvPicPr>
      <xdr:blipFill>
        <a:blip xmlns:r="http://schemas.openxmlformats.org/officeDocument/2006/relationships" r:embed="rId1">
          <a:alphaModFix/>
        </a:blip>
        <a:stretch>
          <a:fillRect/>
        </a:stretch>
      </xdr:blipFill>
      <xdr:spPr>
        <a:xfrm>
          <a:off x="0" y="0"/>
          <a:ext cx="3810000" cy="730250"/>
        </a:xfrm>
        <a:prstGeom prst="rect">
          <a:avLst/>
        </a:prstGeom>
        <a:noFill/>
        <a:ln>
          <a:noFill/>
        </a:ln>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83344</xdr:colOff>
      <xdr:row>0</xdr:row>
      <xdr:rowOff>730250</xdr:rowOff>
    </xdr:to>
    <xdr:pic>
      <xdr:nvPicPr>
        <xdr:cNvPr id="2" name="Google Shape;89;p17">
          <a:extLst>
            <a:ext uri="{FF2B5EF4-FFF2-40B4-BE49-F238E27FC236}">
              <a16:creationId xmlns:a16="http://schemas.microsoft.com/office/drawing/2014/main" id="{7CF222F5-54C0-4648-B84E-D7AB79EE7845}"/>
            </a:ext>
          </a:extLst>
        </xdr:cNvPr>
        <xdr:cNvPicPr preferRelativeResize="0"/>
      </xdr:nvPicPr>
      <xdr:blipFill>
        <a:blip xmlns:r="http://schemas.openxmlformats.org/officeDocument/2006/relationships" r:embed="rId1">
          <a:alphaModFix/>
        </a:blip>
        <a:stretch>
          <a:fillRect/>
        </a:stretch>
      </xdr:blipFill>
      <xdr:spPr>
        <a:xfrm>
          <a:off x="0" y="0"/>
          <a:ext cx="3810000" cy="730250"/>
        </a:xfrm>
        <a:prstGeom prst="rect">
          <a:avLst/>
        </a:prstGeom>
        <a:noFill/>
        <a:ln>
          <a:noFill/>
        </a:ln>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500062</xdr:colOff>
      <xdr:row>0</xdr:row>
      <xdr:rowOff>730250</xdr:rowOff>
    </xdr:to>
    <xdr:pic>
      <xdr:nvPicPr>
        <xdr:cNvPr id="2" name="Google Shape;89;p17">
          <a:extLst>
            <a:ext uri="{FF2B5EF4-FFF2-40B4-BE49-F238E27FC236}">
              <a16:creationId xmlns:a16="http://schemas.microsoft.com/office/drawing/2014/main" id="{46EA49DC-2CB2-4A9D-8186-4004E957F141}"/>
            </a:ext>
          </a:extLst>
        </xdr:cNvPr>
        <xdr:cNvPicPr preferRelativeResize="0"/>
      </xdr:nvPicPr>
      <xdr:blipFill>
        <a:blip xmlns:r="http://schemas.openxmlformats.org/officeDocument/2006/relationships" r:embed="rId1">
          <a:alphaModFix/>
        </a:blip>
        <a:stretch>
          <a:fillRect/>
        </a:stretch>
      </xdr:blipFill>
      <xdr:spPr>
        <a:xfrm>
          <a:off x="0" y="0"/>
          <a:ext cx="3810000" cy="730250"/>
        </a:xfrm>
        <a:prstGeom prst="rect">
          <a:avLst/>
        </a:prstGeom>
        <a:noFill/>
        <a:ln>
          <a:noFill/>
        </a:ln>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390525</xdr:colOff>
      <xdr:row>0</xdr:row>
      <xdr:rowOff>730250</xdr:rowOff>
    </xdr:to>
    <xdr:pic>
      <xdr:nvPicPr>
        <xdr:cNvPr id="2" name="Google Shape;89;p17">
          <a:extLst>
            <a:ext uri="{FF2B5EF4-FFF2-40B4-BE49-F238E27FC236}">
              <a16:creationId xmlns:a16="http://schemas.microsoft.com/office/drawing/2014/main" id="{7EC6E15C-A961-4613-AE1C-BEDF0CB38ABD}"/>
            </a:ext>
          </a:extLst>
        </xdr:cNvPr>
        <xdr:cNvPicPr preferRelativeResize="0"/>
      </xdr:nvPicPr>
      <xdr:blipFill>
        <a:blip xmlns:r="http://schemas.openxmlformats.org/officeDocument/2006/relationships" r:embed="rId1">
          <a:alphaModFix/>
        </a:blip>
        <a:stretch>
          <a:fillRect/>
        </a:stretch>
      </xdr:blipFill>
      <xdr:spPr>
        <a:xfrm>
          <a:off x="0" y="0"/>
          <a:ext cx="3810000" cy="730250"/>
        </a:xfrm>
        <a:prstGeom prst="rect">
          <a:avLst/>
        </a:prstGeom>
        <a:noFill/>
        <a:ln>
          <a:noFill/>
        </a:ln>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542925</xdr:colOff>
      <xdr:row>0</xdr:row>
      <xdr:rowOff>730250</xdr:rowOff>
    </xdr:to>
    <xdr:pic>
      <xdr:nvPicPr>
        <xdr:cNvPr id="2" name="Google Shape;89;p17">
          <a:extLst>
            <a:ext uri="{FF2B5EF4-FFF2-40B4-BE49-F238E27FC236}">
              <a16:creationId xmlns:a16="http://schemas.microsoft.com/office/drawing/2014/main" id="{44B50B7C-5899-41C9-81E6-B94D93BCFB9C}"/>
            </a:ext>
          </a:extLst>
        </xdr:cNvPr>
        <xdr:cNvPicPr preferRelativeResize="0"/>
      </xdr:nvPicPr>
      <xdr:blipFill>
        <a:blip xmlns:r="http://schemas.openxmlformats.org/officeDocument/2006/relationships" r:embed="rId1">
          <a:alphaModFix/>
        </a:blip>
        <a:stretch>
          <a:fillRect/>
        </a:stretch>
      </xdr:blipFill>
      <xdr:spPr>
        <a:xfrm>
          <a:off x="0" y="0"/>
          <a:ext cx="3810000" cy="7302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803051</xdr:colOff>
      <xdr:row>0</xdr:row>
      <xdr:rowOff>76638</xdr:rowOff>
    </xdr:from>
    <xdr:to>
      <xdr:col>2</xdr:col>
      <xdr:colOff>638826</xdr:colOff>
      <xdr:row>0</xdr:row>
      <xdr:rowOff>727683</xdr:rowOff>
    </xdr:to>
    <xdr:pic>
      <xdr:nvPicPr>
        <xdr:cNvPr id="2" name="Imagen 1">
          <a:extLst>
            <a:ext uri="{FF2B5EF4-FFF2-40B4-BE49-F238E27FC236}">
              <a16:creationId xmlns:a16="http://schemas.microsoft.com/office/drawing/2014/main" id="{D18C0682-D3AF-4779-AD71-8712CF13CD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7176" y="76638"/>
          <a:ext cx="788275" cy="651045"/>
        </a:xfrm>
        <a:prstGeom prst="rect">
          <a:avLst/>
        </a:prstGeom>
      </xdr:spPr>
    </xdr:pic>
    <xdr:clientData/>
  </xdr:twoCellAnchor>
  <xdr:twoCellAnchor editAs="oneCell">
    <xdr:from>
      <xdr:col>0</xdr:col>
      <xdr:colOff>153276</xdr:colOff>
      <xdr:row>0</xdr:row>
      <xdr:rowOff>84313</xdr:rowOff>
    </xdr:from>
    <xdr:to>
      <xdr:col>1</xdr:col>
      <xdr:colOff>695245</xdr:colOff>
      <xdr:row>0</xdr:row>
      <xdr:rowOff>689743</xdr:rowOff>
    </xdr:to>
    <xdr:pic>
      <xdr:nvPicPr>
        <xdr:cNvPr id="3" name="Imagen 2">
          <a:extLst>
            <a:ext uri="{FF2B5EF4-FFF2-40B4-BE49-F238E27FC236}">
              <a16:creationId xmlns:a16="http://schemas.microsoft.com/office/drawing/2014/main" id="{084FC595-E95A-4A6D-9EB2-1FDD8917CB3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3276" y="84313"/>
          <a:ext cx="3066094" cy="60543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581025</xdr:colOff>
      <xdr:row>0</xdr:row>
      <xdr:rowOff>730250</xdr:rowOff>
    </xdr:to>
    <xdr:pic>
      <xdr:nvPicPr>
        <xdr:cNvPr id="2" name="Google Shape;89;p17">
          <a:extLst>
            <a:ext uri="{FF2B5EF4-FFF2-40B4-BE49-F238E27FC236}">
              <a16:creationId xmlns:a16="http://schemas.microsoft.com/office/drawing/2014/main" id="{69B32733-2336-45ED-992D-C4046FDF2623}"/>
            </a:ext>
          </a:extLst>
        </xdr:cNvPr>
        <xdr:cNvPicPr preferRelativeResize="0"/>
      </xdr:nvPicPr>
      <xdr:blipFill>
        <a:blip xmlns:r="http://schemas.openxmlformats.org/officeDocument/2006/relationships" r:embed="rId1">
          <a:alphaModFix/>
        </a:blip>
        <a:stretch>
          <a:fillRect/>
        </a:stretch>
      </xdr:blipFill>
      <xdr:spPr>
        <a:xfrm>
          <a:off x="0" y="0"/>
          <a:ext cx="3810000" cy="730250"/>
        </a:xfrm>
        <a:prstGeom prst="rect">
          <a:avLst/>
        </a:prstGeom>
        <a:noFill/>
        <a:ln>
          <a:noFill/>
        </a:ln>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704850</xdr:colOff>
      <xdr:row>0</xdr:row>
      <xdr:rowOff>730250</xdr:rowOff>
    </xdr:to>
    <xdr:pic>
      <xdr:nvPicPr>
        <xdr:cNvPr id="2" name="Google Shape;89;p17">
          <a:extLst>
            <a:ext uri="{FF2B5EF4-FFF2-40B4-BE49-F238E27FC236}">
              <a16:creationId xmlns:a16="http://schemas.microsoft.com/office/drawing/2014/main" id="{9A45FCE2-28E6-4EA2-8EB3-6F76CC89B782}"/>
            </a:ext>
          </a:extLst>
        </xdr:cNvPr>
        <xdr:cNvPicPr preferRelativeResize="0"/>
      </xdr:nvPicPr>
      <xdr:blipFill>
        <a:blip xmlns:r="http://schemas.openxmlformats.org/officeDocument/2006/relationships" r:embed="rId1">
          <a:alphaModFix/>
        </a:blip>
        <a:stretch>
          <a:fillRect/>
        </a:stretch>
      </xdr:blipFill>
      <xdr:spPr>
        <a:xfrm>
          <a:off x="0" y="0"/>
          <a:ext cx="3810000" cy="730250"/>
        </a:xfrm>
        <a:prstGeom prst="rect">
          <a:avLst/>
        </a:prstGeom>
        <a:noFill/>
        <a:ln>
          <a:noFill/>
        </a:ln>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476250</xdr:colOff>
      <xdr:row>0</xdr:row>
      <xdr:rowOff>730250</xdr:rowOff>
    </xdr:to>
    <xdr:pic>
      <xdr:nvPicPr>
        <xdr:cNvPr id="2" name="Google Shape;89;p17">
          <a:extLst>
            <a:ext uri="{FF2B5EF4-FFF2-40B4-BE49-F238E27FC236}">
              <a16:creationId xmlns:a16="http://schemas.microsoft.com/office/drawing/2014/main" id="{02733C9D-C6FC-4545-BF04-ECAD95728863}"/>
            </a:ext>
          </a:extLst>
        </xdr:cNvPr>
        <xdr:cNvPicPr preferRelativeResize="0"/>
      </xdr:nvPicPr>
      <xdr:blipFill>
        <a:blip xmlns:r="http://schemas.openxmlformats.org/officeDocument/2006/relationships" r:embed="rId1">
          <a:alphaModFix/>
        </a:blip>
        <a:stretch>
          <a:fillRect/>
        </a:stretch>
      </xdr:blipFill>
      <xdr:spPr>
        <a:xfrm>
          <a:off x="0" y="0"/>
          <a:ext cx="3810000" cy="730250"/>
        </a:xfrm>
        <a:prstGeom prst="rect">
          <a:avLst/>
        </a:prstGeom>
        <a:noFill/>
        <a:ln>
          <a:noFill/>
        </a:ln>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647700</xdr:colOff>
      <xdr:row>0</xdr:row>
      <xdr:rowOff>730250</xdr:rowOff>
    </xdr:to>
    <xdr:pic>
      <xdr:nvPicPr>
        <xdr:cNvPr id="2" name="Google Shape;89;p17">
          <a:extLst>
            <a:ext uri="{FF2B5EF4-FFF2-40B4-BE49-F238E27FC236}">
              <a16:creationId xmlns:a16="http://schemas.microsoft.com/office/drawing/2014/main" id="{CAC71A40-694D-413F-8328-37F76D45C8EC}"/>
            </a:ext>
          </a:extLst>
        </xdr:cNvPr>
        <xdr:cNvPicPr preferRelativeResize="0"/>
      </xdr:nvPicPr>
      <xdr:blipFill>
        <a:blip xmlns:r="http://schemas.openxmlformats.org/officeDocument/2006/relationships" r:embed="rId1">
          <a:alphaModFix/>
        </a:blip>
        <a:stretch>
          <a:fillRect/>
        </a:stretch>
      </xdr:blipFill>
      <xdr:spPr>
        <a:xfrm>
          <a:off x="0" y="0"/>
          <a:ext cx="3810000" cy="730250"/>
        </a:xfrm>
        <a:prstGeom prst="rect">
          <a:avLst/>
        </a:prstGeom>
        <a:noFill/>
        <a:ln>
          <a:noFill/>
        </a:ln>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142875</xdr:colOff>
      <xdr:row>0</xdr:row>
      <xdr:rowOff>730250</xdr:rowOff>
    </xdr:to>
    <xdr:pic>
      <xdr:nvPicPr>
        <xdr:cNvPr id="2" name="Google Shape;89;p17">
          <a:extLst>
            <a:ext uri="{FF2B5EF4-FFF2-40B4-BE49-F238E27FC236}">
              <a16:creationId xmlns:a16="http://schemas.microsoft.com/office/drawing/2014/main" id="{ECBF1C8E-D292-474F-A1E1-4C89212E5FA2}"/>
            </a:ext>
          </a:extLst>
        </xdr:cNvPr>
        <xdr:cNvPicPr preferRelativeResize="0"/>
      </xdr:nvPicPr>
      <xdr:blipFill>
        <a:blip xmlns:r="http://schemas.openxmlformats.org/officeDocument/2006/relationships" r:embed="rId1">
          <a:alphaModFix/>
        </a:blip>
        <a:stretch>
          <a:fillRect/>
        </a:stretch>
      </xdr:blipFill>
      <xdr:spPr>
        <a:xfrm>
          <a:off x="0" y="0"/>
          <a:ext cx="3810000" cy="730250"/>
        </a:xfrm>
        <a:prstGeom prst="rect">
          <a:avLst/>
        </a:prstGeom>
        <a:noFill/>
        <a:ln>
          <a:noFill/>
        </a:ln>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47625</xdr:colOff>
      <xdr:row>0</xdr:row>
      <xdr:rowOff>730250</xdr:rowOff>
    </xdr:to>
    <xdr:pic>
      <xdr:nvPicPr>
        <xdr:cNvPr id="2" name="Google Shape;89;p17">
          <a:extLst>
            <a:ext uri="{FF2B5EF4-FFF2-40B4-BE49-F238E27FC236}">
              <a16:creationId xmlns:a16="http://schemas.microsoft.com/office/drawing/2014/main" id="{9D7F6D30-8293-440C-AD99-3129921F171B}"/>
            </a:ext>
          </a:extLst>
        </xdr:cNvPr>
        <xdr:cNvPicPr preferRelativeResize="0"/>
      </xdr:nvPicPr>
      <xdr:blipFill>
        <a:blip xmlns:r="http://schemas.openxmlformats.org/officeDocument/2006/relationships" r:embed="rId1">
          <a:alphaModFix/>
        </a:blip>
        <a:stretch>
          <a:fillRect/>
        </a:stretch>
      </xdr:blipFill>
      <xdr:spPr>
        <a:xfrm>
          <a:off x="0" y="0"/>
          <a:ext cx="3810000" cy="730250"/>
        </a:xfrm>
        <a:prstGeom prst="rect">
          <a:avLst/>
        </a:prstGeom>
        <a:noFill/>
        <a:ln>
          <a:noFill/>
        </a:ln>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628650</xdr:colOff>
      <xdr:row>0</xdr:row>
      <xdr:rowOff>730250</xdr:rowOff>
    </xdr:to>
    <xdr:pic>
      <xdr:nvPicPr>
        <xdr:cNvPr id="2" name="Google Shape;89;p17">
          <a:extLst>
            <a:ext uri="{FF2B5EF4-FFF2-40B4-BE49-F238E27FC236}">
              <a16:creationId xmlns:a16="http://schemas.microsoft.com/office/drawing/2014/main" id="{7F5BB4BE-DEED-421D-B364-92862733119D}"/>
            </a:ext>
          </a:extLst>
        </xdr:cNvPr>
        <xdr:cNvPicPr preferRelativeResize="0"/>
      </xdr:nvPicPr>
      <xdr:blipFill>
        <a:blip xmlns:r="http://schemas.openxmlformats.org/officeDocument/2006/relationships" r:embed="rId1">
          <a:alphaModFix/>
        </a:blip>
        <a:stretch>
          <a:fillRect/>
        </a:stretch>
      </xdr:blipFill>
      <xdr:spPr>
        <a:xfrm>
          <a:off x="0" y="0"/>
          <a:ext cx="3810000" cy="730250"/>
        </a:xfrm>
        <a:prstGeom prst="rect">
          <a:avLst/>
        </a:prstGeom>
        <a:noFill/>
        <a:ln>
          <a:noFill/>
        </a:ln>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704850</xdr:colOff>
      <xdr:row>0</xdr:row>
      <xdr:rowOff>730250</xdr:rowOff>
    </xdr:to>
    <xdr:pic>
      <xdr:nvPicPr>
        <xdr:cNvPr id="2" name="Google Shape;89;p17">
          <a:extLst>
            <a:ext uri="{FF2B5EF4-FFF2-40B4-BE49-F238E27FC236}">
              <a16:creationId xmlns:a16="http://schemas.microsoft.com/office/drawing/2014/main" id="{F45A739A-F94F-4C86-A84C-D85DAD155C7F}"/>
            </a:ext>
          </a:extLst>
        </xdr:cNvPr>
        <xdr:cNvPicPr preferRelativeResize="0"/>
      </xdr:nvPicPr>
      <xdr:blipFill>
        <a:blip xmlns:r="http://schemas.openxmlformats.org/officeDocument/2006/relationships" r:embed="rId1">
          <a:alphaModFix/>
        </a:blip>
        <a:stretch>
          <a:fillRect/>
        </a:stretch>
      </xdr:blipFill>
      <xdr:spPr>
        <a:xfrm>
          <a:off x="0" y="0"/>
          <a:ext cx="3810000" cy="730250"/>
        </a:xfrm>
        <a:prstGeom prst="rect">
          <a:avLst/>
        </a:prstGeom>
        <a:noFill/>
        <a:ln>
          <a:noFill/>
        </a:ln>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76200</xdr:colOff>
      <xdr:row>0</xdr:row>
      <xdr:rowOff>21897</xdr:rowOff>
    </xdr:from>
    <xdr:to>
      <xdr:col>1</xdr:col>
      <xdr:colOff>1359338</xdr:colOff>
      <xdr:row>0</xdr:row>
      <xdr:rowOff>722587</xdr:rowOff>
    </xdr:to>
    <xdr:pic>
      <xdr:nvPicPr>
        <xdr:cNvPr id="2" name="Imagen 1">
          <a:extLst>
            <a:ext uri="{FF2B5EF4-FFF2-40B4-BE49-F238E27FC236}">
              <a16:creationId xmlns:a16="http://schemas.microsoft.com/office/drawing/2014/main" id="{B089C7E1-350D-4110-9B9F-53256974C37E}"/>
            </a:ext>
          </a:extLst>
        </xdr:cNvPr>
        <xdr:cNvPicPr>
          <a:picLocks noChangeAspect="1"/>
        </xdr:cNvPicPr>
      </xdr:nvPicPr>
      <xdr:blipFill rotWithShape="1">
        <a:blip xmlns:r="http://schemas.openxmlformats.org/officeDocument/2006/relationships" r:embed="rId1"/>
        <a:srcRect l="6505" t="14559" r="60970" b="15553"/>
        <a:stretch/>
      </xdr:blipFill>
      <xdr:spPr>
        <a:xfrm>
          <a:off x="76200" y="21897"/>
          <a:ext cx="3264338" cy="700690"/>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43793</xdr:rowOff>
    </xdr:from>
    <xdr:to>
      <xdr:col>1</xdr:col>
      <xdr:colOff>1545897</xdr:colOff>
      <xdr:row>0</xdr:row>
      <xdr:rowOff>744483</xdr:rowOff>
    </xdr:to>
    <xdr:pic>
      <xdr:nvPicPr>
        <xdr:cNvPr id="2" name="Imagen 1">
          <a:extLst>
            <a:ext uri="{FF2B5EF4-FFF2-40B4-BE49-F238E27FC236}">
              <a16:creationId xmlns:a16="http://schemas.microsoft.com/office/drawing/2014/main" id="{DFB21FD4-7406-4163-9EEB-69EC5BB31361}"/>
            </a:ext>
          </a:extLst>
        </xdr:cNvPr>
        <xdr:cNvPicPr>
          <a:picLocks noChangeAspect="1"/>
        </xdr:cNvPicPr>
      </xdr:nvPicPr>
      <xdr:blipFill rotWithShape="1">
        <a:blip xmlns:r="http://schemas.openxmlformats.org/officeDocument/2006/relationships" r:embed="rId1"/>
        <a:srcRect l="6505" t="14559" r="60970" b="15553"/>
        <a:stretch/>
      </xdr:blipFill>
      <xdr:spPr>
        <a:xfrm>
          <a:off x="0" y="43793"/>
          <a:ext cx="3260397" cy="7006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803051</xdr:colOff>
      <xdr:row>0</xdr:row>
      <xdr:rowOff>76638</xdr:rowOff>
    </xdr:from>
    <xdr:to>
      <xdr:col>2</xdr:col>
      <xdr:colOff>638826</xdr:colOff>
      <xdr:row>0</xdr:row>
      <xdr:rowOff>727683</xdr:rowOff>
    </xdr:to>
    <xdr:pic>
      <xdr:nvPicPr>
        <xdr:cNvPr id="2" name="Imagen 1">
          <a:extLst>
            <a:ext uri="{FF2B5EF4-FFF2-40B4-BE49-F238E27FC236}">
              <a16:creationId xmlns:a16="http://schemas.microsoft.com/office/drawing/2014/main" id="{FB3DD660-24E3-496E-9693-6F18AA45BF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7176" y="76638"/>
          <a:ext cx="788275" cy="651045"/>
        </a:xfrm>
        <a:prstGeom prst="rect">
          <a:avLst/>
        </a:prstGeom>
      </xdr:spPr>
    </xdr:pic>
    <xdr:clientData/>
  </xdr:twoCellAnchor>
  <xdr:twoCellAnchor editAs="oneCell">
    <xdr:from>
      <xdr:col>0</xdr:col>
      <xdr:colOff>153276</xdr:colOff>
      <xdr:row>0</xdr:row>
      <xdr:rowOff>84313</xdr:rowOff>
    </xdr:from>
    <xdr:to>
      <xdr:col>1</xdr:col>
      <xdr:colOff>695245</xdr:colOff>
      <xdr:row>0</xdr:row>
      <xdr:rowOff>689743</xdr:rowOff>
    </xdr:to>
    <xdr:pic>
      <xdr:nvPicPr>
        <xdr:cNvPr id="3" name="Imagen 2">
          <a:extLst>
            <a:ext uri="{FF2B5EF4-FFF2-40B4-BE49-F238E27FC236}">
              <a16:creationId xmlns:a16="http://schemas.microsoft.com/office/drawing/2014/main" id="{84579EEB-084C-44DF-8B01-D669DCCA7B1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3276" y="84313"/>
          <a:ext cx="3066094" cy="605430"/>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1</xdr:colOff>
      <xdr:row>0</xdr:row>
      <xdr:rowOff>65690</xdr:rowOff>
    </xdr:from>
    <xdr:to>
      <xdr:col>1</xdr:col>
      <xdr:colOff>890460</xdr:colOff>
      <xdr:row>1</xdr:row>
      <xdr:rowOff>10949</xdr:rowOff>
    </xdr:to>
    <xdr:pic>
      <xdr:nvPicPr>
        <xdr:cNvPr id="2" name="Imagen 1">
          <a:extLst>
            <a:ext uri="{FF2B5EF4-FFF2-40B4-BE49-F238E27FC236}">
              <a16:creationId xmlns:a16="http://schemas.microsoft.com/office/drawing/2014/main" id="{C31FA8D1-3A3E-4448-A94D-18CD335A2C8E}"/>
            </a:ext>
          </a:extLst>
        </xdr:cNvPr>
        <xdr:cNvPicPr>
          <a:picLocks noChangeAspect="1"/>
        </xdr:cNvPicPr>
      </xdr:nvPicPr>
      <xdr:blipFill rotWithShape="1">
        <a:blip xmlns:r="http://schemas.openxmlformats.org/officeDocument/2006/relationships" r:embed="rId1"/>
        <a:srcRect l="6505" t="14559" r="60970" b="15553"/>
        <a:stretch/>
      </xdr:blipFill>
      <xdr:spPr>
        <a:xfrm>
          <a:off x="1" y="65690"/>
          <a:ext cx="2423218" cy="689742"/>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0</xdr:colOff>
      <xdr:row>0</xdr:row>
      <xdr:rowOff>65689</xdr:rowOff>
    </xdr:from>
    <xdr:to>
      <xdr:col>1</xdr:col>
      <xdr:colOff>314118</xdr:colOff>
      <xdr:row>1</xdr:row>
      <xdr:rowOff>43792</xdr:rowOff>
    </xdr:to>
    <xdr:pic>
      <xdr:nvPicPr>
        <xdr:cNvPr id="2" name="Imagen 1">
          <a:extLst>
            <a:ext uri="{FF2B5EF4-FFF2-40B4-BE49-F238E27FC236}">
              <a16:creationId xmlns:a16="http://schemas.microsoft.com/office/drawing/2014/main" id="{9A91C7CE-F12D-4E9B-A8DD-5F2685D8E3EB}"/>
            </a:ext>
          </a:extLst>
        </xdr:cNvPr>
        <xdr:cNvPicPr>
          <a:picLocks noChangeAspect="1"/>
        </xdr:cNvPicPr>
      </xdr:nvPicPr>
      <xdr:blipFill rotWithShape="1">
        <a:blip xmlns:r="http://schemas.openxmlformats.org/officeDocument/2006/relationships" r:embed="rId1"/>
        <a:srcRect l="6505" t="14559" r="60970" b="15553"/>
        <a:stretch/>
      </xdr:blipFill>
      <xdr:spPr>
        <a:xfrm>
          <a:off x="0" y="65689"/>
          <a:ext cx="3102279" cy="970747"/>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0</xdr:colOff>
      <xdr:row>0</xdr:row>
      <xdr:rowOff>65689</xdr:rowOff>
    </xdr:from>
    <xdr:to>
      <xdr:col>2</xdr:col>
      <xdr:colOff>102183</xdr:colOff>
      <xdr:row>1</xdr:row>
      <xdr:rowOff>29194</xdr:rowOff>
    </xdr:to>
    <xdr:pic>
      <xdr:nvPicPr>
        <xdr:cNvPr id="2" name="Imagen 1">
          <a:extLst>
            <a:ext uri="{FF2B5EF4-FFF2-40B4-BE49-F238E27FC236}">
              <a16:creationId xmlns:a16="http://schemas.microsoft.com/office/drawing/2014/main" id="{491B0CB1-5656-4A5A-B5C3-C0378069FD27}"/>
            </a:ext>
          </a:extLst>
        </xdr:cNvPr>
        <xdr:cNvPicPr>
          <a:picLocks noChangeAspect="1"/>
        </xdr:cNvPicPr>
      </xdr:nvPicPr>
      <xdr:blipFill rotWithShape="1">
        <a:blip xmlns:r="http://schemas.openxmlformats.org/officeDocument/2006/relationships" r:embed="rId1"/>
        <a:srcRect l="6505" t="14559" r="60970" b="15553"/>
        <a:stretch/>
      </xdr:blipFill>
      <xdr:spPr>
        <a:xfrm>
          <a:off x="0" y="65689"/>
          <a:ext cx="3007126" cy="839367"/>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0</xdr:colOff>
      <xdr:row>0</xdr:row>
      <xdr:rowOff>76638</xdr:rowOff>
    </xdr:from>
    <xdr:to>
      <xdr:col>2</xdr:col>
      <xdr:colOff>189224</xdr:colOff>
      <xdr:row>0</xdr:row>
      <xdr:rowOff>861264</xdr:rowOff>
    </xdr:to>
    <xdr:pic>
      <xdr:nvPicPr>
        <xdr:cNvPr id="2" name="Imagen 1">
          <a:extLst>
            <a:ext uri="{FF2B5EF4-FFF2-40B4-BE49-F238E27FC236}">
              <a16:creationId xmlns:a16="http://schemas.microsoft.com/office/drawing/2014/main" id="{7C11B1D5-7B87-4E9D-AA21-E8E8B03B27E1}"/>
            </a:ext>
          </a:extLst>
        </xdr:cNvPr>
        <xdr:cNvPicPr>
          <a:picLocks noChangeAspect="1"/>
        </xdr:cNvPicPr>
      </xdr:nvPicPr>
      <xdr:blipFill rotWithShape="1">
        <a:blip xmlns:r="http://schemas.openxmlformats.org/officeDocument/2006/relationships" r:embed="rId1"/>
        <a:srcRect l="6505" t="14559" r="60970" b="15553"/>
        <a:stretch/>
      </xdr:blipFill>
      <xdr:spPr>
        <a:xfrm>
          <a:off x="0" y="76638"/>
          <a:ext cx="3254741" cy="784626"/>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76638</xdr:rowOff>
    </xdr:from>
    <xdr:to>
      <xdr:col>2</xdr:col>
      <xdr:colOff>790466</xdr:colOff>
      <xdr:row>1</xdr:row>
      <xdr:rowOff>21897</xdr:rowOff>
    </xdr:to>
    <xdr:pic>
      <xdr:nvPicPr>
        <xdr:cNvPr id="2" name="Imagen 1">
          <a:extLst>
            <a:ext uri="{FF2B5EF4-FFF2-40B4-BE49-F238E27FC236}">
              <a16:creationId xmlns:a16="http://schemas.microsoft.com/office/drawing/2014/main" id="{D422D0D1-BB87-4455-BAF7-1B0ADA2A6B8B}"/>
            </a:ext>
          </a:extLst>
        </xdr:cNvPr>
        <xdr:cNvPicPr>
          <a:picLocks noChangeAspect="1"/>
        </xdr:cNvPicPr>
      </xdr:nvPicPr>
      <xdr:blipFill rotWithShape="1">
        <a:blip xmlns:r="http://schemas.openxmlformats.org/officeDocument/2006/relationships" r:embed="rId1"/>
        <a:srcRect l="6505" t="14559" r="60970" b="15553"/>
        <a:stretch/>
      </xdr:blipFill>
      <xdr:spPr>
        <a:xfrm>
          <a:off x="0" y="76638"/>
          <a:ext cx="3266966" cy="697734"/>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0</xdr:colOff>
      <xdr:row>0</xdr:row>
      <xdr:rowOff>65690</xdr:rowOff>
    </xdr:from>
    <xdr:to>
      <xdr:col>3</xdr:col>
      <xdr:colOff>659086</xdr:colOff>
      <xdr:row>1</xdr:row>
      <xdr:rowOff>10949</xdr:rowOff>
    </xdr:to>
    <xdr:pic>
      <xdr:nvPicPr>
        <xdr:cNvPr id="2" name="Imagen 1">
          <a:extLst>
            <a:ext uri="{FF2B5EF4-FFF2-40B4-BE49-F238E27FC236}">
              <a16:creationId xmlns:a16="http://schemas.microsoft.com/office/drawing/2014/main" id="{CB833945-3C8C-48A9-840A-DBE691AF8923}"/>
            </a:ext>
          </a:extLst>
        </xdr:cNvPr>
        <xdr:cNvPicPr>
          <a:picLocks noChangeAspect="1"/>
        </xdr:cNvPicPr>
      </xdr:nvPicPr>
      <xdr:blipFill rotWithShape="1">
        <a:blip xmlns:r="http://schemas.openxmlformats.org/officeDocument/2006/relationships" r:embed="rId1"/>
        <a:srcRect l="6505" t="14559" r="60970" b="15553"/>
        <a:stretch/>
      </xdr:blipFill>
      <xdr:spPr>
        <a:xfrm>
          <a:off x="0" y="65690"/>
          <a:ext cx="3268936" cy="697734"/>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66675</xdr:colOff>
      <xdr:row>0</xdr:row>
      <xdr:rowOff>142875</xdr:rowOff>
    </xdr:from>
    <xdr:to>
      <xdr:col>2</xdr:col>
      <xdr:colOff>485775</xdr:colOff>
      <xdr:row>0</xdr:row>
      <xdr:rowOff>685800</xdr:rowOff>
    </xdr:to>
    <xdr:pic>
      <xdr:nvPicPr>
        <xdr:cNvPr id="2" name="Imagen 4">
          <a:extLst>
            <a:ext uri="{FF2B5EF4-FFF2-40B4-BE49-F238E27FC236}">
              <a16:creationId xmlns:a16="http://schemas.microsoft.com/office/drawing/2014/main" id="{69D4770D-4875-4420-9B41-9C1FBF88AE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42875"/>
          <a:ext cx="35147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28575</xdr:colOff>
      <xdr:row>0</xdr:row>
      <xdr:rowOff>66675</xdr:rowOff>
    </xdr:from>
    <xdr:to>
      <xdr:col>3</xdr:col>
      <xdr:colOff>95250</xdr:colOff>
      <xdr:row>0</xdr:row>
      <xdr:rowOff>609600</xdr:rowOff>
    </xdr:to>
    <xdr:pic>
      <xdr:nvPicPr>
        <xdr:cNvPr id="2" name="Imagen 4">
          <a:extLst>
            <a:ext uri="{FF2B5EF4-FFF2-40B4-BE49-F238E27FC236}">
              <a16:creationId xmlns:a16="http://schemas.microsoft.com/office/drawing/2014/main" id="{5F774845-9A9C-4201-8F83-05D38C40B6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66675"/>
          <a:ext cx="35052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0</xdr:colOff>
      <xdr:row>0</xdr:row>
      <xdr:rowOff>542925</xdr:rowOff>
    </xdr:to>
    <xdr:pic>
      <xdr:nvPicPr>
        <xdr:cNvPr id="2" name="Imagen 4">
          <a:extLst>
            <a:ext uri="{FF2B5EF4-FFF2-40B4-BE49-F238E27FC236}">
              <a16:creationId xmlns:a16="http://schemas.microsoft.com/office/drawing/2014/main" id="{578D5C4E-2672-4DF3-8D76-0DD4D0C3F2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5242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552450</xdr:colOff>
      <xdr:row>0</xdr:row>
      <xdr:rowOff>542925</xdr:rowOff>
    </xdr:to>
    <xdr:pic>
      <xdr:nvPicPr>
        <xdr:cNvPr id="2" name="Imagen 4">
          <a:extLst>
            <a:ext uri="{FF2B5EF4-FFF2-40B4-BE49-F238E27FC236}">
              <a16:creationId xmlns:a16="http://schemas.microsoft.com/office/drawing/2014/main" id="{7930CA22-7CE7-495A-9873-BC4F70A139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5242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803051</xdr:colOff>
      <xdr:row>0</xdr:row>
      <xdr:rowOff>76638</xdr:rowOff>
    </xdr:from>
    <xdr:to>
      <xdr:col>2</xdr:col>
      <xdr:colOff>638826</xdr:colOff>
      <xdr:row>0</xdr:row>
      <xdr:rowOff>727683</xdr:rowOff>
    </xdr:to>
    <xdr:pic>
      <xdr:nvPicPr>
        <xdr:cNvPr id="2" name="Imagen 1">
          <a:extLst>
            <a:ext uri="{FF2B5EF4-FFF2-40B4-BE49-F238E27FC236}">
              <a16:creationId xmlns:a16="http://schemas.microsoft.com/office/drawing/2014/main" id="{4FEB7ED5-C3F1-4C7D-BE5D-12B6B0FF22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7176" y="76638"/>
          <a:ext cx="788275" cy="651045"/>
        </a:xfrm>
        <a:prstGeom prst="rect">
          <a:avLst/>
        </a:prstGeom>
      </xdr:spPr>
    </xdr:pic>
    <xdr:clientData/>
  </xdr:twoCellAnchor>
  <xdr:twoCellAnchor editAs="oneCell">
    <xdr:from>
      <xdr:col>0</xdr:col>
      <xdr:colOff>153276</xdr:colOff>
      <xdr:row>0</xdr:row>
      <xdr:rowOff>84313</xdr:rowOff>
    </xdr:from>
    <xdr:to>
      <xdr:col>1</xdr:col>
      <xdr:colOff>695245</xdr:colOff>
      <xdr:row>0</xdr:row>
      <xdr:rowOff>689743</xdr:rowOff>
    </xdr:to>
    <xdr:pic>
      <xdr:nvPicPr>
        <xdr:cNvPr id="3" name="Imagen 2">
          <a:extLst>
            <a:ext uri="{FF2B5EF4-FFF2-40B4-BE49-F238E27FC236}">
              <a16:creationId xmlns:a16="http://schemas.microsoft.com/office/drawing/2014/main" id="{72CEAE1D-E17C-4AC5-A1B6-E627133C58F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3276" y="84313"/>
          <a:ext cx="3066094" cy="605430"/>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266700</xdr:colOff>
      <xdr:row>0</xdr:row>
      <xdr:rowOff>47625</xdr:rowOff>
    </xdr:from>
    <xdr:to>
      <xdr:col>3</xdr:col>
      <xdr:colOff>66675</xdr:colOff>
      <xdr:row>0</xdr:row>
      <xdr:rowOff>590550</xdr:rowOff>
    </xdr:to>
    <xdr:pic>
      <xdr:nvPicPr>
        <xdr:cNvPr id="2" name="Imagen 4">
          <a:extLst>
            <a:ext uri="{FF2B5EF4-FFF2-40B4-BE49-F238E27FC236}">
              <a16:creationId xmlns:a16="http://schemas.microsoft.com/office/drawing/2014/main" id="{09B0C080-4DA2-4BC7-B4FD-9E9806A95A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47625"/>
          <a:ext cx="35242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1659868</xdr:colOff>
      <xdr:row>0</xdr:row>
      <xdr:rowOff>542925</xdr:rowOff>
    </xdr:to>
    <xdr:pic>
      <xdr:nvPicPr>
        <xdr:cNvPr id="2" name="Imagen 4">
          <a:extLst>
            <a:ext uri="{FF2B5EF4-FFF2-40B4-BE49-F238E27FC236}">
              <a16:creationId xmlns:a16="http://schemas.microsoft.com/office/drawing/2014/main" id="{F23BB2EB-10BD-47F8-AA19-1897EA94A8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5147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696420</xdr:colOff>
      <xdr:row>0</xdr:row>
      <xdr:rowOff>542925</xdr:rowOff>
    </xdr:to>
    <xdr:pic>
      <xdr:nvPicPr>
        <xdr:cNvPr id="2" name="Imagen 4">
          <a:extLst>
            <a:ext uri="{FF2B5EF4-FFF2-40B4-BE49-F238E27FC236}">
              <a16:creationId xmlns:a16="http://schemas.microsoft.com/office/drawing/2014/main" id="{1E5D80E5-DAB4-EF40-BF77-CDAF129DF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77653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3776535</xdr:colOff>
      <xdr:row>0</xdr:row>
      <xdr:rowOff>542925</xdr:rowOff>
    </xdr:to>
    <xdr:pic>
      <xdr:nvPicPr>
        <xdr:cNvPr id="2" name="Imagen 4">
          <a:extLst>
            <a:ext uri="{FF2B5EF4-FFF2-40B4-BE49-F238E27FC236}">
              <a16:creationId xmlns:a16="http://schemas.microsoft.com/office/drawing/2014/main" id="{0EE46705-4F16-FF44-ABB1-22F450069C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77653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243891</xdr:colOff>
      <xdr:row>0</xdr:row>
      <xdr:rowOff>542925</xdr:rowOff>
    </xdr:to>
    <xdr:pic>
      <xdr:nvPicPr>
        <xdr:cNvPr id="2" name="Imagen 4">
          <a:extLst>
            <a:ext uri="{FF2B5EF4-FFF2-40B4-BE49-F238E27FC236}">
              <a16:creationId xmlns:a16="http://schemas.microsoft.com/office/drawing/2014/main" id="{A19179C5-C53F-F54E-AC3D-EE7332CF6F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77653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803051</xdr:colOff>
      <xdr:row>0</xdr:row>
      <xdr:rowOff>76638</xdr:rowOff>
    </xdr:from>
    <xdr:to>
      <xdr:col>2</xdr:col>
      <xdr:colOff>638826</xdr:colOff>
      <xdr:row>0</xdr:row>
      <xdr:rowOff>727683</xdr:rowOff>
    </xdr:to>
    <xdr:pic>
      <xdr:nvPicPr>
        <xdr:cNvPr id="2" name="Imagen 1">
          <a:extLst>
            <a:ext uri="{FF2B5EF4-FFF2-40B4-BE49-F238E27FC236}">
              <a16:creationId xmlns:a16="http://schemas.microsoft.com/office/drawing/2014/main" id="{331CCC26-AFF7-4FE8-A2E9-C6BF51C3A2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7176" y="76638"/>
          <a:ext cx="788275" cy="651045"/>
        </a:xfrm>
        <a:prstGeom prst="rect">
          <a:avLst/>
        </a:prstGeom>
      </xdr:spPr>
    </xdr:pic>
    <xdr:clientData/>
  </xdr:twoCellAnchor>
  <xdr:twoCellAnchor editAs="oneCell">
    <xdr:from>
      <xdr:col>0</xdr:col>
      <xdr:colOff>153276</xdr:colOff>
      <xdr:row>0</xdr:row>
      <xdr:rowOff>84313</xdr:rowOff>
    </xdr:from>
    <xdr:to>
      <xdr:col>1</xdr:col>
      <xdr:colOff>695245</xdr:colOff>
      <xdr:row>0</xdr:row>
      <xdr:rowOff>689743</xdr:rowOff>
    </xdr:to>
    <xdr:pic>
      <xdr:nvPicPr>
        <xdr:cNvPr id="3" name="Imagen 2">
          <a:extLst>
            <a:ext uri="{FF2B5EF4-FFF2-40B4-BE49-F238E27FC236}">
              <a16:creationId xmlns:a16="http://schemas.microsoft.com/office/drawing/2014/main" id="{51CC54B1-B315-479C-B3C4-3D45239B4AA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3276" y="84313"/>
          <a:ext cx="3066094" cy="60543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803051</xdr:colOff>
      <xdr:row>0</xdr:row>
      <xdr:rowOff>76638</xdr:rowOff>
    </xdr:from>
    <xdr:to>
      <xdr:col>2</xdr:col>
      <xdr:colOff>638826</xdr:colOff>
      <xdr:row>0</xdr:row>
      <xdr:rowOff>727683</xdr:rowOff>
    </xdr:to>
    <xdr:pic>
      <xdr:nvPicPr>
        <xdr:cNvPr id="2" name="Imagen 1">
          <a:extLst>
            <a:ext uri="{FF2B5EF4-FFF2-40B4-BE49-F238E27FC236}">
              <a16:creationId xmlns:a16="http://schemas.microsoft.com/office/drawing/2014/main" id="{F40C4352-A982-4EA3-8626-A1DF19F027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7176" y="76638"/>
          <a:ext cx="788275" cy="651045"/>
        </a:xfrm>
        <a:prstGeom prst="rect">
          <a:avLst/>
        </a:prstGeom>
      </xdr:spPr>
    </xdr:pic>
    <xdr:clientData/>
  </xdr:twoCellAnchor>
  <xdr:twoCellAnchor editAs="oneCell">
    <xdr:from>
      <xdr:col>0</xdr:col>
      <xdr:colOff>153276</xdr:colOff>
      <xdr:row>0</xdr:row>
      <xdr:rowOff>84313</xdr:rowOff>
    </xdr:from>
    <xdr:to>
      <xdr:col>1</xdr:col>
      <xdr:colOff>695245</xdr:colOff>
      <xdr:row>0</xdr:row>
      <xdr:rowOff>689743</xdr:rowOff>
    </xdr:to>
    <xdr:pic>
      <xdr:nvPicPr>
        <xdr:cNvPr id="3" name="Imagen 2">
          <a:extLst>
            <a:ext uri="{FF2B5EF4-FFF2-40B4-BE49-F238E27FC236}">
              <a16:creationId xmlns:a16="http://schemas.microsoft.com/office/drawing/2014/main" id="{DD017BC0-36B2-441C-9FBA-BCCF3395BFA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3276" y="84313"/>
          <a:ext cx="3066094" cy="6054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opiar%20Documentos%20de%20ammorenog/AMMORENOG/2021/Econom&#237;a%20naranja/6to%20Reporte%20naranja/DNDA/DANE%20%20-%20Reporte%2020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B-REGISTRO/2019/B-8%20Relaciones%20con%20las%20dem&#225;s%20dependencias/Direccion%20General/Informes%20Semanales/Informe%20de%20gestion%20OdeR%20para%20DG%20del%2027%20de%20Diciembre%20al%2031%20de%20dicembre%20de%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riadeleon/Desktop/RE__Solicitud_Informacio&#769;n_cuarto_reporte_naranja/CORREGIDAS/20200611_Guia%20elaboracion%20Anexo%20V2-Industrias%20culturales%202018-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Volumes/TOSHIBA%20EXT/DOC.CLARA-CULTURA/OFERTA%20EDUCATIVA/EDUCACIO&#769;N%20SUPERIOR/OFERTA%20EDUCATIVA%202020/Indicadores%20DANE/Categoria%201-%20Artes%20y%20Patrimonio/20200611_Guia%20elaboracion%20Anexo%20V2-Artes%20y%20patrimonio%20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opiar%20Documentos%20de%20ammorenog/AMMORENOG/2021/Econom&#237;a%20naranja/6to%20Reporte%20naranja/Artesanias%20de%20Colombia/Anexos_Sexto%20Reporte%20Naranja%20VF.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lejandra/Documents/Documentos/Artesanias/2021/10.%20Octubre/Reporte%20Naranja/Anexos_Sexto%20Reporte%20Naranja%20V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copiar%20Documentos%20de%20ammorenog/AMMORENOG/2021/Econom&#237;a%20naranja/6to%20Reporte%20naranja/MinCultura/Guia%20elaboracion%20Anexo%20ES%20Mincultur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ariadeleon/Desktop/RE__Solicitud_Informacio&#769;n_cuarto_reporte_naranja/CORREGIDAS/20200611_Guia%20elaboracion%20Anexo%20V2%20-%20Industrias%20creativas%202018-20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opiar%20Documentos%20de%20ammorenog/AMMORENOG/2021/Econom&#237;a%20naranja/6to%20Reporte%20naranja/DANE/Calidad%20de%20vida/Cuadros%20anexos%20economia%20naranja%20fuente%20ECV2020%20(seg&#250;n%20gu&#237;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asus/Downloads/anexos-3er-reporte-economia-naranja-2014-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utas de diligenciamiento"/>
      <sheetName val="Lista de indicadores "/>
      <sheetName val="Solicitudes de Registro"/>
      <sheetName val="Registros Efectuados"/>
      <sheetName val="Medio de Registro"/>
      <sheetName val="Participacion por categoria "/>
      <sheetName val="Distribucion por Mes"/>
      <sheetName val="Distribucion por Departamentos"/>
      <sheetName val="Por Departamentos x Categoria"/>
      <sheetName val="Colombianos en el Exterior"/>
      <sheetName val="DANE  - Reporte 2020"/>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MANAL"/>
      <sheetName val="CONSOLIDADO"/>
    </sheetNames>
    <sheetDataSet>
      <sheetData sheetId="0" refreshError="1"/>
      <sheetData sheetId="1" refreshError="1">
        <row r="9">
          <cell r="B9">
            <v>112505</v>
          </cell>
        </row>
        <row r="40">
          <cell r="B40">
            <v>2679</v>
          </cell>
        </row>
        <row r="41">
          <cell r="B41">
            <v>11212</v>
          </cell>
        </row>
        <row r="42">
          <cell r="B42">
            <v>6830</v>
          </cell>
        </row>
        <row r="43">
          <cell r="B43">
            <v>128</v>
          </cell>
        </row>
        <row r="44">
          <cell r="B44">
            <v>821</v>
          </cell>
        </row>
        <row r="45">
          <cell r="B45">
            <v>4</v>
          </cell>
        </row>
        <row r="46">
          <cell r="B46">
            <v>1026</v>
          </cell>
        </row>
        <row r="47">
          <cell r="B47">
            <v>39114</v>
          </cell>
        </row>
        <row r="48">
          <cell r="B48">
            <v>21342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1"/>
      <sheetName val="20200611_Guia elaboracion Anexo"/>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utas de diligenciamiento"/>
      <sheetName val="Lista de indicadores "/>
      <sheetName val="Cuadro 1"/>
      <sheetName val="Cuadro 2"/>
      <sheetName val="Cuadro 3"/>
      <sheetName val="Cuadro 4"/>
      <sheetName val="Cuadro 5"/>
      <sheetName val="Cuadro 6"/>
      <sheetName val="Cuadro 7"/>
      <sheetName val="Cuadro 8"/>
      <sheetName val="Cuadro 9"/>
      <sheetName val="Cuadro 10"/>
      <sheetName val="Cuadro 11"/>
      <sheetName val="Cuadro 12"/>
      <sheetName val="Cuadro 13"/>
      <sheetName val="Cuadro 14"/>
      <sheetName val="Cuadro 15"/>
      <sheetName val="Cuadro 16"/>
      <sheetName val="Cuadro 17"/>
      <sheetName val="Cuadro 18"/>
      <sheetName val="Cuadro 19"/>
      <sheetName val="Cuadro 20"/>
      <sheetName val="Cuadro 21"/>
      <sheetName val="Cuadro 22"/>
      <sheetName val="Cuadro 23"/>
      <sheetName val="Cuadro 24"/>
      <sheetName val="Cuadro 25"/>
      <sheetName val="Cuadro 26"/>
      <sheetName val="Cuadro 27"/>
      <sheetName val="Cuadro 28"/>
      <sheetName val="Cuadro 29"/>
      <sheetName val="Cuadro 30"/>
      <sheetName val="Cuadro 31"/>
      <sheetName val="Cuadro 32"/>
      <sheetName val="Cuadro 33"/>
      <sheetName val="Cuadro 34"/>
      <sheetName val="Cuadro 35"/>
      <sheetName val="Cuadro 36"/>
      <sheetName val="Anexos_Sexto Reporte Naranja V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utas de diligenciamiento"/>
      <sheetName val="Lista de indicadores "/>
      <sheetName val="Cuadro 1"/>
      <sheetName val="Cuadro 2"/>
      <sheetName val="Cuadro 3"/>
      <sheetName val="Cuadro 4"/>
      <sheetName val="Cuadro 5"/>
      <sheetName val="Cuadro 6"/>
      <sheetName val="Cuadro 7"/>
      <sheetName val="Cuadro 8"/>
      <sheetName val="Cuadro 9"/>
      <sheetName val="Cuadro 10"/>
      <sheetName val="Cuadro 11"/>
      <sheetName val="Cuadro 12"/>
      <sheetName val="Cuadro 13"/>
      <sheetName val="Cuadro 14"/>
      <sheetName val="Cuadro 15"/>
      <sheetName val="Cuadro 16"/>
      <sheetName val="Cuadro 17"/>
      <sheetName val="Cuadro 18"/>
      <sheetName val="Cuadro 19"/>
      <sheetName val="Cuadro 20"/>
      <sheetName val="Cuadro 21"/>
      <sheetName val="Cuadro 22"/>
      <sheetName val="Cuadro 23"/>
      <sheetName val="Cuadro 24"/>
      <sheetName val="Cuadro 25"/>
      <sheetName val="Cuadro 26"/>
      <sheetName val="Cuadro 27"/>
      <sheetName val="Cuadro 28"/>
      <sheetName val="Cuadro 29"/>
      <sheetName val="Cuadro 30"/>
      <sheetName val="Cuadro 31"/>
      <sheetName val="Cuadro 32"/>
      <sheetName val="Cuadro 34"/>
      <sheetName val="Cuadro 35"/>
      <sheetName val="Cuadro 36"/>
      <sheetName val="Anexos_Sexto Reporte Naranja V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utas de diligenciamiento"/>
      <sheetName val="Lista de indicadores "/>
      <sheetName val="Artes Visuales ES"/>
      <sheetName val="Artes Escénicas ES"/>
      <sheetName val="Turismo y Patarimonio ES"/>
      <sheetName val="Educación en Arte y Cultura ES"/>
      <sheetName val="Editorial ES"/>
      <sheetName val="Fonográfica ES"/>
      <sheetName val="Audiovisual ES"/>
      <sheetName val="Medios digitales y software ES"/>
      <sheetName val="Diseño ES"/>
      <sheetName val="Publicidad ES"/>
      <sheetName val="Guia elaboracion Anexo ES Mincu"/>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0611_Guia elaboracion Anexo"/>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indicadores "/>
      <sheetName val="Cuadro 1"/>
      <sheetName val="Cuadro 2"/>
      <sheetName val="Cuadro 3"/>
      <sheetName val="Cuadro 4"/>
      <sheetName val="Cuadro 5"/>
      <sheetName val="Cuadro 6"/>
    </sheetNames>
    <sheetDataSet>
      <sheetData sheetId="0">
        <row r="3">
          <cell r="A3" t="str">
            <v xml:space="preserve">No. </v>
          </cell>
          <cell r="B3" t="str">
            <v>Nombre del indicador</v>
          </cell>
          <cell r="C3" t="str">
            <v>Fuente</v>
          </cell>
          <cell r="D3" t="str">
            <v>Entidad</v>
          </cell>
        </row>
        <row r="4">
          <cell r="B4" t="str">
            <v>Actividades de uso de internet para personas de 5 años y más</v>
          </cell>
        </row>
        <row r="5">
          <cell r="B5" t="str">
            <v>Hogares de economía naranja por tipo de posesión de la vivienda</v>
          </cell>
        </row>
        <row r="6">
          <cell r="B6" t="str">
            <v>Hogares de economía naranja por opinión del jefe(a) o cónyuge sobre los ingresos de su hogar</v>
          </cell>
        </row>
        <row r="7">
          <cell r="B7" t="str">
            <v>Hogares de economía naranja por número de personas que los componen</v>
          </cell>
        </row>
        <row r="8">
          <cell r="B8" t="str">
            <v>Hogares de economía naranja con conexión a internet</v>
          </cell>
        </row>
        <row r="9">
          <cell r="B9" t="str">
            <v>Años promedio de educación de las personas de 15 a 24 años que pertenecen a un hogar de economía naranja</v>
          </cell>
        </row>
      </sheetData>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indicadores "/>
      <sheetName val="Nombres"/>
      <sheetName val="Cuadro 1"/>
      <sheetName val="Cuadro 2"/>
      <sheetName val="Cuadro 3"/>
      <sheetName val="Cuadro 4"/>
      <sheetName val="Cuadro 5"/>
      <sheetName val="Cuadro 6"/>
      <sheetName val="Cuadro 7"/>
      <sheetName val="Cuadro 8"/>
      <sheetName val="Cuadro 9"/>
      <sheetName val="Cuadro 10"/>
      <sheetName val="Cuadro 11"/>
      <sheetName val="Cuadro 12"/>
      <sheetName val="Cuadro 13"/>
      <sheetName val="Cuadro 14"/>
      <sheetName val="Cuadro 15"/>
      <sheetName val="Cuadro 16"/>
      <sheetName val="Cuadro 17"/>
      <sheetName val="Cuadro 18"/>
      <sheetName val="Cuadro 19"/>
      <sheetName val="Cuadro 20"/>
      <sheetName val="Cuadro 21"/>
      <sheetName val="Cuadro 22"/>
      <sheetName val="Cuadro 23"/>
      <sheetName val="Cuadro 24"/>
      <sheetName val="Cuadro 25"/>
      <sheetName val="Cuadro 26"/>
      <sheetName val="Cuadro 27"/>
      <sheetName val="Cuadro 28"/>
      <sheetName val="Cuadro 29"/>
      <sheetName val="Cuadro 30"/>
      <sheetName val="Cuadro 31"/>
      <sheetName val="Cuadro 32"/>
      <sheetName val="Cuadro 33"/>
      <sheetName val="Cuadro 34"/>
      <sheetName val="Cuadro 35"/>
      <sheetName val="Cuadro 36"/>
      <sheetName val="Cuadro 37"/>
      <sheetName val="Cuadro 38"/>
      <sheetName val="Cuadro 39"/>
      <sheetName val="Cuadro 40"/>
      <sheetName val="Cuadro 41"/>
      <sheetName val="Cuadro 42"/>
      <sheetName val="Cuadro 43"/>
      <sheetName val="Cuadro 44"/>
      <sheetName val="Cuadro 45"/>
      <sheetName val="Cuadro 46"/>
      <sheetName val="Cuadro 47"/>
      <sheetName val="Cuadro 48"/>
      <sheetName val="Cuadro 49"/>
      <sheetName val="Cuadro 50"/>
      <sheetName val="Cuadro 51"/>
      <sheetName val="Cuadro 52"/>
      <sheetName val="Cuadro 53"/>
      <sheetName val="anexos-3er-reporte-economia-n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478F913-E46C-4A86-9DC3-A579874806D8}" name="Tabla12" displayName="Tabla12" ref="A6:D79" totalsRowShown="0" headerRowDxfId="230" dataDxfId="229">
  <autoFilter ref="A6:D79" xr:uid="{00000000-0009-0000-0100-000001000000}"/>
  <tableColumns count="4">
    <tableColumn id="1" xr3:uid="{4451EB21-C079-4F2A-95DC-7694ACE48732}" name="No. " dataDxfId="228"/>
    <tableColumn id="2" xr3:uid="{AA77E59A-3A73-4EEA-8716-8665F79D1918}" name="Nombre del indicador" dataDxfId="227" dataCellStyle="Hipervínculo"/>
    <tableColumn id="3" xr3:uid="{99940968-3810-4D66-826B-4D31B6247A08}" name="Fuente" dataDxfId="226"/>
    <tableColumn id="4" xr3:uid="{08F93D2C-D445-4251-B6E4-B1269AE670BA}" name="Entidad" dataDxfId="225"/>
  </tableColumns>
  <tableStyleInfo name="TableStyleLight1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F96-393C-49A1-ABD5-FD1224A0C520}">
  <dimension ref="A1:K82"/>
  <sheetViews>
    <sheetView showGridLines="0" tabSelected="1" zoomScale="90" zoomScaleNormal="90" workbookViewId="0">
      <selection activeCell="C7" sqref="C7"/>
    </sheetView>
  </sheetViews>
  <sheetFormatPr baseColWidth="10" defaultColWidth="11.5" defaultRowHeight="49.5" customHeight="1"/>
  <cols>
    <col min="1" max="1" width="11.5" style="2"/>
    <col min="2" max="2" width="92.5" style="3" customWidth="1"/>
    <col min="3" max="3" width="52.33203125" style="34" customWidth="1"/>
    <col min="4" max="4" width="32.83203125" style="2" customWidth="1"/>
    <col min="5" max="16384" width="11.5" style="2"/>
  </cols>
  <sheetData>
    <row r="1" spans="1:11" ht="49.5" customHeight="1">
      <c r="A1" s="460"/>
      <c r="B1" s="460"/>
      <c r="C1" s="31"/>
      <c r="D1" s="1"/>
      <c r="E1" s="1"/>
    </row>
    <row r="2" spans="1:11" ht="17">
      <c r="A2" s="5"/>
      <c r="B2" s="5"/>
      <c r="C2" s="32"/>
      <c r="D2" s="6"/>
      <c r="E2" s="1"/>
    </row>
    <row r="3" spans="1:11" ht="17">
      <c r="A3" s="4"/>
      <c r="B3" s="4"/>
      <c r="C3" s="31"/>
      <c r="D3" s="1"/>
      <c r="E3" s="1"/>
    </row>
    <row r="4" spans="1:11" ht="12" customHeight="1">
      <c r="A4" s="456" t="s">
        <v>4</v>
      </c>
      <c r="B4" s="457"/>
      <c r="C4" s="457"/>
      <c r="D4" s="457"/>
      <c r="E4" s="1"/>
    </row>
    <row r="5" spans="1:11" ht="12" customHeight="1">
      <c r="A5" s="458"/>
      <c r="B5" s="459"/>
      <c r="C5" s="459"/>
      <c r="D5" s="459"/>
    </row>
    <row r="6" spans="1:11" s="237" customFormat="1" ht="18">
      <c r="A6" s="238" t="s">
        <v>3</v>
      </c>
      <c r="B6" s="238" t="s">
        <v>0</v>
      </c>
      <c r="C6" s="33" t="s">
        <v>1</v>
      </c>
      <c r="D6" s="238" t="s">
        <v>2</v>
      </c>
    </row>
    <row r="7" spans="1:11" s="10" customFormat="1" ht="49.5" customHeight="1">
      <c r="A7" s="7">
        <v>1</v>
      </c>
      <c r="B7" s="8" t="s">
        <v>47</v>
      </c>
      <c r="C7" s="10" t="s">
        <v>48</v>
      </c>
      <c r="D7" s="13" t="s">
        <v>49</v>
      </c>
    </row>
    <row r="8" spans="1:11" s="10" customFormat="1" ht="49.5" customHeight="1">
      <c r="A8" s="7">
        <v>2</v>
      </c>
      <c r="B8" s="8" t="s">
        <v>50</v>
      </c>
      <c r="C8" s="10" t="s">
        <v>48</v>
      </c>
      <c r="D8" s="13" t="s">
        <v>49</v>
      </c>
    </row>
    <row r="9" spans="1:11" s="10" customFormat="1" ht="49.5" customHeight="1">
      <c r="A9" s="7">
        <v>3</v>
      </c>
      <c r="B9" s="8" t="s">
        <v>51</v>
      </c>
      <c r="C9" s="10" t="s">
        <v>48</v>
      </c>
      <c r="D9" s="13" t="s">
        <v>49</v>
      </c>
    </row>
    <row r="10" spans="1:11" s="10" customFormat="1" ht="49.5" customHeight="1">
      <c r="A10" s="7">
        <v>4</v>
      </c>
      <c r="B10" s="8" t="s">
        <v>52</v>
      </c>
      <c r="C10" s="10" t="s">
        <v>48</v>
      </c>
      <c r="D10" s="13" t="s">
        <v>49</v>
      </c>
    </row>
    <row r="11" spans="1:11" s="10" customFormat="1" ht="49.5" customHeight="1">
      <c r="A11" s="7">
        <v>5</v>
      </c>
      <c r="B11" s="8" t="s">
        <v>53</v>
      </c>
      <c r="C11" s="10" t="s">
        <v>48</v>
      </c>
      <c r="D11" s="13" t="s">
        <v>49</v>
      </c>
    </row>
    <row r="12" spans="1:11" s="10" customFormat="1" ht="49.5" customHeight="1">
      <c r="A12" s="7">
        <v>6</v>
      </c>
      <c r="B12" s="8" t="s">
        <v>54</v>
      </c>
      <c r="C12" s="10" t="s">
        <v>48</v>
      </c>
      <c r="D12" s="13" t="s">
        <v>49</v>
      </c>
    </row>
    <row r="13" spans="1:11" s="10" customFormat="1" ht="49.5" customHeight="1">
      <c r="A13" s="7">
        <v>7</v>
      </c>
      <c r="B13" s="8" t="s">
        <v>55</v>
      </c>
      <c r="C13" s="10" t="s">
        <v>48</v>
      </c>
      <c r="D13" s="13" t="s">
        <v>49</v>
      </c>
      <c r="E13" s="9"/>
      <c r="F13" s="9"/>
      <c r="G13" s="9"/>
      <c r="H13" s="9"/>
      <c r="I13" s="9"/>
      <c r="J13" s="9"/>
      <c r="K13" s="9"/>
    </row>
    <row r="14" spans="1:11" s="10" customFormat="1" ht="49.5" customHeight="1">
      <c r="A14" s="7">
        <v>8</v>
      </c>
      <c r="B14" s="8" t="s">
        <v>56</v>
      </c>
      <c r="C14" s="10" t="s">
        <v>48</v>
      </c>
      <c r="D14" s="13" t="s">
        <v>49</v>
      </c>
    </row>
    <row r="15" spans="1:11" s="10" customFormat="1" ht="49.5" customHeight="1">
      <c r="A15" s="7">
        <v>9</v>
      </c>
      <c r="B15" s="8" t="s">
        <v>57</v>
      </c>
      <c r="C15" s="10" t="s">
        <v>48</v>
      </c>
      <c r="D15" s="13" t="s">
        <v>49</v>
      </c>
      <c r="E15" s="9"/>
      <c r="F15" s="9"/>
      <c r="G15" s="9"/>
      <c r="H15" s="9"/>
      <c r="I15" s="9"/>
      <c r="J15" s="9"/>
      <c r="K15" s="9"/>
    </row>
    <row r="16" spans="1:11" s="10" customFormat="1" ht="49.5" customHeight="1">
      <c r="A16" s="7">
        <v>10</v>
      </c>
      <c r="B16" s="8" t="s">
        <v>58</v>
      </c>
      <c r="C16" s="10" t="s">
        <v>48</v>
      </c>
      <c r="D16" s="13" t="s">
        <v>49</v>
      </c>
    </row>
    <row r="17" spans="1:11" s="10" customFormat="1" ht="49.5" customHeight="1">
      <c r="A17" s="7">
        <v>11</v>
      </c>
      <c r="B17" s="8" t="s">
        <v>59</v>
      </c>
      <c r="C17" s="10" t="s">
        <v>48</v>
      </c>
      <c r="D17" s="13" t="s">
        <v>49</v>
      </c>
      <c r="E17" s="9"/>
      <c r="F17" s="9"/>
      <c r="G17" s="9"/>
      <c r="H17" s="9"/>
      <c r="I17" s="9"/>
      <c r="J17" s="9"/>
      <c r="K17" s="9"/>
    </row>
    <row r="18" spans="1:11" s="10" customFormat="1" ht="49.5" customHeight="1">
      <c r="A18" s="7">
        <v>12</v>
      </c>
      <c r="B18" s="8" t="s">
        <v>60</v>
      </c>
      <c r="C18" s="10" t="s">
        <v>48</v>
      </c>
      <c r="D18" s="13" t="s">
        <v>49</v>
      </c>
    </row>
    <row r="19" spans="1:11" s="10" customFormat="1" ht="49.5" customHeight="1">
      <c r="A19" s="7">
        <v>13</v>
      </c>
      <c r="B19" s="8" t="s">
        <v>59</v>
      </c>
      <c r="C19" s="10" t="s">
        <v>48</v>
      </c>
      <c r="D19" s="13" t="s">
        <v>49</v>
      </c>
      <c r="E19" s="9"/>
      <c r="F19" s="9"/>
      <c r="G19" s="9"/>
      <c r="H19" s="9"/>
      <c r="I19" s="9"/>
      <c r="J19" s="9"/>
      <c r="K19" s="9"/>
    </row>
    <row r="20" spans="1:11" s="10" customFormat="1" ht="49.5" customHeight="1">
      <c r="A20" s="7">
        <v>14</v>
      </c>
      <c r="B20" s="8" t="s">
        <v>61</v>
      </c>
      <c r="C20" s="10" t="s">
        <v>48</v>
      </c>
      <c r="D20" s="13" t="s">
        <v>49</v>
      </c>
    </row>
    <row r="21" spans="1:11" s="10" customFormat="1" ht="49.5" customHeight="1">
      <c r="A21" s="7">
        <v>15</v>
      </c>
      <c r="B21" s="8" t="s">
        <v>62</v>
      </c>
      <c r="C21" s="10" t="s">
        <v>48</v>
      </c>
      <c r="D21" s="13" t="s">
        <v>49</v>
      </c>
      <c r="E21" s="9"/>
      <c r="F21" s="9"/>
      <c r="G21" s="9"/>
      <c r="H21" s="9"/>
      <c r="I21" s="9"/>
      <c r="J21" s="9"/>
      <c r="K21" s="9"/>
    </row>
    <row r="22" spans="1:11" s="10" customFormat="1" ht="49.5" customHeight="1">
      <c r="A22" s="7">
        <v>16</v>
      </c>
      <c r="B22" s="8" t="s">
        <v>63</v>
      </c>
      <c r="C22" s="10" t="s">
        <v>48</v>
      </c>
      <c r="D22" s="13" t="s">
        <v>49</v>
      </c>
    </row>
    <row r="23" spans="1:11" s="10" customFormat="1" ht="49.5" customHeight="1">
      <c r="A23" s="7">
        <v>17</v>
      </c>
      <c r="B23" s="8" t="s">
        <v>64</v>
      </c>
      <c r="C23" s="10" t="s">
        <v>48</v>
      </c>
      <c r="D23" s="13" t="s">
        <v>49</v>
      </c>
      <c r="E23" s="9"/>
      <c r="F23" s="9"/>
      <c r="G23" s="9"/>
      <c r="H23" s="9"/>
      <c r="I23" s="9"/>
      <c r="J23" s="9"/>
      <c r="K23" s="9"/>
    </row>
    <row r="24" spans="1:11" s="10" customFormat="1" ht="49.5" customHeight="1">
      <c r="A24" s="7">
        <v>18</v>
      </c>
      <c r="B24" s="8" t="s">
        <v>65</v>
      </c>
      <c r="C24" s="10" t="s">
        <v>48</v>
      </c>
      <c r="D24" s="13" t="s">
        <v>49</v>
      </c>
    </row>
    <row r="25" spans="1:11" s="10" customFormat="1" ht="49.5" customHeight="1">
      <c r="A25" s="7">
        <v>19</v>
      </c>
      <c r="B25" s="8" t="s">
        <v>66</v>
      </c>
      <c r="C25" s="10" t="s">
        <v>48</v>
      </c>
      <c r="D25" s="13" t="s">
        <v>49</v>
      </c>
      <c r="E25" s="9"/>
      <c r="F25" s="9"/>
      <c r="G25" s="9"/>
      <c r="H25" s="9"/>
      <c r="I25" s="9"/>
      <c r="J25" s="9"/>
      <c r="K25" s="9"/>
    </row>
    <row r="26" spans="1:11" s="10" customFormat="1" ht="49.5" customHeight="1">
      <c r="A26" s="7">
        <v>20</v>
      </c>
      <c r="B26" s="8" t="s">
        <v>67</v>
      </c>
      <c r="C26" s="10" t="s">
        <v>48</v>
      </c>
      <c r="D26" s="13" t="s">
        <v>49</v>
      </c>
    </row>
    <row r="27" spans="1:11" s="10" customFormat="1" ht="49.5" customHeight="1">
      <c r="A27" s="7">
        <v>21</v>
      </c>
      <c r="B27" s="8" t="s">
        <v>68</v>
      </c>
      <c r="C27" s="10" t="s">
        <v>48</v>
      </c>
      <c r="D27" s="13" t="s">
        <v>49</v>
      </c>
      <c r="E27" s="9"/>
      <c r="F27" s="9"/>
      <c r="G27" s="9"/>
      <c r="H27" s="9"/>
      <c r="I27" s="9"/>
      <c r="J27" s="9"/>
      <c r="K27" s="9"/>
    </row>
    <row r="28" spans="1:11" s="10" customFormat="1" ht="49.5" customHeight="1">
      <c r="A28" s="7">
        <v>22</v>
      </c>
      <c r="B28" s="8" t="s">
        <v>69</v>
      </c>
      <c r="C28" s="10" t="s">
        <v>48</v>
      </c>
      <c r="D28" s="13" t="s">
        <v>49</v>
      </c>
    </row>
    <row r="29" spans="1:11" s="10" customFormat="1" ht="49.5" customHeight="1">
      <c r="A29" s="7">
        <v>23</v>
      </c>
      <c r="B29" s="8" t="s">
        <v>70</v>
      </c>
      <c r="C29" s="10" t="s">
        <v>48</v>
      </c>
      <c r="D29" s="13" t="s">
        <v>49</v>
      </c>
      <c r="E29" s="9"/>
      <c r="F29" s="9"/>
      <c r="G29" s="9"/>
      <c r="H29" s="9"/>
      <c r="I29" s="9"/>
      <c r="J29" s="9"/>
      <c r="K29" s="9"/>
    </row>
    <row r="30" spans="1:11" s="10" customFormat="1" ht="49.5" customHeight="1">
      <c r="A30" s="7">
        <v>24</v>
      </c>
      <c r="B30" s="8" t="s">
        <v>71</v>
      </c>
      <c r="C30" s="10" t="s">
        <v>48</v>
      </c>
      <c r="D30" s="13" t="s">
        <v>49</v>
      </c>
    </row>
    <row r="31" spans="1:11" s="10" customFormat="1" ht="49.5" customHeight="1">
      <c r="A31" s="7">
        <v>25</v>
      </c>
      <c r="B31" s="8" t="s">
        <v>72</v>
      </c>
      <c r="C31" s="10" t="s">
        <v>48</v>
      </c>
      <c r="D31" s="13" t="s">
        <v>49</v>
      </c>
      <c r="E31" s="9"/>
      <c r="F31" s="9"/>
      <c r="G31" s="9"/>
      <c r="H31" s="9"/>
      <c r="I31" s="9"/>
      <c r="J31" s="9"/>
      <c r="K31" s="9"/>
    </row>
    <row r="32" spans="1:11" s="10" customFormat="1" ht="49.5" customHeight="1">
      <c r="A32" s="7">
        <v>26</v>
      </c>
      <c r="B32" s="8" t="s">
        <v>73</v>
      </c>
      <c r="C32" s="10" t="s">
        <v>48</v>
      </c>
      <c r="D32" s="13" t="s">
        <v>49</v>
      </c>
    </row>
    <row r="33" spans="1:4" s="9" customFormat="1" ht="49.5" customHeight="1">
      <c r="A33" s="7">
        <v>27</v>
      </c>
      <c r="B33" s="8" t="s">
        <v>74</v>
      </c>
      <c r="C33" s="10" t="s">
        <v>48</v>
      </c>
      <c r="D33" s="13" t="s">
        <v>49</v>
      </c>
    </row>
    <row r="34" spans="1:4" s="10" customFormat="1" ht="49.5" customHeight="1">
      <c r="A34" s="7">
        <v>28</v>
      </c>
      <c r="B34" s="8" t="s">
        <v>75</v>
      </c>
      <c r="C34" s="10" t="s">
        <v>48</v>
      </c>
      <c r="D34" s="13" t="s">
        <v>49</v>
      </c>
    </row>
    <row r="35" spans="1:4" s="9" customFormat="1" ht="49.5" customHeight="1">
      <c r="A35" s="7">
        <v>29</v>
      </c>
      <c r="B35" s="8" t="s">
        <v>76</v>
      </c>
      <c r="C35" s="10" t="s">
        <v>48</v>
      </c>
      <c r="D35" s="13" t="s">
        <v>49</v>
      </c>
    </row>
    <row r="36" spans="1:4" s="10" customFormat="1" ht="49.5" customHeight="1">
      <c r="A36" s="7">
        <v>30</v>
      </c>
      <c r="B36" s="8" t="s">
        <v>77</v>
      </c>
      <c r="C36" s="10" t="s">
        <v>48</v>
      </c>
      <c r="D36" s="13" t="s">
        <v>49</v>
      </c>
    </row>
    <row r="37" spans="1:4" s="9" customFormat="1" ht="49.5" customHeight="1">
      <c r="A37" s="7">
        <v>31</v>
      </c>
      <c r="B37" s="8" t="s">
        <v>78</v>
      </c>
      <c r="C37" s="10" t="s">
        <v>49</v>
      </c>
      <c r="D37" s="13" t="s">
        <v>49</v>
      </c>
    </row>
    <row r="38" spans="1:4" s="10" customFormat="1" ht="49.5" customHeight="1">
      <c r="A38" s="7">
        <v>32</v>
      </c>
      <c r="B38" s="8" t="s">
        <v>79</v>
      </c>
      <c r="C38" s="10" t="s">
        <v>49</v>
      </c>
      <c r="D38" s="13" t="s">
        <v>49</v>
      </c>
    </row>
    <row r="39" spans="1:4" s="9" customFormat="1" ht="49.5" customHeight="1">
      <c r="A39" s="7">
        <v>33</v>
      </c>
      <c r="B39" s="8" t="s">
        <v>80</v>
      </c>
      <c r="C39" s="10" t="s">
        <v>49</v>
      </c>
      <c r="D39" s="13" t="s">
        <v>49</v>
      </c>
    </row>
    <row r="40" spans="1:4" s="10" customFormat="1" ht="49.5" customHeight="1">
      <c r="A40" s="7">
        <v>34</v>
      </c>
      <c r="B40" s="8" t="s">
        <v>81</v>
      </c>
      <c r="C40" s="10" t="s">
        <v>49</v>
      </c>
      <c r="D40" s="13" t="s">
        <v>49</v>
      </c>
    </row>
    <row r="41" spans="1:4" s="9" customFormat="1" ht="49.5" customHeight="1">
      <c r="A41" s="7">
        <v>35</v>
      </c>
      <c r="B41" s="8" t="s">
        <v>82</v>
      </c>
      <c r="C41" s="10" t="s">
        <v>49</v>
      </c>
      <c r="D41" s="13" t="s">
        <v>49</v>
      </c>
    </row>
    <row r="42" spans="1:4" s="10" customFormat="1" ht="49.5" customHeight="1">
      <c r="A42" s="7">
        <v>36</v>
      </c>
      <c r="B42" s="8" t="s">
        <v>83</v>
      </c>
      <c r="C42" s="10" t="s">
        <v>49</v>
      </c>
      <c r="D42" s="13" t="s">
        <v>49</v>
      </c>
    </row>
    <row r="43" spans="1:4" s="9" customFormat="1" ht="49.5" customHeight="1">
      <c r="A43" s="7">
        <v>37</v>
      </c>
      <c r="B43" s="11" t="s">
        <v>568</v>
      </c>
      <c r="C43" s="9" t="s">
        <v>332</v>
      </c>
      <c r="D43" s="9" t="s">
        <v>333</v>
      </c>
    </row>
    <row r="44" spans="1:4" s="10" customFormat="1" ht="49.5" customHeight="1">
      <c r="A44" s="7">
        <v>38</v>
      </c>
      <c r="B44" s="11" t="s">
        <v>569</v>
      </c>
      <c r="C44" s="10" t="s">
        <v>332</v>
      </c>
      <c r="D44" s="10" t="s">
        <v>333</v>
      </c>
    </row>
    <row r="45" spans="1:4" s="10" customFormat="1" ht="49.5" customHeight="1">
      <c r="A45" s="7">
        <v>39</v>
      </c>
      <c r="B45" s="8" t="s">
        <v>550</v>
      </c>
      <c r="C45" s="10" t="s">
        <v>332</v>
      </c>
      <c r="D45" s="10" t="s">
        <v>333</v>
      </c>
    </row>
    <row r="46" spans="1:4" s="10" customFormat="1" ht="49.5" customHeight="1">
      <c r="A46" s="7">
        <v>40</v>
      </c>
      <c r="B46" s="8" t="s">
        <v>570</v>
      </c>
      <c r="C46" s="10" t="s">
        <v>332</v>
      </c>
      <c r="D46" s="10" t="s">
        <v>333</v>
      </c>
    </row>
    <row r="47" spans="1:4" s="10" customFormat="1" ht="49.5" customHeight="1">
      <c r="A47" s="7">
        <v>41</v>
      </c>
      <c r="B47" s="8" t="s">
        <v>552</v>
      </c>
      <c r="C47" s="10" t="s">
        <v>332</v>
      </c>
      <c r="D47" s="10" t="s">
        <v>333</v>
      </c>
    </row>
    <row r="48" spans="1:4" s="10" customFormat="1" ht="49.5" customHeight="1">
      <c r="A48" s="7">
        <v>42</v>
      </c>
      <c r="B48" s="8" t="s">
        <v>571</v>
      </c>
      <c r="C48" s="10" t="s">
        <v>332</v>
      </c>
      <c r="D48" s="10" t="s">
        <v>333</v>
      </c>
    </row>
    <row r="49" spans="1:4" s="10" customFormat="1" ht="49.5" customHeight="1">
      <c r="A49" s="7">
        <v>43</v>
      </c>
      <c r="B49" s="8" t="s">
        <v>572</v>
      </c>
      <c r="C49" s="10" t="s">
        <v>332</v>
      </c>
      <c r="D49" s="10" t="s">
        <v>333</v>
      </c>
    </row>
    <row r="50" spans="1:4" s="10" customFormat="1" ht="49.5" customHeight="1">
      <c r="A50" s="7">
        <v>44</v>
      </c>
      <c r="B50" s="384" t="s">
        <v>555</v>
      </c>
      <c r="C50" s="10" t="s">
        <v>332</v>
      </c>
      <c r="D50" s="10" t="s">
        <v>333</v>
      </c>
    </row>
    <row r="51" spans="1:4" s="10" customFormat="1" ht="49.5" customHeight="1">
      <c r="A51" s="7">
        <v>45</v>
      </c>
      <c r="B51" s="384" t="s">
        <v>573</v>
      </c>
      <c r="C51" s="10" t="s">
        <v>332</v>
      </c>
      <c r="D51" s="10" t="s">
        <v>333</v>
      </c>
    </row>
    <row r="52" spans="1:4" s="10" customFormat="1" ht="49.5" customHeight="1">
      <c r="A52" s="7">
        <v>46</v>
      </c>
      <c r="B52" s="384" t="s">
        <v>574</v>
      </c>
      <c r="C52" s="10" t="s">
        <v>332</v>
      </c>
      <c r="D52" s="10" t="s">
        <v>333</v>
      </c>
    </row>
    <row r="53" spans="1:4" s="10" customFormat="1" ht="49.5" customHeight="1">
      <c r="A53" s="7">
        <v>47</v>
      </c>
      <c r="B53" s="384" t="s">
        <v>558</v>
      </c>
      <c r="C53" s="10" t="s">
        <v>334</v>
      </c>
      <c r="D53" s="10" t="s">
        <v>333</v>
      </c>
    </row>
    <row r="54" spans="1:4" s="10" customFormat="1" ht="49.5" customHeight="1">
      <c r="A54" s="7">
        <v>48</v>
      </c>
      <c r="B54" s="384" t="s">
        <v>575</v>
      </c>
      <c r="C54" s="10" t="s">
        <v>334</v>
      </c>
      <c r="D54" s="10" t="s">
        <v>333</v>
      </c>
    </row>
    <row r="55" spans="1:4" s="10" customFormat="1" ht="49.5" customHeight="1">
      <c r="A55" s="7">
        <v>49</v>
      </c>
      <c r="B55" s="384" t="s">
        <v>560</v>
      </c>
      <c r="C55" s="10" t="s">
        <v>334</v>
      </c>
      <c r="D55" s="10" t="s">
        <v>333</v>
      </c>
    </row>
    <row r="56" spans="1:4" s="10" customFormat="1" ht="49.5" customHeight="1">
      <c r="A56" s="7">
        <v>50</v>
      </c>
      <c r="B56" s="384" t="s">
        <v>561</v>
      </c>
      <c r="C56" s="10" t="s">
        <v>334</v>
      </c>
      <c r="D56" s="10" t="s">
        <v>333</v>
      </c>
    </row>
    <row r="57" spans="1:4" s="10" customFormat="1" ht="49.5" customHeight="1">
      <c r="A57" s="7">
        <v>51</v>
      </c>
      <c r="B57" s="384" t="s">
        <v>576</v>
      </c>
      <c r="C57" s="10" t="s">
        <v>334</v>
      </c>
      <c r="D57" s="10" t="s">
        <v>333</v>
      </c>
    </row>
    <row r="58" spans="1:4" s="10" customFormat="1" ht="49.5" customHeight="1">
      <c r="A58" s="7">
        <v>52</v>
      </c>
      <c r="B58" s="384" t="s">
        <v>563</v>
      </c>
      <c r="C58" s="10" t="s">
        <v>334</v>
      </c>
      <c r="D58" s="10" t="s">
        <v>333</v>
      </c>
    </row>
    <row r="59" spans="1:4" s="10" customFormat="1" ht="49.5" customHeight="1">
      <c r="A59" s="7">
        <v>53</v>
      </c>
      <c r="B59" s="384" t="s">
        <v>564</v>
      </c>
      <c r="C59" s="10" t="s">
        <v>334</v>
      </c>
      <c r="D59" s="10" t="s">
        <v>333</v>
      </c>
    </row>
    <row r="60" spans="1:4" s="10" customFormat="1" ht="49.5" customHeight="1">
      <c r="A60" s="7">
        <v>54</v>
      </c>
      <c r="B60" s="384" t="s">
        <v>565</v>
      </c>
      <c r="C60" s="10" t="s">
        <v>334</v>
      </c>
      <c r="D60" s="10" t="s">
        <v>333</v>
      </c>
    </row>
    <row r="61" spans="1:4" s="10" customFormat="1" ht="49.5" customHeight="1">
      <c r="A61" s="7">
        <v>55</v>
      </c>
      <c r="B61" s="384" t="s">
        <v>577</v>
      </c>
      <c r="C61" s="10" t="s">
        <v>334</v>
      </c>
      <c r="D61" s="10" t="s">
        <v>333</v>
      </c>
    </row>
    <row r="62" spans="1:4" s="10" customFormat="1" ht="49.5" customHeight="1">
      <c r="A62" s="7">
        <v>56</v>
      </c>
      <c r="B62" s="384" t="s">
        <v>567</v>
      </c>
      <c r="C62" s="10" t="s">
        <v>334</v>
      </c>
      <c r="D62" s="10" t="s">
        <v>333</v>
      </c>
    </row>
    <row r="63" spans="1:4" s="10" customFormat="1" ht="49.5" customHeight="1">
      <c r="A63" s="7">
        <v>57</v>
      </c>
      <c r="B63" s="12" t="s">
        <v>395</v>
      </c>
      <c r="C63" s="10" t="s">
        <v>396</v>
      </c>
      <c r="D63" s="10" t="s">
        <v>397</v>
      </c>
    </row>
    <row r="64" spans="1:4" s="10" customFormat="1" ht="49.5" customHeight="1">
      <c r="A64" s="7">
        <v>58</v>
      </c>
      <c r="B64" s="12" t="s">
        <v>398</v>
      </c>
      <c r="C64" s="10" t="s">
        <v>396</v>
      </c>
      <c r="D64" s="10" t="s">
        <v>397</v>
      </c>
    </row>
    <row r="65" spans="1:4" s="10" customFormat="1" ht="49.5" customHeight="1">
      <c r="A65" s="7">
        <v>59</v>
      </c>
      <c r="B65" s="12" t="s">
        <v>399</v>
      </c>
      <c r="C65" s="10" t="s">
        <v>396</v>
      </c>
      <c r="D65" s="10" t="s">
        <v>397</v>
      </c>
    </row>
    <row r="66" spans="1:4" s="10" customFormat="1" ht="49.5" customHeight="1">
      <c r="A66" s="7">
        <v>60</v>
      </c>
      <c r="B66" s="12" t="s">
        <v>400</v>
      </c>
      <c r="C66" s="10" t="s">
        <v>396</v>
      </c>
      <c r="D66" s="10" t="s">
        <v>397</v>
      </c>
    </row>
    <row r="67" spans="1:4" s="10" customFormat="1" ht="49.5" customHeight="1">
      <c r="A67" s="7">
        <v>61</v>
      </c>
      <c r="B67" s="12" t="s">
        <v>401</v>
      </c>
      <c r="C67" s="10" t="s">
        <v>396</v>
      </c>
      <c r="D67" s="10" t="s">
        <v>397</v>
      </c>
    </row>
    <row r="68" spans="1:4" s="10" customFormat="1" ht="49.5" customHeight="1">
      <c r="A68" s="7">
        <v>62</v>
      </c>
      <c r="B68" s="12" t="s">
        <v>402</v>
      </c>
      <c r="C68" s="10" t="s">
        <v>396</v>
      </c>
      <c r="D68" s="10" t="s">
        <v>397</v>
      </c>
    </row>
    <row r="69" spans="1:4" s="10" customFormat="1" ht="49.5" customHeight="1">
      <c r="A69" s="7">
        <v>63</v>
      </c>
      <c r="B69" s="12" t="s">
        <v>403</v>
      </c>
      <c r="C69" s="10" t="s">
        <v>396</v>
      </c>
      <c r="D69" s="10" t="s">
        <v>397</v>
      </c>
    </row>
    <row r="70" spans="1:4" s="10" customFormat="1" ht="49.5" customHeight="1">
      <c r="A70" s="7">
        <v>64</v>
      </c>
      <c r="B70" s="11" t="s">
        <v>404</v>
      </c>
      <c r="C70" s="10" t="s">
        <v>396</v>
      </c>
      <c r="D70" s="10" t="s">
        <v>397</v>
      </c>
    </row>
    <row r="71" spans="1:4" s="10" customFormat="1" ht="49.5" customHeight="1">
      <c r="A71" s="7">
        <v>65</v>
      </c>
      <c r="B71" s="11" t="s">
        <v>5</v>
      </c>
      <c r="C71" s="10" t="s">
        <v>12</v>
      </c>
      <c r="D71" s="13" t="s">
        <v>6</v>
      </c>
    </row>
    <row r="72" spans="1:4" s="10" customFormat="1" ht="49.5" customHeight="1">
      <c r="A72" s="7">
        <v>66</v>
      </c>
      <c r="B72" s="11" t="s">
        <v>7</v>
      </c>
      <c r="C72" s="10" t="s">
        <v>12</v>
      </c>
      <c r="D72" s="10" t="s">
        <v>6</v>
      </c>
    </row>
    <row r="73" spans="1:4" s="10" customFormat="1" ht="49.5" customHeight="1">
      <c r="A73" s="7">
        <v>67</v>
      </c>
      <c r="B73" s="11" t="s">
        <v>8</v>
      </c>
      <c r="C73" s="10" t="s">
        <v>12</v>
      </c>
      <c r="D73" s="10" t="s">
        <v>6</v>
      </c>
    </row>
    <row r="74" spans="1:4" s="10" customFormat="1" ht="49.5" customHeight="1">
      <c r="A74" s="7">
        <v>68</v>
      </c>
      <c r="B74" s="11" t="s">
        <v>9</v>
      </c>
      <c r="C74" s="10" t="s">
        <v>12</v>
      </c>
      <c r="D74" s="10" t="s">
        <v>6</v>
      </c>
    </row>
    <row r="75" spans="1:4" s="10" customFormat="1" ht="49.5" customHeight="1">
      <c r="A75" s="7">
        <v>69</v>
      </c>
      <c r="B75" s="11" t="s">
        <v>10</v>
      </c>
      <c r="C75" s="10" t="s">
        <v>12</v>
      </c>
      <c r="D75" s="10" t="s">
        <v>6</v>
      </c>
    </row>
    <row r="76" spans="1:4" s="10" customFormat="1" ht="49.5" customHeight="1">
      <c r="A76" s="7">
        <v>70</v>
      </c>
      <c r="B76" s="11" t="s">
        <v>11</v>
      </c>
      <c r="C76" s="10" t="s">
        <v>12</v>
      </c>
      <c r="D76" s="10" t="s">
        <v>6</v>
      </c>
    </row>
    <row r="77" spans="1:4" s="10" customFormat="1" ht="49.5" customHeight="1">
      <c r="A77" s="7">
        <v>71</v>
      </c>
      <c r="B77" s="452" t="s">
        <v>578</v>
      </c>
      <c r="C77" s="10" t="s">
        <v>579</v>
      </c>
      <c r="D77" s="10" t="s">
        <v>6</v>
      </c>
    </row>
    <row r="78" spans="1:4" s="10" customFormat="1" ht="49.5" customHeight="1">
      <c r="A78" s="7">
        <v>72</v>
      </c>
      <c r="B78" s="452" t="s">
        <v>580</v>
      </c>
      <c r="C78" s="10" t="s">
        <v>579</v>
      </c>
      <c r="D78" s="10" t="s">
        <v>6</v>
      </c>
    </row>
    <row r="79" spans="1:4" s="10" customFormat="1" ht="49.5" customHeight="1">
      <c r="A79" s="334">
        <v>73</v>
      </c>
      <c r="B79" s="452" t="s">
        <v>581</v>
      </c>
      <c r="C79" s="10" t="s">
        <v>579</v>
      </c>
      <c r="D79" s="10" t="s">
        <v>6</v>
      </c>
    </row>
    <row r="80" spans="1:4" s="10" customFormat="1" ht="49.5" customHeight="1">
      <c r="A80" s="7"/>
      <c r="B80" s="11"/>
      <c r="D80" s="13"/>
    </row>
    <row r="81" spans="1:4" s="10" customFormat="1" ht="49.5" customHeight="1">
      <c r="A81" s="7"/>
      <c r="B81" s="11"/>
      <c r="D81" s="13"/>
    </row>
    <row r="82" spans="1:4" s="237" customFormat="1" ht="49.5" customHeight="1">
      <c r="B82" s="239"/>
      <c r="C82" s="34"/>
    </row>
  </sheetData>
  <mergeCells count="2">
    <mergeCell ref="A4:D5"/>
    <mergeCell ref="A1:B1"/>
  </mergeCells>
  <hyperlinks>
    <hyperlink ref="B8" location="'Cuadro 2'!A1" display="Distribución de artesanos por sexo" xr:uid="{0844F0B0-CF3A-4DE1-8E28-F098F4B5C323}"/>
    <hyperlink ref="B9" location="'Cuadro 3'!A1" display="Distribución de artesanos por sexo y edad" xr:uid="{A226956B-15CE-4A6A-A165-8C2B8DC5307F}"/>
    <hyperlink ref="B10" location="'Cuadro 4'!A1" display="Distribución artesanal por pertenencia étnica" xr:uid="{35364ECB-28DC-4EF7-95BC-9437643675EE}"/>
    <hyperlink ref="B11" location="'Cuadro 5'!A1" display="Autorreconocimiento como población vulnerable" xr:uid="{F9670902-97A2-43C7-B3CB-D52D57BFECA9}"/>
    <hyperlink ref="B12" location="'Cuadro 6'!A1" display="Grupos de población vulnerable" xr:uid="{31B7F709-940F-411B-B525-9E6B215609A4}"/>
    <hyperlink ref="B13" location="'Cuadro 7'!A1" display="Régimen de seguridad social en salud" xr:uid="{36773720-8D12-4271-BB8C-8A840F549074}"/>
    <hyperlink ref="B14" location="'Cuadro 8'!A1" display="Zona de residencia" xr:uid="{A99A4769-03CA-413F-B2D2-6D5FDFE1F844}"/>
    <hyperlink ref="B15" location="'Cuadro 9'!A1" display="Forma de aprendizaje de los oficios artesanales" xr:uid="{8E461679-423A-4F23-9646-841D25913FC5}"/>
    <hyperlink ref="B16" location="'Cuadro 10'!A1" display="Lugar de producción artesanal" xr:uid="{62B8A72D-7FD7-4C98-9CFE-EC7E10CA43B7}"/>
    <hyperlink ref="B17" location="'Cuadro 11'!A1" display="Tipos de materias primas" xr:uid="{280B89CF-9B24-4EDD-8745-19334C8864B8}"/>
    <hyperlink ref="B18" location="'Cuadro 12'!A1" display="Tipos de herramientas" xr:uid="{21F3B949-C36E-461F-8675-87A2412D5E26}"/>
    <hyperlink ref="B19" location="'Cuadro 13'!A1" display="Tipos de materias primas" xr:uid="{E3E4D3EC-580D-4588-BFF1-C4995733C4E5}"/>
    <hyperlink ref="B20" location="'Cuadro 14'!A1" display="Artesanía como principal fuente de ingreso al hogar" xr:uid="{3CF9E90F-7E54-4498-A90A-846ED3660A10}"/>
    <hyperlink ref="B21" location="'Cuadro 15'!A1" display="Ingreso promedio mensual al hogar por artesanía" xr:uid="{5C598D64-EEA0-40B1-9446-6CF614E5B2BE}"/>
    <hyperlink ref="B22" location="'Cuadro 16'!A1" display="Rol laboral en la actividad artesanal" xr:uid="{3D1ECF3F-A769-4553-B16D-411D06F1002B}"/>
    <hyperlink ref="B23" location="'Cuadro 17'!A1" display="Formas de comercialización" xr:uid="{5D2331CA-2F4B-4A37-A9F7-08547E5BF7EC}"/>
    <hyperlink ref="B24" location="'Cuadro 18'!A1" display="Participación en ferias artesanales" xr:uid="{3C292C3D-A557-434F-A656-318515B46E98}"/>
    <hyperlink ref="B25" location="'Cuadro 19'!A1" display="Dificultades en la comercialización" xr:uid="{68A16362-0CC4-4431-8D9A-4D625655DCE5}"/>
    <hyperlink ref="B26" location="'Cuadro 20'!A1" display="Tiene negocio o local para comercializar artesanías" xr:uid="{D3733749-2408-4362-BCF7-6BA8C7A15BCB}"/>
    <hyperlink ref="B27" location="'Cuadro 21'!A1" display="Rol en el negocio o local" xr:uid="{7C0914F6-CB69-4EB4-AA6D-E58185CF41B6}"/>
    <hyperlink ref="B28" location="'Cuadro 22'!A1" display="Salarios en el negocio o local" xr:uid="{72A0A815-77F7-44A5-8DAD-AC7CCA69FB09}"/>
    <hyperlink ref="B29" location="'Cuadro 23'!A1" display="Mensualmente, este ingreso o salario es" xr:uid="{4C77C702-C456-45E3-A18A-C17DF1338BFD}"/>
    <hyperlink ref="B30" location="'Cuadro 24'!A1" display="Registros de los negocios" xr:uid="{F46E4FAB-8183-48CD-9E8A-D056651DD70E}"/>
    <hyperlink ref="B31" location="'Cuadro 25'!A1" display="Solicitud de créditos o préstamos para la actividad artesanal" xr:uid="{7F066D60-7CC5-474E-98EB-CEEFCBB1EBDD}"/>
    <hyperlink ref="B32" location="'Cuadro 26'!A1" display="Aprobación de créditos o préstamos" xr:uid="{F7FFECC8-DE8F-4CA1-AD31-997FE87F202C}"/>
    <hyperlink ref="B33" location="'Cuadro 27'!A1" display="Razones para no aprobar préstamos o créditos" xr:uid="{1DB14DBF-C6D3-4395-84E9-33BBA1738CC4}"/>
    <hyperlink ref="B34" location="'Cuadro 28'!A1" display="Entidades que otorgan los créditos o préstamos" xr:uid="{35A3639A-AE67-47D0-AEB7-B102AAFF0BDE}"/>
    <hyperlink ref="B7" location="'Cuadro 1'!A1" display="Número de artesanos por departamento" xr:uid="{7D6E9F86-D4DF-427A-9C4F-C3D840F8CA7B}"/>
    <hyperlink ref="B35" location="'Cuadro 29'!A1" display="Asociatividad" xr:uid="{FD44993A-3F4E-4242-B36E-4919A1EB7662}"/>
    <hyperlink ref="B36" location="'Cuadro 30'!A1" display="Razones para no asociarse" xr:uid="{73C881E7-2819-49C6-B1BA-46B9CA55A65B}"/>
    <hyperlink ref="B37" location="'Cuadro 31'!A1" display="Ventas totales: Expoartesanías 2016-2019" xr:uid="{99EF9699-7A6A-4C1E-8102-76E278103E87}"/>
    <hyperlink ref="B38" location="'Cuadro 32'!A1" display="Número de visitantes: Expoartesanías 2016-2019" xr:uid="{21F30EF8-B966-43B1-AA92-15C057411DF2}"/>
    <hyperlink ref="B40" location="'Cuadro 34'!A1" display="Ventas totales: Expoartesano 2016-2021" xr:uid="{F14268B1-172A-4A9C-979A-6B0A7C3333AD}"/>
    <hyperlink ref="B42" location="'Cuadro 36'!A1" display="Ventas por tipo de artesanía: Expoartesano 2016-2021" xr:uid="{797306E2-2A24-4CA5-943F-0AD70E68B8DE}"/>
    <hyperlink ref="B39" location="'Cuadro 33'!A1" display="Ventas por tipo de artesanía: Expoartesanías 2016-2019" xr:uid="{2BD43AB0-82C1-4C86-98BA-A8B64A97827E}"/>
    <hyperlink ref="B41" location="'Cuadro 35'!A1" display="Número de visitantes: Expoartesano 2016-2021" xr:uid="{3973E74F-CCD0-4F6B-9601-11A070A7F650}"/>
    <hyperlink ref="B43" location="'Cuadro 37'!A1" display="Porcentaje de programas de educación para el trabajo y desarrollo humano-ETDH que forman para la subcategoría de artes visuales en los departamentos que cuentan con oferta educativa para el sector" xr:uid="{BC3AE742-0D9E-424A-9AA6-0FF978DCC557}"/>
    <hyperlink ref="B44" location="'Cuadro 38'!A1" display="Porcentaje de programas de educación para el trabajo y desarrollo humano-ETDH que forman para la subcategoría de las artes escénicas en los departamentos que cuentan con oferta educativa para el sector" xr:uid="{AEB63AC3-1077-4528-B527-804B6A08D17A}"/>
    <hyperlink ref="B45" location="'Cuadro 39'!A1" display="Porcentaje de programas de educación para el trabajo y desarrollo humano-ETDH que forman para la subcategoría de tursimo y patrimonio en los departamentos que cuentan con oferta educativa para el sector" xr:uid="{8E5A010A-3DF8-4D72-8236-FCB2C10BD36E}"/>
    <hyperlink ref="B46" location="'Cuadro 40'!A1" display="Porcentaje de programas de educación para el trabajo y desarrollo humano-ETDH que forman para la subcategoría de educación en arte y cultura en los departamentos que cuentan con oferta educativa para el sector" xr:uid="{DA494310-FFA5-4326-B02D-0F51AE998835}"/>
    <hyperlink ref="B47" location="'Cuadro 41'!A1" display="Porcentaje de programas de educación para el trabajo y desarrollo humano-ETDH que forman para la subcategoría de la industria editorial en los departamentos que cuentan con oferta educativa para el sector" xr:uid="{DFA738E1-B488-4CC7-B7E4-CDF9B9BAC8D7}"/>
    <hyperlink ref="B48" location="'Cuadro 42'!A1" display="Porcentaje de programas de educación para el trabajo y desarrollo humano-ETDH que forman para la subcategoría de la industria fonográfica en los departamentos que cuentan con oferta educativa para el sector" xr:uid="{8EDBC740-035C-4380-A75C-89D19CF167C1}"/>
    <hyperlink ref="B49" location="'Cuadro 43'!A1" display="Porcentaje de programas de educción para el trabajo y desarrollo humano-ETDH que forman para la subcategoría de la industria audiovisual en los departamentos que cuentan con oferta educativa para el sector" xr:uid="{66EECDB7-3CCE-4772-8272-E5357E2929CD}"/>
    <hyperlink ref="B50" location="'Cuadro 44'!A1" display="Porcentaje de programas de educación para el trabajo y desarrollo humano-ETDH que forman para la subcategoria de medios digitales y software en los departamentos que cuentan con oferta educativa para el sector" xr:uid="{3E514F6D-D14E-41E4-93CB-A381CF3C96B5}"/>
    <hyperlink ref="B51" location="'Cuadro 45'!A1" display="Porcentaje de programas de educación para el trabajo y desarrollo humano-ETDH que forman para la subcategoria de Diseño en los departamentos que cuentan con oferta educativa para el sector" xr:uid="{A790FED2-90F2-46B1-8E96-D9D536C1F186}"/>
    <hyperlink ref="B52" location="'Cuadro 46'!A1" display="Porcentaje de programas de educación  para el trabajo y desarrollo humano-ETDH que forman para la subcategoria de publicidad en los departamentos que cuentan con oferta educativa para el sector" xr:uid="{48530691-E31A-47F2-91D1-E2DE2E353B2E}"/>
    <hyperlink ref="B53" location="'Cuadro 47'!A1" display="Porcentaje de programas de educación superior que forman para la subcategoría de artes visuales en los departamentos que cuentan con oferta educativa para el sector" xr:uid="{9B09223E-1602-469D-BC1B-EFE207B92F52}"/>
    <hyperlink ref="B54" location="'Cuadro 48'!A1" display="Porcentaje de programas de educción superior que forman para la subcategoría de las artes escénicas en los departamentos que cuentan con oferta educativa para el sector" xr:uid="{92C05BDA-41B6-4803-BBDA-907A5B92415B}"/>
    <hyperlink ref="B55" location="'Cuadro 49'!A1" display="Porcentaje de programas de educción superior que forman para la subcategoría de tursimo y patrimonio en los departamentos que cuentan con oferta educativa para el sector" xr:uid="{69099D6C-4CEA-4BA7-AF4E-378DCE0A534E}"/>
    <hyperlink ref="B56" location="'Cuadro 50'!A1" display="Porcentaje de programas de educción superior que forman para la subcategoría de educación en arte y cultura en los departamentos que cuentan con oferta educativa para el sector" xr:uid="{9E46B118-7540-46C2-8B9E-E3DE15D4C3CC}"/>
    <hyperlink ref="B57" location="'Cuadro 51'!A1" display="Porcentaje de programas de educación superior que forman para la subcategoría de la industria editorial en los departamentos que cuentan con oferta educativa para el sector" xr:uid="{55B767F0-C3FB-4A2B-B212-A31B23E0CC2D}"/>
    <hyperlink ref="B58" location="'Cuadro 52'!A1" display="Porcentaje de programas de educción superior que forman para la subcategoría de la industria fonográfica en los departamentos que cuentan con oferta educativa para el sector" xr:uid="{A64DD268-3519-407C-96CC-9818C0A0D818}"/>
    <hyperlink ref="B59" location="'Cuadro 53'!A1" display="Porcentaje de programas de educción superior que forman para la subcategoría de la industría audiovisual en los departamentos que cuentan con oferta educativa para el sector" xr:uid="{F4ACD5D9-6195-4EE1-AD24-3318763F27B4}"/>
    <hyperlink ref="B60" location="'Cuadro 54'!A1" display="Porcentaje de programas de educación superior que forman para la subcategoría de medios digitales y software en los departamentos que cuentan con oferta educativa para el sector" xr:uid="{DD19C1EA-6421-4BAB-9D7E-6412DE6A8A44}"/>
    <hyperlink ref="B61" location="'Cuadro 55'!A1" display="Porcentaje de programas de educación superior que forman para la subcategoría de diseño en los departamentos que cuentan con oferta educativa para el sector" xr:uid="{C0B700B6-DCC7-40E5-B9B0-A7F2928CD28F}"/>
    <hyperlink ref="B62" location="'Cuadro 56'!A1" display="Porcentaje de programas de educación superior que forman para la subcategoría de publicidad en los departamentos que cuentan con oferta educativa para el sector" xr:uid="{E5E950F4-1D14-4B75-B454-AABC31BAAAAD}"/>
    <hyperlink ref="B63" location="'Cuadro 57'!A1" display="Solicitudes de registro de obras actos y contratos" xr:uid="{1CC62CDA-90D7-434C-B5AE-C22BCAC9CA1A}"/>
    <hyperlink ref="B64" location="'Cuadro 58'!A1" display="Registros de obras actos y contratos reaizados" xr:uid="{B738B559-6B8B-46F1-81A3-D2E91D225B58}"/>
    <hyperlink ref="B65" location="'Cuadro 59'!A1" display="Medios de registro de obras actos y contratos" xr:uid="{8ED98877-E763-4FD0-86C5-149112403A08}"/>
    <hyperlink ref="B66" location="'Cuadro 60'!A1" display="Participación por categoria de registros de obras actos y contratos" xr:uid="{8147C9B3-0582-4633-9D5B-E998707D4539}"/>
    <hyperlink ref="B67" location="'Cuadro 61'!A1" display="Distribución de registro de obras actos y contratos mensual" xr:uid="{01F10055-9E4C-4F61-A505-B4CDC130882B}"/>
    <hyperlink ref="B68" location="'Cuadro 62'!A1" display="Distribución de registro de obras actos y contratos  por Departamentos de Colombia " xr:uid="{1FE77635-1BCD-457D-9525-E0C2CD0BE1A9}"/>
    <hyperlink ref="B69" location="'Cuadro 63'!A1" display="Distribución del registro de obras actos y contratos por  categorías por Departamentos de Colombia " xr:uid="{736FB09A-D14C-4727-96A7-A0B599635811}"/>
    <hyperlink ref="B70" location="'Cuadro 64'!A1" display="Distribución del registro de obras actos y contratos realizados  por Colombianos residentes en el exterior" xr:uid="{C5DBC8E5-7F81-4866-BAA8-251B7293738F}"/>
    <hyperlink ref="B71" location="'Cuadro 65'!A1" display="Actividades de uso de internet para personas de 5 años y más" xr:uid="{26868D1B-873F-4ACD-8906-68E1542618C2}"/>
    <hyperlink ref="B72" location="'Cuadro 66'!A1" display="Hogares de economía naranja por tipo de posesión de la vivienda" xr:uid="{65939445-3E8E-4E46-B8B4-2F0CA9611C75}"/>
    <hyperlink ref="B73" location="'Cuadro 67'!A1" display="Hogares de economía naranja por opinión del jefe(a) o cónyuge sobre los ingresos de su hogar" xr:uid="{71EF9D76-1483-4263-B8C2-34912E2EB2E8}"/>
    <hyperlink ref="B74" location="'Cuadro 68'!A1" display="Hogares de economía naranja por número de personas que los componen" xr:uid="{05FFC2F1-384C-4214-84BF-916F677AC31D}"/>
    <hyperlink ref="B75" location="'Cuadro 69'!A1" display="Hogares de economía naranja con conexión a internet" xr:uid="{5531AF95-CBC0-4D6E-B704-0B40970714AD}"/>
    <hyperlink ref="B76" location="'Cuadro 70'!A1" display="Años promedio de educación de las personas de 15 a 24 años que pertenecen a un hogar de economía naranja" xr:uid="{80AD8DF7-B0B0-4903-87FD-157397522A20}"/>
    <hyperlink ref="B77" location="'Cuadro 71'!A1" display="Exportaciones de Colombia, de las actividades relacionadas con la Economía Naranja, según subpartida arancelaria" xr:uid="{52C75438-D8D7-C04B-A245-AE30AA64375A}"/>
    <hyperlink ref="B78" location="'Cuadro 72'!A1" display="Exportaciones de Colombia, de las actividades relacionadas con la Economía Naranja, según departamento de origen" xr:uid="{157BF9BC-951B-4B46-AC58-2E1564E1CB7E}"/>
    <hyperlink ref="B79" location="'Cuadro 73'!A1" display="Exportaciones de Colombia, de las actividades relacionadas con la Economía Naranja, según país de destino" xr:uid="{114CCD62-7DB9-B34B-9DB1-1BF03C0E199D}"/>
  </hyperlinks>
  <pageMargins left="0.7" right="0.7" top="0.75" bottom="0.75" header="0.3" footer="0.3"/>
  <pageSetup orientation="portrait" horizontalDpi="360" verticalDpi="360"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97715-5042-40FA-B739-975250BCFFDB}">
  <dimension ref="A1:T45"/>
  <sheetViews>
    <sheetView showGridLines="0" zoomScale="87" zoomScaleNormal="87" workbookViewId="0">
      <selection activeCell="E35" sqref="E35"/>
    </sheetView>
  </sheetViews>
  <sheetFormatPr baseColWidth="10" defaultColWidth="11.5" defaultRowHeight="15"/>
  <cols>
    <col min="1" max="1" width="37.83203125" style="16" customWidth="1"/>
    <col min="2" max="2" width="14.33203125" style="47" bestFit="1" customWidth="1"/>
    <col min="3" max="3" width="13.6640625" style="47" customWidth="1"/>
    <col min="4" max="19" width="11.5" style="47"/>
    <col min="20" max="20" width="14.1640625" style="16" bestFit="1" customWidth="1"/>
    <col min="21" max="16384" width="11.5" style="16"/>
  </cols>
  <sheetData>
    <row r="1" spans="1:20" s="14" customFormat="1" ht="59.25" customHeight="1">
      <c r="B1" s="35"/>
      <c r="C1" s="35"/>
      <c r="D1" s="35"/>
      <c r="E1" s="35"/>
      <c r="F1" s="35"/>
      <c r="G1" s="35"/>
      <c r="H1" s="35"/>
      <c r="I1" s="35"/>
      <c r="J1" s="35"/>
      <c r="K1" s="35"/>
      <c r="L1" s="35"/>
      <c r="M1" s="35"/>
      <c r="N1" s="35"/>
      <c r="O1" s="35"/>
      <c r="P1" s="35"/>
      <c r="Q1" s="35"/>
      <c r="R1" s="35"/>
      <c r="S1" s="35"/>
    </row>
    <row r="2" spans="1:20" s="15" customFormat="1" ht="3.75" customHeight="1">
      <c r="B2" s="36"/>
      <c r="C2" s="36"/>
      <c r="D2" s="36"/>
      <c r="E2" s="36"/>
      <c r="F2" s="36"/>
      <c r="G2" s="36"/>
      <c r="H2" s="36"/>
      <c r="I2" s="36"/>
      <c r="J2" s="36"/>
      <c r="K2" s="36"/>
      <c r="L2" s="36"/>
      <c r="M2" s="36"/>
      <c r="N2" s="36"/>
      <c r="O2" s="36"/>
      <c r="P2" s="36"/>
      <c r="Q2" s="36"/>
      <c r="R2" s="36"/>
      <c r="S2" s="36"/>
    </row>
    <row r="3" spans="1:20" ht="28.5" customHeight="1">
      <c r="A3" s="461" t="s">
        <v>13</v>
      </c>
      <c r="B3" s="461"/>
      <c r="C3" s="461"/>
      <c r="D3" s="461"/>
      <c r="E3" s="461"/>
      <c r="F3" s="461"/>
      <c r="G3" s="461"/>
      <c r="H3" s="461"/>
      <c r="I3" s="461"/>
      <c r="J3" s="461"/>
      <c r="K3" s="461"/>
      <c r="L3" s="461"/>
      <c r="M3" s="461"/>
      <c r="N3" s="461"/>
      <c r="O3" s="461"/>
      <c r="P3" s="461"/>
      <c r="Q3" s="461"/>
      <c r="R3" s="461"/>
      <c r="S3" s="461"/>
      <c r="T3" s="461"/>
    </row>
    <row r="4" spans="1:20">
      <c r="A4" s="26" t="s">
        <v>57</v>
      </c>
      <c r="B4" s="37"/>
      <c r="C4" s="37"/>
      <c r="D4" s="37"/>
      <c r="E4" s="37"/>
      <c r="F4" s="37"/>
      <c r="G4" s="37"/>
      <c r="H4" s="37"/>
      <c r="I4" s="37"/>
      <c r="J4" s="37"/>
      <c r="K4" s="37"/>
      <c r="L4" s="37"/>
      <c r="M4" s="37"/>
      <c r="N4" s="37"/>
      <c r="O4" s="37"/>
      <c r="P4" s="37"/>
      <c r="Q4" s="37"/>
      <c r="R4" s="37"/>
      <c r="S4" s="37"/>
      <c r="T4" s="37"/>
    </row>
    <row r="5" spans="1:20">
      <c r="A5" s="49" t="s">
        <v>182</v>
      </c>
      <c r="B5" s="37"/>
      <c r="C5" s="37"/>
      <c r="D5" s="37"/>
      <c r="E5" s="37"/>
      <c r="F5" s="37"/>
      <c r="G5" s="37"/>
      <c r="H5" s="37"/>
      <c r="I5" s="37"/>
      <c r="J5" s="37"/>
      <c r="K5" s="37"/>
      <c r="L5" s="37"/>
      <c r="M5" s="37"/>
      <c r="N5" s="37"/>
      <c r="O5" s="37"/>
      <c r="P5" s="37"/>
      <c r="Q5" s="37"/>
      <c r="R5" s="37"/>
      <c r="S5" s="37"/>
      <c r="T5" s="37"/>
    </row>
    <row r="6" spans="1:20">
      <c r="A6" s="38" t="s">
        <v>84</v>
      </c>
      <c r="B6" s="39"/>
      <c r="C6" s="39"/>
      <c r="D6" s="39"/>
      <c r="E6" s="39"/>
      <c r="F6" s="39"/>
      <c r="G6" s="39"/>
      <c r="H6" s="39"/>
      <c r="I6" s="39"/>
      <c r="J6" s="39"/>
      <c r="K6" s="39"/>
      <c r="L6" s="39"/>
      <c r="M6" s="39"/>
      <c r="N6" s="39"/>
      <c r="O6" s="39"/>
      <c r="P6" s="39"/>
      <c r="Q6" s="39"/>
      <c r="R6" s="39"/>
      <c r="S6" s="39"/>
      <c r="T6" s="39"/>
    </row>
    <row r="8" spans="1:20" s="18" customFormat="1" ht="14">
      <c r="A8" s="462" t="s">
        <v>85</v>
      </c>
      <c r="B8" s="465" t="s">
        <v>183</v>
      </c>
      <c r="C8" s="466"/>
      <c r="D8" s="466"/>
      <c r="E8" s="466"/>
      <c r="F8" s="466"/>
      <c r="G8" s="466"/>
      <c r="H8" s="466"/>
      <c r="I8" s="466"/>
      <c r="J8" s="466"/>
      <c r="K8" s="466"/>
      <c r="L8" s="466"/>
      <c r="M8" s="466"/>
      <c r="N8" s="466"/>
      <c r="O8" s="466"/>
      <c r="P8" s="466"/>
      <c r="Q8" s="466"/>
      <c r="R8" s="466"/>
      <c r="S8" s="466"/>
      <c r="T8" s="467"/>
    </row>
    <row r="9" spans="1:20" s="18" customFormat="1" ht="38.25" customHeight="1">
      <c r="A9" s="463"/>
      <c r="B9" s="465" t="s">
        <v>184</v>
      </c>
      <c r="C9" s="467"/>
      <c r="D9" s="465" t="s">
        <v>185</v>
      </c>
      <c r="E9" s="467"/>
      <c r="F9" s="468" t="s">
        <v>186</v>
      </c>
      <c r="G9" s="469"/>
      <c r="H9" s="465" t="s">
        <v>187</v>
      </c>
      <c r="I9" s="467"/>
      <c r="J9" s="468" t="s">
        <v>188</v>
      </c>
      <c r="K9" s="469"/>
      <c r="L9" s="465" t="s">
        <v>189</v>
      </c>
      <c r="M9" s="467"/>
      <c r="N9" s="465" t="s">
        <v>190</v>
      </c>
      <c r="O9" s="467"/>
      <c r="P9" s="465" t="s">
        <v>191</v>
      </c>
      <c r="Q9" s="467"/>
      <c r="R9" s="470" t="s">
        <v>192</v>
      </c>
      <c r="S9" s="471"/>
      <c r="T9" s="29" t="s">
        <v>124</v>
      </c>
    </row>
    <row r="10" spans="1:20" s="18" customFormat="1">
      <c r="A10" s="464"/>
      <c r="B10" s="29" t="s">
        <v>23</v>
      </c>
      <c r="C10" s="29" t="s">
        <v>22</v>
      </c>
      <c r="D10" s="29" t="s">
        <v>23</v>
      </c>
      <c r="E10" s="29" t="s">
        <v>22</v>
      </c>
      <c r="F10" s="29" t="s">
        <v>23</v>
      </c>
      <c r="G10" s="29" t="s">
        <v>22</v>
      </c>
      <c r="H10" s="29" t="s">
        <v>23</v>
      </c>
      <c r="I10" s="29" t="s">
        <v>22</v>
      </c>
      <c r="J10" s="29" t="s">
        <v>23</v>
      </c>
      <c r="K10" s="29" t="s">
        <v>22</v>
      </c>
      <c r="L10" s="29" t="s">
        <v>23</v>
      </c>
      <c r="M10" s="29" t="s">
        <v>22</v>
      </c>
      <c r="N10" s="29" t="s">
        <v>23</v>
      </c>
      <c r="O10" s="29" t="s">
        <v>22</v>
      </c>
      <c r="P10" s="29" t="s">
        <v>23</v>
      </c>
      <c r="Q10" s="29" t="s">
        <v>22</v>
      </c>
      <c r="R10" s="29" t="s">
        <v>23</v>
      </c>
      <c r="S10" s="29" t="s">
        <v>22</v>
      </c>
      <c r="T10" s="29"/>
    </row>
    <row r="11" spans="1:20" s="18" customFormat="1" ht="14">
      <c r="A11" s="40" t="s">
        <v>87</v>
      </c>
      <c r="B11" s="41">
        <f>SUM(B12:B43)</f>
        <v>7337</v>
      </c>
      <c r="C11" s="48">
        <f t="shared" ref="C11:C43" si="0">B11/$T11</f>
        <v>0.23134163644962952</v>
      </c>
      <c r="D11" s="41">
        <f>SUM(D12:D43)</f>
        <v>14071</v>
      </c>
      <c r="E11" s="48">
        <f t="shared" ref="E11:E43" si="1">D11/$T11</f>
        <v>0.44367018760838722</v>
      </c>
      <c r="F11" s="41">
        <f>SUM(F12:F43)</f>
        <v>1688</v>
      </c>
      <c r="G11" s="48">
        <f t="shared" ref="G11:G43" si="2">F11/$T11</f>
        <v>5.3224026485889961E-2</v>
      </c>
      <c r="H11" s="41">
        <f>SUM(H12:H43)</f>
        <v>4096</v>
      </c>
      <c r="I11" s="48">
        <f t="shared" ref="I11:I43" si="3">H11/$T11</f>
        <v>0.12915024436386568</v>
      </c>
      <c r="J11" s="41">
        <f>SUM(J12:J43)</f>
        <v>3270</v>
      </c>
      <c r="K11" s="48">
        <f t="shared" ref="K11:K43" si="4">J11/$T11</f>
        <v>0.10310578590572285</v>
      </c>
      <c r="L11" s="41">
        <f>SUM(L12:L43)</f>
        <v>288</v>
      </c>
      <c r="M11" s="48">
        <f t="shared" ref="M11:M43" si="5">L11/$T11</f>
        <v>9.080876556834306E-3</v>
      </c>
      <c r="N11" s="41">
        <f>SUM(N12:N43)</f>
        <v>157</v>
      </c>
      <c r="O11" s="48">
        <f t="shared" ref="O11:O43" si="6">N11/$T11</f>
        <v>4.9503389563298125E-3</v>
      </c>
      <c r="P11" s="41">
        <f>SUM(P12:P43)</f>
        <v>212</v>
      </c>
      <c r="Q11" s="48">
        <f t="shared" ref="Q11:Q43" si="7">P11/$T11</f>
        <v>6.6845341321141415E-3</v>
      </c>
      <c r="R11" s="41">
        <f>SUM(R12:R43)</f>
        <v>596</v>
      </c>
      <c r="S11" s="48">
        <f t="shared" ref="S11:S43" si="8">R11/$T11</f>
        <v>1.8792369541226549E-2</v>
      </c>
      <c r="T11" s="41">
        <f>SUM(T12:T43)</f>
        <v>31715</v>
      </c>
    </row>
    <row r="12" spans="1:20" s="18" customFormat="1" ht="14">
      <c r="A12" s="20" t="s">
        <v>88</v>
      </c>
      <c r="B12" s="45">
        <v>147</v>
      </c>
      <c r="C12" s="44">
        <f t="shared" si="0"/>
        <v>0.18654822335025381</v>
      </c>
      <c r="D12" s="45">
        <v>488</v>
      </c>
      <c r="E12" s="44">
        <f t="shared" si="1"/>
        <v>0.61928934010152281</v>
      </c>
      <c r="F12" s="45">
        <v>14</v>
      </c>
      <c r="G12" s="44">
        <f t="shared" si="2"/>
        <v>1.7766497461928935E-2</v>
      </c>
      <c r="H12" s="45">
        <v>114</v>
      </c>
      <c r="I12" s="44">
        <f t="shared" si="3"/>
        <v>0.14467005076142131</v>
      </c>
      <c r="J12" s="45">
        <v>23</v>
      </c>
      <c r="K12" s="44">
        <f t="shared" si="4"/>
        <v>2.9187817258883249E-2</v>
      </c>
      <c r="L12" s="45">
        <v>0</v>
      </c>
      <c r="M12" s="44">
        <f t="shared" si="5"/>
        <v>0</v>
      </c>
      <c r="N12" s="45">
        <v>0</v>
      </c>
      <c r="O12" s="44">
        <f t="shared" si="6"/>
        <v>0</v>
      </c>
      <c r="P12" s="45">
        <v>0</v>
      </c>
      <c r="Q12" s="44">
        <f t="shared" si="7"/>
        <v>0</v>
      </c>
      <c r="R12" s="45">
        <v>2</v>
      </c>
      <c r="S12" s="44">
        <f t="shared" si="8"/>
        <v>2.5380710659898475E-3</v>
      </c>
      <c r="T12" s="45">
        <f>B12+D12+F12+H12+J12+L12+P12+R12+N12</f>
        <v>788</v>
      </c>
    </row>
    <row r="13" spans="1:20" s="18" customFormat="1" ht="14">
      <c r="A13" s="20" t="s">
        <v>89</v>
      </c>
      <c r="B13" s="45">
        <v>402</v>
      </c>
      <c r="C13" s="44">
        <f t="shared" si="0"/>
        <v>0.28230337078651685</v>
      </c>
      <c r="D13" s="45">
        <v>533</v>
      </c>
      <c r="E13" s="44">
        <f t="shared" si="1"/>
        <v>0.37429775280898875</v>
      </c>
      <c r="F13" s="45">
        <v>85</v>
      </c>
      <c r="G13" s="44">
        <f t="shared" si="2"/>
        <v>5.9691011235955056E-2</v>
      </c>
      <c r="H13" s="45">
        <v>231</v>
      </c>
      <c r="I13" s="44">
        <f t="shared" si="3"/>
        <v>0.1622191011235955</v>
      </c>
      <c r="J13" s="45">
        <v>109</v>
      </c>
      <c r="K13" s="44">
        <f t="shared" si="4"/>
        <v>7.6544943820224726E-2</v>
      </c>
      <c r="L13" s="45">
        <v>29</v>
      </c>
      <c r="M13" s="44">
        <f t="shared" si="5"/>
        <v>2.0365168539325844E-2</v>
      </c>
      <c r="N13" s="45">
        <v>2</v>
      </c>
      <c r="O13" s="44">
        <f t="shared" si="6"/>
        <v>1.4044943820224719E-3</v>
      </c>
      <c r="P13" s="45">
        <v>16</v>
      </c>
      <c r="Q13" s="44">
        <f t="shared" si="7"/>
        <v>1.1235955056179775E-2</v>
      </c>
      <c r="R13" s="45">
        <v>17</v>
      </c>
      <c r="S13" s="44">
        <f t="shared" si="8"/>
        <v>1.1938202247191011E-2</v>
      </c>
      <c r="T13" s="45">
        <f t="shared" ref="T13:T43" si="9">B13+D13+F13+H13+J13+L13+P13+R13+N13</f>
        <v>1424</v>
      </c>
    </row>
    <row r="14" spans="1:20" s="18" customFormat="1" ht="14">
      <c r="A14" s="20" t="s">
        <v>90</v>
      </c>
      <c r="B14" s="45">
        <v>1</v>
      </c>
      <c r="C14" s="44">
        <f t="shared" si="0"/>
        <v>6.6666666666666666E-2</v>
      </c>
      <c r="D14" s="45">
        <v>4</v>
      </c>
      <c r="E14" s="44">
        <f t="shared" si="1"/>
        <v>0.26666666666666666</v>
      </c>
      <c r="F14" s="45">
        <v>0</v>
      </c>
      <c r="G14" s="44">
        <f t="shared" si="2"/>
        <v>0</v>
      </c>
      <c r="H14" s="45">
        <v>6</v>
      </c>
      <c r="I14" s="44">
        <f t="shared" si="3"/>
        <v>0.4</v>
      </c>
      <c r="J14" s="45">
        <v>2</v>
      </c>
      <c r="K14" s="44">
        <f t="shared" si="4"/>
        <v>0.13333333333333333</v>
      </c>
      <c r="L14" s="45">
        <v>0</v>
      </c>
      <c r="M14" s="44">
        <f t="shared" si="5"/>
        <v>0</v>
      </c>
      <c r="N14" s="45">
        <v>1</v>
      </c>
      <c r="O14" s="44">
        <f t="shared" si="6"/>
        <v>6.6666666666666666E-2</v>
      </c>
      <c r="P14" s="45">
        <v>0</v>
      </c>
      <c r="Q14" s="44">
        <f t="shared" si="7"/>
        <v>0</v>
      </c>
      <c r="R14" s="45">
        <v>1</v>
      </c>
      <c r="S14" s="44">
        <f t="shared" si="8"/>
        <v>6.6666666666666666E-2</v>
      </c>
      <c r="T14" s="45">
        <f t="shared" si="9"/>
        <v>15</v>
      </c>
    </row>
    <row r="15" spans="1:20" s="18" customFormat="1" ht="14">
      <c r="A15" s="20" t="s">
        <v>91</v>
      </c>
      <c r="B15" s="45">
        <v>517</v>
      </c>
      <c r="C15" s="44">
        <f t="shared" si="0"/>
        <v>0.26787564766839378</v>
      </c>
      <c r="D15" s="45">
        <v>808</v>
      </c>
      <c r="E15" s="44">
        <f t="shared" si="1"/>
        <v>0.41865284974093264</v>
      </c>
      <c r="F15" s="45">
        <v>98</v>
      </c>
      <c r="G15" s="44">
        <f t="shared" si="2"/>
        <v>5.0777202072538857E-2</v>
      </c>
      <c r="H15" s="45">
        <v>199</v>
      </c>
      <c r="I15" s="44">
        <f t="shared" si="3"/>
        <v>0.10310880829015544</v>
      </c>
      <c r="J15" s="45">
        <v>261</v>
      </c>
      <c r="K15" s="44">
        <f t="shared" si="4"/>
        <v>0.13523316062176166</v>
      </c>
      <c r="L15" s="45">
        <v>15</v>
      </c>
      <c r="M15" s="44">
        <f t="shared" si="5"/>
        <v>7.7720207253886009E-3</v>
      </c>
      <c r="N15" s="45">
        <v>9</v>
      </c>
      <c r="O15" s="44">
        <f t="shared" si="6"/>
        <v>4.6632124352331602E-3</v>
      </c>
      <c r="P15" s="45">
        <v>11</v>
      </c>
      <c r="Q15" s="44">
        <f t="shared" si="7"/>
        <v>5.699481865284974E-3</v>
      </c>
      <c r="R15" s="45">
        <v>12</v>
      </c>
      <c r="S15" s="44">
        <f t="shared" si="8"/>
        <v>6.2176165803108805E-3</v>
      </c>
      <c r="T15" s="45">
        <f t="shared" si="9"/>
        <v>1930</v>
      </c>
    </row>
    <row r="16" spans="1:20" s="18" customFormat="1" ht="14">
      <c r="A16" s="20" t="s">
        <v>92</v>
      </c>
      <c r="B16" s="45">
        <v>682</v>
      </c>
      <c r="C16" s="44">
        <f t="shared" si="0"/>
        <v>0.28996598639455784</v>
      </c>
      <c r="D16" s="45">
        <v>493</v>
      </c>
      <c r="E16" s="44">
        <f t="shared" si="1"/>
        <v>0.20960884353741496</v>
      </c>
      <c r="F16" s="45">
        <v>206</v>
      </c>
      <c r="G16" s="44">
        <f t="shared" si="2"/>
        <v>8.7585034013605442E-2</v>
      </c>
      <c r="H16" s="45">
        <v>267</v>
      </c>
      <c r="I16" s="44">
        <f t="shared" si="3"/>
        <v>0.11352040816326531</v>
      </c>
      <c r="J16" s="45">
        <v>509</v>
      </c>
      <c r="K16" s="44">
        <f t="shared" si="4"/>
        <v>0.21641156462585034</v>
      </c>
      <c r="L16" s="45">
        <v>16</v>
      </c>
      <c r="M16" s="44">
        <f t="shared" si="5"/>
        <v>6.8027210884353739E-3</v>
      </c>
      <c r="N16" s="45">
        <v>18</v>
      </c>
      <c r="O16" s="44">
        <f t="shared" si="6"/>
        <v>7.6530612244897957E-3</v>
      </c>
      <c r="P16" s="45">
        <v>79</v>
      </c>
      <c r="Q16" s="44">
        <f t="shared" si="7"/>
        <v>3.3588435374149662E-2</v>
      </c>
      <c r="R16" s="45">
        <v>82</v>
      </c>
      <c r="S16" s="44">
        <f t="shared" si="8"/>
        <v>3.486394557823129E-2</v>
      </c>
      <c r="T16" s="45">
        <f t="shared" si="9"/>
        <v>2352</v>
      </c>
    </row>
    <row r="17" spans="1:20" s="18" customFormat="1" ht="14">
      <c r="A17" s="20" t="s">
        <v>93</v>
      </c>
      <c r="B17" s="45">
        <v>483</v>
      </c>
      <c r="C17" s="44">
        <f t="shared" si="0"/>
        <v>0.21678635547576303</v>
      </c>
      <c r="D17" s="45">
        <v>1193</v>
      </c>
      <c r="E17" s="44">
        <f t="shared" si="1"/>
        <v>0.53545780969479351</v>
      </c>
      <c r="F17" s="45">
        <v>113</v>
      </c>
      <c r="G17" s="44">
        <f t="shared" si="2"/>
        <v>5.0718132854578095E-2</v>
      </c>
      <c r="H17" s="45">
        <v>270</v>
      </c>
      <c r="I17" s="44">
        <f t="shared" si="3"/>
        <v>0.12118491921005387</v>
      </c>
      <c r="J17" s="45">
        <v>143</v>
      </c>
      <c r="K17" s="44">
        <f t="shared" si="4"/>
        <v>6.4183123877917414E-2</v>
      </c>
      <c r="L17" s="45">
        <v>12</v>
      </c>
      <c r="M17" s="44">
        <f t="shared" si="5"/>
        <v>5.3859964093357273E-3</v>
      </c>
      <c r="N17" s="45">
        <v>0</v>
      </c>
      <c r="O17" s="44">
        <f t="shared" si="6"/>
        <v>0</v>
      </c>
      <c r="P17" s="45">
        <v>4</v>
      </c>
      <c r="Q17" s="44">
        <f t="shared" si="7"/>
        <v>1.7953321364452424E-3</v>
      </c>
      <c r="R17" s="45">
        <v>10</v>
      </c>
      <c r="S17" s="44">
        <f t="shared" si="8"/>
        <v>4.4883303411131061E-3</v>
      </c>
      <c r="T17" s="45">
        <f t="shared" si="9"/>
        <v>2228</v>
      </c>
    </row>
    <row r="18" spans="1:20" s="18" customFormat="1" ht="14">
      <c r="A18" s="20" t="s">
        <v>94</v>
      </c>
      <c r="B18" s="45">
        <v>301</v>
      </c>
      <c r="C18" s="44">
        <f t="shared" si="0"/>
        <v>0.14827586206896551</v>
      </c>
      <c r="D18" s="45">
        <v>1108</v>
      </c>
      <c r="E18" s="44">
        <f t="shared" si="1"/>
        <v>0.54581280788177344</v>
      </c>
      <c r="F18" s="45">
        <v>99</v>
      </c>
      <c r="G18" s="44">
        <f t="shared" si="2"/>
        <v>4.8768472906403938E-2</v>
      </c>
      <c r="H18" s="45">
        <v>277</v>
      </c>
      <c r="I18" s="44">
        <f t="shared" si="3"/>
        <v>0.13645320197044336</v>
      </c>
      <c r="J18" s="45">
        <v>188</v>
      </c>
      <c r="K18" s="44">
        <f t="shared" si="4"/>
        <v>9.2610837438423646E-2</v>
      </c>
      <c r="L18" s="45">
        <v>6</v>
      </c>
      <c r="M18" s="44">
        <f t="shared" si="5"/>
        <v>2.9556650246305421E-3</v>
      </c>
      <c r="N18" s="45">
        <v>1</v>
      </c>
      <c r="O18" s="44">
        <f t="shared" si="6"/>
        <v>4.9261083743842361E-4</v>
      </c>
      <c r="P18" s="45">
        <v>9</v>
      </c>
      <c r="Q18" s="44">
        <f t="shared" si="7"/>
        <v>4.4334975369458131E-3</v>
      </c>
      <c r="R18" s="45">
        <v>41</v>
      </c>
      <c r="S18" s="44">
        <f t="shared" si="8"/>
        <v>2.0197044334975371E-2</v>
      </c>
      <c r="T18" s="45">
        <f t="shared" si="9"/>
        <v>2030</v>
      </c>
    </row>
    <row r="19" spans="1:20" s="18" customFormat="1" ht="14">
      <c r="A19" s="20" t="s">
        <v>95</v>
      </c>
      <c r="B19" s="45">
        <v>306</v>
      </c>
      <c r="C19" s="44">
        <f t="shared" si="0"/>
        <v>0.21443587946741416</v>
      </c>
      <c r="D19" s="45">
        <v>471</v>
      </c>
      <c r="E19" s="44">
        <f t="shared" si="1"/>
        <v>0.33006306937631397</v>
      </c>
      <c r="F19" s="45">
        <v>103</v>
      </c>
      <c r="G19" s="44">
        <f t="shared" si="2"/>
        <v>7.217939733707078E-2</v>
      </c>
      <c r="H19" s="45">
        <v>206</v>
      </c>
      <c r="I19" s="44">
        <f t="shared" si="3"/>
        <v>0.14435879467414156</v>
      </c>
      <c r="J19" s="45">
        <v>249</v>
      </c>
      <c r="K19" s="44">
        <f t="shared" si="4"/>
        <v>0.17449194113524877</v>
      </c>
      <c r="L19" s="45">
        <v>18</v>
      </c>
      <c r="M19" s="44">
        <f t="shared" si="5"/>
        <v>1.2613875262789068E-2</v>
      </c>
      <c r="N19" s="45">
        <v>5</v>
      </c>
      <c r="O19" s="44">
        <f t="shared" si="6"/>
        <v>3.5038542396636299E-3</v>
      </c>
      <c r="P19" s="45">
        <v>10</v>
      </c>
      <c r="Q19" s="44">
        <f t="shared" si="7"/>
        <v>7.0077084793272598E-3</v>
      </c>
      <c r="R19" s="45">
        <v>59</v>
      </c>
      <c r="S19" s="44">
        <f t="shared" si="8"/>
        <v>4.1345480028030832E-2</v>
      </c>
      <c r="T19" s="45">
        <f t="shared" si="9"/>
        <v>1427</v>
      </c>
    </row>
    <row r="20" spans="1:20" s="18" customFormat="1" ht="14">
      <c r="A20" s="20" t="s">
        <v>96</v>
      </c>
      <c r="B20" s="45">
        <v>99</v>
      </c>
      <c r="C20" s="44">
        <f t="shared" si="0"/>
        <v>0.49748743718592964</v>
      </c>
      <c r="D20" s="45">
        <v>47</v>
      </c>
      <c r="E20" s="44">
        <f t="shared" si="1"/>
        <v>0.23618090452261306</v>
      </c>
      <c r="F20" s="45">
        <v>10</v>
      </c>
      <c r="G20" s="44">
        <f t="shared" si="2"/>
        <v>5.0251256281407038E-2</v>
      </c>
      <c r="H20" s="45">
        <v>35</v>
      </c>
      <c r="I20" s="44">
        <f t="shared" si="3"/>
        <v>0.17587939698492464</v>
      </c>
      <c r="J20" s="45">
        <v>5</v>
      </c>
      <c r="K20" s="44">
        <f t="shared" si="4"/>
        <v>2.5125628140703519E-2</v>
      </c>
      <c r="L20" s="45">
        <v>1</v>
      </c>
      <c r="M20" s="44">
        <f t="shared" si="5"/>
        <v>5.0251256281407036E-3</v>
      </c>
      <c r="N20" s="45">
        <v>0</v>
      </c>
      <c r="O20" s="44">
        <f t="shared" si="6"/>
        <v>0</v>
      </c>
      <c r="P20" s="45">
        <v>0</v>
      </c>
      <c r="Q20" s="44">
        <f t="shared" si="7"/>
        <v>0</v>
      </c>
      <c r="R20" s="45">
        <v>2</v>
      </c>
      <c r="S20" s="44">
        <f t="shared" si="8"/>
        <v>1.0050251256281407E-2</v>
      </c>
      <c r="T20" s="45">
        <f t="shared" si="9"/>
        <v>199</v>
      </c>
    </row>
    <row r="21" spans="1:20" s="18" customFormat="1" ht="14">
      <c r="A21" s="20" t="s">
        <v>97</v>
      </c>
      <c r="B21" s="45">
        <v>2</v>
      </c>
      <c r="C21" s="44">
        <f t="shared" si="0"/>
        <v>0.33333333333333331</v>
      </c>
      <c r="D21" s="45">
        <v>3</v>
      </c>
      <c r="E21" s="44">
        <f t="shared" si="1"/>
        <v>0.5</v>
      </c>
      <c r="F21" s="45">
        <v>0</v>
      </c>
      <c r="G21" s="44">
        <f t="shared" si="2"/>
        <v>0</v>
      </c>
      <c r="H21" s="45">
        <v>1</v>
      </c>
      <c r="I21" s="44">
        <f t="shared" si="3"/>
        <v>0.16666666666666666</v>
      </c>
      <c r="J21" s="45">
        <v>0</v>
      </c>
      <c r="K21" s="44">
        <f t="shared" si="4"/>
        <v>0</v>
      </c>
      <c r="L21" s="45">
        <v>0</v>
      </c>
      <c r="M21" s="44">
        <f t="shared" si="5"/>
        <v>0</v>
      </c>
      <c r="N21" s="45">
        <v>0</v>
      </c>
      <c r="O21" s="44">
        <f t="shared" si="6"/>
        <v>0</v>
      </c>
      <c r="P21" s="45">
        <v>0</v>
      </c>
      <c r="Q21" s="44">
        <f t="shared" si="7"/>
        <v>0</v>
      </c>
      <c r="R21" s="45">
        <v>0</v>
      </c>
      <c r="S21" s="44">
        <f t="shared" si="8"/>
        <v>0</v>
      </c>
      <c r="T21" s="45">
        <f t="shared" si="9"/>
        <v>6</v>
      </c>
    </row>
    <row r="22" spans="1:20" s="18" customFormat="1" ht="14">
      <c r="A22" s="20" t="s">
        <v>98</v>
      </c>
      <c r="B22" s="45">
        <v>225</v>
      </c>
      <c r="C22" s="44">
        <f t="shared" si="0"/>
        <v>0.16447368421052633</v>
      </c>
      <c r="D22" s="45">
        <v>806</v>
      </c>
      <c r="E22" s="44">
        <f t="shared" si="1"/>
        <v>0.58918128654970758</v>
      </c>
      <c r="F22" s="45">
        <v>36</v>
      </c>
      <c r="G22" s="44">
        <f t="shared" si="2"/>
        <v>2.6315789473684209E-2</v>
      </c>
      <c r="H22" s="45">
        <v>125</v>
      </c>
      <c r="I22" s="44">
        <f t="shared" si="3"/>
        <v>9.1374269005847955E-2</v>
      </c>
      <c r="J22" s="45">
        <v>92</v>
      </c>
      <c r="K22" s="44">
        <f t="shared" si="4"/>
        <v>6.725146198830409E-2</v>
      </c>
      <c r="L22" s="45">
        <v>36</v>
      </c>
      <c r="M22" s="44">
        <f t="shared" si="5"/>
        <v>2.6315789473684209E-2</v>
      </c>
      <c r="N22" s="45">
        <v>4</v>
      </c>
      <c r="O22" s="44">
        <f t="shared" si="6"/>
        <v>2.9239766081871343E-3</v>
      </c>
      <c r="P22" s="45">
        <v>2</v>
      </c>
      <c r="Q22" s="44">
        <f t="shared" si="7"/>
        <v>1.4619883040935672E-3</v>
      </c>
      <c r="R22" s="45">
        <v>42</v>
      </c>
      <c r="S22" s="44">
        <f t="shared" si="8"/>
        <v>3.0701754385964911E-2</v>
      </c>
      <c r="T22" s="45">
        <f t="shared" si="9"/>
        <v>1368</v>
      </c>
    </row>
    <row r="23" spans="1:20" s="18" customFormat="1" ht="14">
      <c r="A23" s="20" t="s">
        <v>99</v>
      </c>
      <c r="B23" s="45">
        <v>12</v>
      </c>
      <c r="C23" s="44">
        <f t="shared" si="0"/>
        <v>3.6363636363636362E-2</v>
      </c>
      <c r="D23" s="45">
        <v>279</v>
      </c>
      <c r="E23" s="44">
        <f t="shared" si="1"/>
        <v>0.84545454545454546</v>
      </c>
      <c r="F23" s="45">
        <v>0</v>
      </c>
      <c r="G23" s="44">
        <f t="shared" si="2"/>
        <v>0</v>
      </c>
      <c r="H23" s="45">
        <v>22</v>
      </c>
      <c r="I23" s="44">
        <f t="shared" si="3"/>
        <v>6.6666666666666666E-2</v>
      </c>
      <c r="J23" s="45">
        <v>5</v>
      </c>
      <c r="K23" s="44">
        <f t="shared" si="4"/>
        <v>1.5151515151515152E-2</v>
      </c>
      <c r="L23" s="45">
        <v>3</v>
      </c>
      <c r="M23" s="44">
        <f t="shared" si="5"/>
        <v>9.0909090909090905E-3</v>
      </c>
      <c r="N23" s="45">
        <v>8</v>
      </c>
      <c r="O23" s="44">
        <f t="shared" si="6"/>
        <v>2.4242424242424242E-2</v>
      </c>
      <c r="P23" s="45">
        <v>0</v>
      </c>
      <c r="Q23" s="44">
        <f t="shared" si="7"/>
        <v>0</v>
      </c>
      <c r="R23" s="45">
        <v>1</v>
      </c>
      <c r="S23" s="44">
        <f t="shared" si="8"/>
        <v>3.0303030303030303E-3</v>
      </c>
      <c r="T23" s="45">
        <f t="shared" si="9"/>
        <v>330</v>
      </c>
    </row>
    <row r="24" spans="1:20" s="18" customFormat="1" ht="14">
      <c r="A24" s="20" t="s">
        <v>100</v>
      </c>
      <c r="B24" s="45">
        <v>657</v>
      </c>
      <c r="C24" s="44">
        <f t="shared" si="0"/>
        <v>0.41847133757961785</v>
      </c>
      <c r="D24" s="45">
        <v>519</v>
      </c>
      <c r="E24" s="44">
        <f t="shared" si="1"/>
        <v>0.33057324840764329</v>
      </c>
      <c r="F24" s="45">
        <v>53</v>
      </c>
      <c r="G24" s="44">
        <f t="shared" si="2"/>
        <v>3.375796178343949E-2</v>
      </c>
      <c r="H24" s="45">
        <v>282</v>
      </c>
      <c r="I24" s="44">
        <f t="shared" si="3"/>
        <v>0.17961783439490445</v>
      </c>
      <c r="J24" s="45">
        <v>35</v>
      </c>
      <c r="K24" s="44">
        <f t="shared" si="4"/>
        <v>2.2292993630573247E-2</v>
      </c>
      <c r="L24" s="45">
        <v>11</v>
      </c>
      <c r="M24" s="44">
        <f t="shared" si="5"/>
        <v>7.0063694267515925E-3</v>
      </c>
      <c r="N24" s="45">
        <v>2</v>
      </c>
      <c r="O24" s="44">
        <f t="shared" si="6"/>
        <v>1.2738853503184713E-3</v>
      </c>
      <c r="P24" s="45">
        <v>3</v>
      </c>
      <c r="Q24" s="44">
        <f t="shared" si="7"/>
        <v>1.910828025477707E-3</v>
      </c>
      <c r="R24" s="45">
        <v>8</v>
      </c>
      <c r="S24" s="44">
        <f t="shared" si="8"/>
        <v>5.0955414012738851E-3</v>
      </c>
      <c r="T24" s="45">
        <f t="shared" si="9"/>
        <v>1570</v>
      </c>
    </row>
    <row r="25" spans="1:20" s="18" customFormat="1" ht="14">
      <c r="A25" s="20" t="s">
        <v>101</v>
      </c>
      <c r="B25" s="45">
        <v>223</v>
      </c>
      <c r="C25" s="44">
        <f t="shared" si="0"/>
        <v>0.17476489028213166</v>
      </c>
      <c r="D25" s="45">
        <v>718</v>
      </c>
      <c r="E25" s="44">
        <f t="shared" si="1"/>
        <v>0.56269592476489028</v>
      </c>
      <c r="F25" s="45">
        <v>41</v>
      </c>
      <c r="G25" s="44">
        <f t="shared" si="2"/>
        <v>3.2131661442006271E-2</v>
      </c>
      <c r="H25" s="45">
        <v>188</v>
      </c>
      <c r="I25" s="44">
        <f t="shared" si="3"/>
        <v>0.14733542319749215</v>
      </c>
      <c r="J25" s="45">
        <v>91</v>
      </c>
      <c r="K25" s="44">
        <f t="shared" si="4"/>
        <v>7.1316614420062693E-2</v>
      </c>
      <c r="L25" s="45">
        <v>7</v>
      </c>
      <c r="M25" s="44">
        <f t="shared" si="5"/>
        <v>5.4858934169278997E-3</v>
      </c>
      <c r="N25" s="45">
        <v>0</v>
      </c>
      <c r="O25" s="44">
        <f t="shared" si="6"/>
        <v>0</v>
      </c>
      <c r="P25" s="45">
        <v>1</v>
      </c>
      <c r="Q25" s="44">
        <f t="shared" si="7"/>
        <v>7.836990595611285E-4</v>
      </c>
      <c r="R25" s="45">
        <v>7</v>
      </c>
      <c r="S25" s="44">
        <f t="shared" si="8"/>
        <v>5.4858934169278997E-3</v>
      </c>
      <c r="T25" s="45">
        <f t="shared" si="9"/>
        <v>1276</v>
      </c>
    </row>
    <row r="26" spans="1:20" s="18" customFormat="1" ht="14">
      <c r="A26" s="20" t="s">
        <v>102</v>
      </c>
      <c r="B26" s="45">
        <v>367</v>
      </c>
      <c r="C26" s="44">
        <f t="shared" si="0"/>
        <v>0.26749271137026237</v>
      </c>
      <c r="D26" s="45">
        <v>408</v>
      </c>
      <c r="E26" s="44">
        <f t="shared" si="1"/>
        <v>0.29737609329446063</v>
      </c>
      <c r="F26" s="45">
        <v>134</v>
      </c>
      <c r="G26" s="44">
        <f t="shared" si="2"/>
        <v>9.7667638483965008E-2</v>
      </c>
      <c r="H26" s="45">
        <v>174</v>
      </c>
      <c r="I26" s="44">
        <f t="shared" si="3"/>
        <v>0.12682215743440234</v>
      </c>
      <c r="J26" s="45">
        <v>204</v>
      </c>
      <c r="K26" s="44">
        <f t="shared" si="4"/>
        <v>0.14868804664723032</v>
      </c>
      <c r="L26" s="45">
        <v>14</v>
      </c>
      <c r="M26" s="44">
        <f t="shared" si="5"/>
        <v>1.020408163265306E-2</v>
      </c>
      <c r="N26" s="45">
        <v>12</v>
      </c>
      <c r="O26" s="44">
        <f t="shared" si="6"/>
        <v>8.7463556851311956E-3</v>
      </c>
      <c r="P26" s="45">
        <v>20</v>
      </c>
      <c r="Q26" s="44">
        <f t="shared" si="7"/>
        <v>1.4577259475218658E-2</v>
      </c>
      <c r="R26" s="45">
        <v>39</v>
      </c>
      <c r="S26" s="44">
        <f t="shared" si="8"/>
        <v>2.8425655976676383E-2</v>
      </c>
      <c r="T26" s="45">
        <f t="shared" si="9"/>
        <v>1372</v>
      </c>
    </row>
    <row r="27" spans="1:20" s="18" customFormat="1" ht="14">
      <c r="A27" s="20" t="s">
        <v>103</v>
      </c>
      <c r="B27" s="45">
        <v>1</v>
      </c>
      <c r="C27" s="44">
        <f t="shared" si="0"/>
        <v>0.05</v>
      </c>
      <c r="D27" s="45">
        <v>17</v>
      </c>
      <c r="E27" s="44">
        <f t="shared" si="1"/>
        <v>0.85</v>
      </c>
      <c r="F27" s="45">
        <v>0</v>
      </c>
      <c r="G27" s="44">
        <f t="shared" si="2"/>
        <v>0</v>
      </c>
      <c r="H27" s="45">
        <v>1</v>
      </c>
      <c r="I27" s="44">
        <f t="shared" si="3"/>
        <v>0.05</v>
      </c>
      <c r="J27" s="45">
        <v>1</v>
      </c>
      <c r="K27" s="44">
        <f t="shared" si="4"/>
        <v>0.05</v>
      </c>
      <c r="L27" s="45">
        <v>0</v>
      </c>
      <c r="M27" s="44">
        <f t="shared" si="5"/>
        <v>0</v>
      </c>
      <c r="N27" s="45">
        <v>0</v>
      </c>
      <c r="O27" s="44">
        <f t="shared" si="6"/>
        <v>0</v>
      </c>
      <c r="P27" s="45">
        <v>0</v>
      </c>
      <c r="Q27" s="44">
        <f t="shared" si="7"/>
        <v>0</v>
      </c>
      <c r="R27" s="45">
        <v>0</v>
      </c>
      <c r="S27" s="44">
        <f t="shared" si="8"/>
        <v>0</v>
      </c>
      <c r="T27" s="45">
        <f t="shared" si="9"/>
        <v>20</v>
      </c>
    </row>
    <row r="28" spans="1:20" s="18" customFormat="1" ht="14">
      <c r="A28" s="20" t="s">
        <v>104</v>
      </c>
      <c r="B28" s="45">
        <v>10</v>
      </c>
      <c r="C28" s="44">
        <f t="shared" si="0"/>
        <v>0.33333333333333331</v>
      </c>
      <c r="D28" s="45">
        <v>15</v>
      </c>
      <c r="E28" s="44">
        <f t="shared" si="1"/>
        <v>0.5</v>
      </c>
      <c r="F28" s="45">
        <v>0</v>
      </c>
      <c r="G28" s="44">
        <f t="shared" si="2"/>
        <v>0</v>
      </c>
      <c r="H28" s="45">
        <v>5</v>
      </c>
      <c r="I28" s="44">
        <f t="shared" si="3"/>
        <v>0.16666666666666666</v>
      </c>
      <c r="J28" s="45">
        <v>0</v>
      </c>
      <c r="K28" s="44">
        <f t="shared" si="4"/>
        <v>0</v>
      </c>
      <c r="L28" s="45">
        <v>0</v>
      </c>
      <c r="M28" s="44">
        <f t="shared" si="5"/>
        <v>0</v>
      </c>
      <c r="N28" s="45">
        <v>0</v>
      </c>
      <c r="O28" s="44">
        <f t="shared" si="6"/>
        <v>0</v>
      </c>
      <c r="P28" s="45">
        <v>0</v>
      </c>
      <c r="Q28" s="44">
        <f t="shared" si="7"/>
        <v>0</v>
      </c>
      <c r="R28" s="45">
        <v>0</v>
      </c>
      <c r="S28" s="44">
        <f t="shared" si="8"/>
        <v>0</v>
      </c>
      <c r="T28" s="45">
        <f t="shared" si="9"/>
        <v>30</v>
      </c>
    </row>
    <row r="29" spans="1:20" s="18" customFormat="1" ht="14">
      <c r="A29" s="20" t="s">
        <v>105</v>
      </c>
      <c r="B29" s="45">
        <v>252</v>
      </c>
      <c r="C29" s="44">
        <f t="shared" si="0"/>
        <v>0.2</v>
      </c>
      <c r="D29" s="45">
        <v>575</v>
      </c>
      <c r="E29" s="44">
        <f t="shared" si="1"/>
        <v>0.45634920634920634</v>
      </c>
      <c r="F29" s="45">
        <v>54</v>
      </c>
      <c r="G29" s="44">
        <f t="shared" si="2"/>
        <v>4.2857142857142858E-2</v>
      </c>
      <c r="H29" s="45">
        <v>188</v>
      </c>
      <c r="I29" s="44">
        <f t="shared" si="3"/>
        <v>0.1492063492063492</v>
      </c>
      <c r="J29" s="45">
        <v>157</v>
      </c>
      <c r="K29" s="44">
        <f t="shared" si="4"/>
        <v>0.1246031746031746</v>
      </c>
      <c r="L29" s="45">
        <v>7</v>
      </c>
      <c r="M29" s="44">
        <f t="shared" si="5"/>
        <v>5.5555555555555558E-3</v>
      </c>
      <c r="N29" s="45">
        <v>7</v>
      </c>
      <c r="O29" s="44">
        <f t="shared" si="6"/>
        <v>5.5555555555555558E-3</v>
      </c>
      <c r="P29" s="45">
        <v>2</v>
      </c>
      <c r="Q29" s="44">
        <f t="shared" si="7"/>
        <v>1.5873015873015873E-3</v>
      </c>
      <c r="R29" s="45">
        <v>18</v>
      </c>
      <c r="S29" s="44">
        <f t="shared" si="8"/>
        <v>1.4285714285714285E-2</v>
      </c>
      <c r="T29" s="45">
        <f t="shared" si="9"/>
        <v>1260</v>
      </c>
    </row>
    <row r="30" spans="1:20" s="18" customFormat="1" ht="14">
      <c r="A30" s="20" t="s">
        <v>106</v>
      </c>
      <c r="B30" s="45">
        <v>192</v>
      </c>
      <c r="C30" s="44">
        <f t="shared" si="0"/>
        <v>0.13278008298755187</v>
      </c>
      <c r="D30" s="45">
        <v>1128</v>
      </c>
      <c r="E30" s="44">
        <f t="shared" si="1"/>
        <v>0.78008298755186722</v>
      </c>
      <c r="F30" s="45">
        <v>10</v>
      </c>
      <c r="G30" s="44">
        <f t="shared" si="2"/>
        <v>6.9156293222683261E-3</v>
      </c>
      <c r="H30" s="45">
        <v>66</v>
      </c>
      <c r="I30" s="44">
        <f t="shared" si="3"/>
        <v>4.5643153526970952E-2</v>
      </c>
      <c r="J30" s="45">
        <v>37</v>
      </c>
      <c r="K30" s="44">
        <f t="shared" si="4"/>
        <v>2.5587828492392807E-2</v>
      </c>
      <c r="L30" s="45">
        <v>7</v>
      </c>
      <c r="M30" s="44">
        <f t="shared" si="5"/>
        <v>4.8409405255878286E-3</v>
      </c>
      <c r="N30" s="45">
        <v>2</v>
      </c>
      <c r="O30" s="44">
        <f t="shared" si="6"/>
        <v>1.3831258644536654E-3</v>
      </c>
      <c r="P30" s="45">
        <v>0</v>
      </c>
      <c r="Q30" s="44">
        <f t="shared" si="7"/>
        <v>0</v>
      </c>
      <c r="R30" s="45">
        <v>4</v>
      </c>
      <c r="S30" s="44">
        <f t="shared" si="8"/>
        <v>2.7662517289073307E-3</v>
      </c>
      <c r="T30" s="45">
        <f t="shared" si="9"/>
        <v>1446</v>
      </c>
    </row>
    <row r="31" spans="1:20" s="18" customFormat="1" ht="14">
      <c r="A31" s="20" t="s">
        <v>107</v>
      </c>
      <c r="B31" s="45">
        <v>66</v>
      </c>
      <c r="C31" s="44">
        <f t="shared" si="0"/>
        <v>0.16417910447761194</v>
      </c>
      <c r="D31" s="45">
        <v>178</v>
      </c>
      <c r="E31" s="44">
        <f t="shared" si="1"/>
        <v>0.44278606965174128</v>
      </c>
      <c r="F31" s="45">
        <v>0</v>
      </c>
      <c r="G31" s="44">
        <f t="shared" si="2"/>
        <v>0</v>
      </c>
      <c r="H31" s="45">
        <v>79</v>
      </c>
      <c r="I31" s="44">
        <f t="shared" si="3"/>
        <v>0.19651741293532338</v>
      </c>
      <c r="J31" s="45">
        <v>64</v>
      </c>
      <c r="K31" s="44">
        <f t="shared" si="4"/>
        <v>0.15920398009950248</v>
      </c>
      <c r="L31" s="45">
        <v>7</v>
      </c>
      <c r="M31" s="44">
        <f t="shared" si="5"/>
        <v>1.7412935323383085E-2</v>
      </c>
      <c r="N31" s="45">
        <v>5</v>
      </c>
      <c r="O31" s="44">
        <f t="shared" si="6"/>
        <v>1.2437810945273632E-2</v>
      </c>
      <c r="P31" s="45">
        <v>0</v>
      </c>
      <c r="Q31" s="44">
        <f t="shared" si="7"/>
        <v>0</v>
      </c>
      <c r="R31" s="45">
        <v>3</v>
      </c>
      <c r="S31" s="44">
        <f t="shared" si="8"/>
        <v>7.462686567164179E-3</v>
      </c>
      <c r="T31" s="45">
        <f t="shared" si="9"/>
        <v>402</v>
      </c>
    </row>
    <row r="32" spans="1:20" s="18" customFormat="1" ht="14">
      <c r="A32" s="20" t="s">
        <v>108</v>
      </c>
      <c r="B32" s="45">
        <v>16</v>
      </c>
      <c r="C32" s="44">
        <f t="shared" si="0"/>
        <v>9.0909090909090912E-2</v>
      </c>
      <c r="D32" s="45">
        <v>87</v>
      </c>
      <c r="E32" s="44">
        <f t="shared" si="1"/>
        <v>0.49431818181818182</v>
      </c>
      <c r="F32" s="45">
        <v>10</v>
      </c>
      <c r="G32" s="44">
        <f t="shared" si="2"/>
        <v>5.6818181818181816E-2</v>
      </c>
      <c r="H32" s="45">
        <v>15</v>
      </c>
      <c r="I32" s="44">
        <f t="shared" si="3"/>
        <v>8.5227272727272721E-2</v>
      </c>
      <c r="J32" s="45">
        <v>23</v>
      </c>
      <c r="K32" s="44">
        <f t="shared" si="4"/>
        <v>0.13068181818181818</v>
      </c>
      <c r="L32" s="45">
        <v>10</v>
      </c>
      <c r="M32" s="44">
        <f t="shared" si="5"/>
        <v>5.6818181818181816E-2</v>
      </c>
      <c r="N32" s="45">
        <v>6</v>
      </c>
      <c r="O32" s="44">
        <f t="shared" si="6"/>
        <v>3.4090909090909088E-2</v>
      </c>
      <c r="P32" s="45">
        <v>0</v>
      </c>
      <c r="Q32" s="44">
        <f t="shared" si="7"/>
        <v>0</v>
      </c>
      <c r="R32" s="45">
        <v>9</v>
      </c>
      <c r="S32" s="44">
        <f t="shared" si="8"/>
        <v>5.113636363636364E-2</v>
      </c>
      <c r="T32" s="45">
        <f t="shared" si="9"/>
        <v>176</v>
      </c>
    </row>
    <row r="33" spans="1:20" s="18" customFormat="1" ht="14">
      <c r="A33" s="20" t="s">
        <v>109</v>
      </c>
      <c r="B33" s="45">
        <v>257</v>
      </c>
      <c r="C33" s="44">
        <f t="shared" si="0"/>
        <v>0.14478873239436621</v>
      </c>
      <c r="D33" s="45">
        <v>1102</v>
      </c>
      <c r="E33" s="44">
        <f t="shared" si="1"/>
        <v>0.62084507042253523</v>
      </c>
      <c r="F33" s="45">
        <v>96</v>
      </c>
      <c r="G33" s="44">
        <f t="shared" si="2"/>
        <v>5.4084507042253524E-2</v>
      </c>
      <c r="H33" s="45">
        <v>201</v>
      </c>
      <c r="I33" s="44">
        <f t="shared" si="3"/>
        <v>0.1132394366197183</v>
      </c>
      <c r="J33" s="45">
        <v>89</v>
      </c>
      <c r="K33" s="44">
        <f t="shared" si="4"/>
        <v>5.0140845070422532E-2</v>
      </c>
      <c r="L33" s="45">
        <v>5</v>
      </c>
      <c r="M33" s="44">
        <f t="shared" si="5"/>
        <v>2.8169014084507044E-3</v>
      </c>
      <c r="N33" s="45">
        <v>5</v>
      </c>
      <c r="O33" s="44">
        <f t="shared" si="6"/>
        <v>2.8169014084507044E-3</v>
      </c>
      <c r="P33" s="45">
        <v>5</v>
      </c>
      <c r="Q33" s="44">
        <f t="shared" si="7"/>
        <v>2.8169014084507044E-3</v>
      </c>
      <c r="R33" s="45">
        <v>15</v>
      </c>
      <c r="S33" s="44">
        <f t="shared" si="8"/>
        <v>8.4507042253521118E-3</v>
      </c>
      <c r="T33" s="45">
        <f t="shared" si="9"/>
        <v>1775</v>
      </c>
    </row>
    <row r="34" spans="1:20" s="18" customFormat="1" ht="14">
      <c r="A34" s="20" t="s">
        <v>110</v>
      </c>
      <c r="B34" s="45">
        <v>158</v>
      </c>
      <c r="C34" s="44">
        <f t="shared" si="0"/>
        <v>0.26202321724709782</v>
      </c>
      <c r="D34" s="45">
        <v>184</v>
      </c>
      <c r="E34" s="44">
        <f t="shared" si="1"/>
        <v>0.30514096185737977</v>
      </c>
      <c r="F34" s="45">
        <v>61</v>
      </c>
      <c r="G34" s="44">
        <f t="shared" si="2"/>
        <v>0.1011608623548922</v>
      </c>
      <c r="H34" s="45">
        <v>53</v>
      </c>
      <c r="I34" s="44">
        <f t="shared" si="3"/>
        <v>8.7893864013267001E-2</v>
      </c>
      <c r="J34" s="45">
        <v>64</v>
      </c>
      <c r="K34" s="44">
        <f t="shared" si="4"/>
        <v>0.10613598673300166</v>
      </c>
      <c r="L34" s="45">
        <v>34</v>
      </c>
      <c r="M34" s="44">
        <f t="shared" si="5"/>
        <v>5.6384742951907131E-2</v>
      </c>
      <c r="N34" s="45">
        <v>26</v>
      </c>
      <c r="O34" s="44">
        <f t="shared" si="6"/>
        <v>4.3117744610281922E-2</v>
      </c>
      <c r="P34" s="45">
        <v>2</v>
      </c>
      <c r="Q34" s="44">
        <f t="shared" si="7"/>
        <v>3.3167495854063019E-3</v>
      </c>
      <c r="R34" s="45">
        <v>21</v>
      </c>
      <c r="S34" s="44">
        <f t="shared" si="8"/>
        <v>3.482587064676617E-2</v>
      </c>
      <c r="T34" s="45">
        <f t="shared" si="9"/>
        <v>603</v>
      </c>
    </row>
    <row r="35" spans="1:20" s="18" customFormat="1" ht="14">
      <c r="A35" s="20" t="s">
        <v>111</v>
      </c>
      <c r="B35" s="45">
        <v>380</v>
      </c>
      <c r="C35" s="44">
        <f t="shared" si="0"/>
        <v>0.2620689655172414</v>
      </c>
      <c r="D35" s="45">
        <v>643</v>
      </c>
      <c r="E35" s="44">
        <f t="shared" si="1"/>
        <v>0.44344827586206897</v>
      </c>
      <c r="F35" s="45">
        <v>62</v>
      </c>
      <c r="G35" s="44">
        <f t="shared" si="2"/>
        <v>4.275862068965517E-2</v>
      </c>
      <c r="H35" s="45">
        <v>166</v>
      </c>
      <c r="I35" s="44">
        <f t="shared" si="3"/>
        <v>0.11448275862068966</v>
      </c>
      <c r="J35" s="45">
        <v>149</v>
      </c>
      <c r="K35" s="44">
        <f t="shared" si="4"/>
        <v>0.10275862068965518</v>
      </c>
      <c r="L35" s="45">
        <v>8</v>
      </c>
      <c r="M35" s="44">
        <f t="shared" si="5"/>
        <v>5.5172413793103444E-3</v>
      </c>
      <c r="N35" s="45">
        <v>7</v>
      </c>
      <c r="O35" s="44">
        <f t="shared" si="6"/>
        <v>4.827586206896552E-3</v>
      </c>
      <c r="P35" s="45">
        <v>3</v>
      </c>
      <c r="Q35" s="44">
        <f t="shared" si="7"/>
        <v>2.0689655172413794E-3</v>
      </c>
      <c r="R35" s="45">
        <v>32</v>
      </c>
      <c r="S35" s="44">
        <f t="shared" si="8"/>
        <v>2.2068965517241378E-2</v>
      </c>
      <c r="T35" s="45">
        <f t="shared" si="9"/>
        <v>1450</v>
      </c>
    </row>
    <row r="36" spans="1:20" s="18" customFormat="1" ht="14">
      <c r="A36" s="20" t="s">
        <v>112</v>
      </c>
      <c r="B36" s="45">
        <v>249</v>
      </c>
      <c r="C36" s="44">
        <f t="shared" si="0"/>
        <v>0.3593073593073593</v>
      </c>
      <c r="D36" s="45">
        <v>188</v>
      </c>
      <c r="E36" s="44">
        <f t="shared" si="1"/>
        <v>0.27128427128427129</v>
      </c>
      <c r="F36" s="45">
        <v>71</v>
      </c>
      <c r="G36" s="44">
        <f t="shared" si="2"/>
        <v>0.10245310245310245</v>
      </c>
      <c r="H36" s="45">
        <v>93</v>
      </c>
      <c r="I36" s="44">
        <f t="shared" si="3"/>
        <v>0.13419913419913421</v>
      </c>
      <c r="J36" s="45">
        <v>76</v>
      </c>
      <c r="K36" s="44">
        <f t="shared" si="4"/>
        <v>0.10966810966810966</v>
      </c>
      <c r="L36" s="45">
        <v>2</v>
      </c>
      <c r="M36" s="44">
        <f t="shared" si="5"/>
        <v>2.886002886002886E-3</v>
      </c>
      <c r="N36" s="45">
        <v>4</v>
      </c>
      <c r="O36" s="44">
        <f t="shared" si="6"/>
        <v>5.772005772005772E-3</v>
      </c>
      <c r="P36" s="45">
        <v>2</v>
      </c>
      <c r="Q36" s="44">
        <f t="shared" si="7"/>
        <v>2.886002886002886E-3</v>
      </c>
      <c r="R36" s="45">
        <v>8</v>
      </c>
      <c r="S36" s="44">
        <f t="shared" si="8"/>
        <v>1.1544011544011544E-2</v>
      </c>
      <c r="T36" s="45">
        <f t="shared" si="9"/>
        <v>693</v>
      </c>
    </row>
    <row r="37" spans="1:20" s="18" customFormat="1" ht="14">
      <c r="A37" s="20" t="s">
        <v>113</v>
      </c>
      <c r="B37" s="45">
        <v>380</v>
      </c>
      <c r="C37" s="44">
        <f t="shared" si="0"/>
        <v>0.29096477794793263</v>
      </c>
      <c r="D37" s="45">
        <v>483</v>
      </c>
      <c r="E37" s="44">
        <f t="shared" si="1"/>
        <v>0.36983154670750384</v>
      </c>
      <c r="F37" s="45">
        <v>62</v>
      </c>
      <c r="G37" s="44">
        <f t="shared" si="2"/>
        <v>4.7473200612557429E-2</v>
      </c>
      <c r="H37" s="45">
        <v>169</v>
      </c>
      <c r="I37" s="44">
        <f t="shared" si="3"/>
        <v>0.12940275650842267</v>
      </c>
      <c r="J37" s="45">
        <v>166</v>
      </c>
      <c r="K37" s="44">
        <f t="shared" si="4"/>
        <v>0.12710566615620214</v>
      </c>
      <c r="L37" s="45">
        <v>9</v>
      </c>
      <c r="M37" s="44">
        <f t="shared" si="5"/>
        <v>6.8912710566615618E-3</v>
      </c>
      <c r="N37" s="45">
        <v>7</v>
      </c>
      <c r="O37" s="44">
        <f t="shared" si="6"/>
        <v>5.3598774885145481E-3</v>
      </c>
      <c r="P37" s="45">
        <v>8</v>
      </c>
      <c r="Q37" s="44">
        <f t="shared" si="7"/>
        <v>6.1255742725880554E-3</v>
      </c>
      <c r="R37" s="45">
        <v>22</v>
      </c>
      <c r="S37" s="44">
        <f t="shared" si="8"/>
        <v>1.6845329249617153E-2</v>
      </c>
      <c r="T37" s="45">
        <f t="shared" si="9"/>
        <v>1306</v>
      </c>
    </row>
    <row r="38" spans="1:20" s="18" customFormat="1" ht="14">
      <c r="A38" s="20" t="s">
        <v>114</v>
      </c>
      <c r="B38" s="45">
        <v>240</v>
      </c>
      <c r="C38" s="44">
        <f t="shared" si="0"/>
        <v>0.22922636103151864</v>
      </c>
      <c r="D38" s="45">
        <v>298</v>
      </c>
      <c r="E38" s="44">
        <f t="shared" si="1"/>
        <v>0.28462273161413565</v>
      </c>
      <c r="F38" s="45">
        <v>53</v>
      </c>
      <c r="G38" s="44">
        <f t="shared" si="2"/>
        <v>5.0620821394460364E-2</v>
      </c>
      <c r="H38" s="45">
        <v>247</v>
      </c>
      <c r="I38" s="44">
        <f t="shared" si="3"/>
        <v>0.23591212989493793</v>
      </c>
      <c r="J38" s="45">
        <v>144</v>
      </c>
      <c r="K38" s="44">
        <f t="shared" si="4"/>
        <v>0.13753581661891118</v>
      </c>
      <c r="L38" s="45">
        <v>4</v>
      </c>
      <c r="M38" s="44">
        <f t="shared" si="5"/>
        <v>3.8204393505253103E-3</v>
      </c>
      <c r="N38" s="45">
        <v>3</v>
      </c>
      <c r="O38" s="44">
        <f t="shared" si="6"/>
        <v>2.8653295128939827E-3</v>
      </c>
      <c r="P38" s="45">
        <v>13</v>
      </c>
      <c r="Q38" s="44">
        <f t="shared" si="7"/>
        <v>1.2416427889207259E-2</v>
      </c>
      <c r="R38" s="45">
        <v>45</v>
      </c>
      <c r="S38" s="44">
        <f t="shared" si="8"/>
        <v>4.2979942693409739E-2</v>
      </c>
      <c r="T38" s="45">
        <f t="shared" si="9"/>
        <v>1047</v>
      </c>
    </row>
    <row r="39" spans="1:20" s="18" customFormat="1" ht="14">
      <c r="A39" s="20" t="s">
        <v>115</v>
      </c>
      <c r="B39" s="45">
        <v>41</v>
      </c>
      <c r="C39" s="44">
        <f t="shared" si="0"/>
        <v>0.10275689223057644</v>
      </c>
      <c r="D39" s="45">
        <v>252</v>
      </c>
      <c r="E39" s="44">
        <f t="shared" si="1"/>
        <v>0.63157894736842102</v>
      </c>
      <c r="F39" s="45">
        <v>13</v>
      </c>
      <c r="G39" s="44">
        <f t="shared" si="2"/>
        <v>3.2581453634085211E-2</v>
      </c>
      <c r="H39" s="45">
        <v>77</v>
      </c>
      <c r="I39" s="44">
        <f t="shared" si="3"/>
        <v>0.19298245614035087</v>
      </c>
      <c r="J39" s="45">
        <v>11</v>
      </c>
      <c r="K39" s="44">
        <f t="shared" si="4"/>
        <v>2.7568922305764409E-2</v>
      </c>
      <c r="L39" s="45">
        <v>0</v>
      </c>
      <c r="M39" s="44">
        <f t="shared" si="5"/>
        <v>0</v>
      </c>
      <c r="N39" s="45">
        <v>0</v>
      </c>
      <c r="O39" s="44">
        <f t="shared" si="6"/>
        <v>0</v>
      </c>
      <c r="P39" s="45">
        <v>0</v>
      </c>
      <c r="Q39" s="44">
        <f t="shared" si="7"/>
        <v>0</v>
      </c>
      <c r="R39" s="45">
        <v>5</v>
      </c>
      <c r="S39" s="44">
        <f t="shared" si="8"/>
        <v>1.2531328320802004E-2</v>
      </c>
      <c r="T39" s="45">
        <f t="shared" si="9"/>
        <v>399</v>
      </c>
    </row>
    <row r="40" spans="1:20" s="18" customFormat="1" ht="14">
      <c r="A40" s="20" t="s">
        <v>116</v>
      </c>
      <c r="B40" s="45">
        <v>435</v>
      </c>
      <c r="C40" s="44">
        <f t="shared" si="0"/>
        <v>0.28357235984354628</v>
      </c>
      <c r="D40" s="45">
        <v>519</v>
      </c>
      <c r="E40" s="44">
        <f t="shared" si="1"/>
        <v>0.33833116036505867</v>
      </c>
      <c r="F40" s="45">
        <v>108</v>
      </c>
      <c r="G40" s="44">
        <f t="shared" si="2"/>
        <v>7.040417209908735E-2</v>
      </c>
      <c r="H40" s="45">
        <v>134</v>
      </c>
      <c r="I40" s="44">
        <f t="shared" si="3"/>
        <v>8.7353324641460228E-2</v>
      </c>
      <c r="J40" s="45">
        <v>242</v>
      </c>
      <c r="K40" s="44">
        <f t="shared" si="4"/>
        <v>0.15775749674054759</v>
      </c>
      <c r="L40" s="45">
        <v>11</v>
      </c>
      <c r="M40" s="44">
        <f t="shared" si="5"/>
        <v>7.1707953063885263E-3</v>
      </c>
      <c r="N40" s="45">
        <v>16</v>
      </c>
      <c r="O40" s="44">
        <f t="shared" si="6"/>
        <v>1.0430247718383311E-2</v>
      </c>
      <c r="P40" s="45">
        <v>10</v>
      </c>
      <c r="Q40" s="44">
        <f t="shared" si="7"/>
        <v>6.51890482398957E-3</v>
      </c>
      <c r="R40" s="45">
        <v>59</v>
      </c>
      <c r="S40" s="44">
        <f t="shared" si="8"/>
        <v>3.8461538461538464E-2</v>
      </c>
      <c r="T40" s="45">
        <f t="shared" si="9"/>
        <v>1534</v>
      </c>
    </row>
    <row r="41" spans="1:20" s="18" customFormat="1" ht="14">
      <c r="A41" s="20" t="s">
        <v>117</v>
      </c>
      <c r="B41" s="45">
        <v>225</v>
      </c>
      <c r="C41" s="44">
        <f t="shared" si="0"/>
        <v>0.19197952218430034</v>
      </c>
      <c r="D41" s="45">
        <v>458</v>
      </c>
      <c r="E41" s="44">
        <f t="shared" si="1"/>
        <v>0.39078498293515357</v>
      </c>
      <c r="F41" s="45">
        <v>96</v>
      </c>
      <c r="G41" s="44">
        <f t="shared" si="2"/>
        <v>8.191126279863481E-2</v>
      </c>
      <c r="H41" s="45">
        <v>195</v>
      </c>
      <c r="I41" s="44">
        <f t="shared" si="3"/>
        <v>0.16638225255972697</v>
      </c>
      <c r="J41" s="45">
        <v>131</v>
      </c>
      <c r="K41" s="44">
        <f t="shared" si="4"/>
        <v>0.11177474402730375</v>
      </c>
      <c r="L41" s="45">
        <v>16</v>
      </c>
      <c r="M41" s="44">
        <f t="shared" si="5"/>
        <v>1.3651877133105802E-2</v>
      </c>
      <c r="N41" s="45">
        <v>7</v>
      </c>
      <c r="O41" s="44">
        <f t="shared" si="6"/>
        <v>5.9726962457337888E-3</v>
      </c>
      <c r="P41" s="45">
        <v>12</v>
      </c>
      <c r="Q41" s="44">
        <f t="shared" si="7"/>
        <v>1.0238907849829351E-2</v>
      </c>
      <c r="R41" s="45">
        <v>32</v>
      </c>
      <c r="S41" s="44">
        <f t="shared" si="8"/>
        <v>2.7303754266211604E-2</v>
      </c>
      <c r="T41" s="45">
        <f t="shared" si="9"/>
        <v>1172</v>
      </c>
    </row>
    <row r="42" spans="1:20" s="18" customFormat="1" ht="14">
      <c r="A42" s="20" t="s">
        <v>118</v>
      </c>
      <c r="B42" s="45">
        <v>6</v>
      </c>
      <c r="C42" s="44">
        <f t="shared" si="0"/>
        <v>0.25</v>
      </c>
      <c r="D42" s="45">
        <v>16</v>
      </c>
      <c r="E42" s="44">
        <f t="shared" si="1"/>
        <v>0.66666666666666663</v>
      </c>
      <c r="F42" s="45">
        <v>0</v>
      </c>
      <c r="G42" s="44">
        <f t="shared" si="2"/>
        <v>0</v>
      </c>
      <c r="H42" s="45">
        <v>2</v>
      </c>
      <c r="I42" s="44">
        <f t="shared" si="3"/>
        <v>8.3333333333333329E-2</v>
      </c>
      <c r="J42" s="45">
        <v>0</v>
      </c>
      <c r="K42" s="44">
        <f t="shared" si="4"/>
        <v>0</v>
      </c>
      <c r="L42" s="45">
        <v>0</v>
      </c>
      <c r="M42" s="44">
        <f t="shared" si="5"/>
        <v>0</v>
      </c>
      <c r="N42" s="45">
        <v>0</v>
      </c>
      <c r="O42" s="44">
        <f t="shared" si="6"/>
        <v>0</v>
      </c>
      <c r="P42" s="45">
        <v>0</v>
      </c>
      <c r="Q42" s="44">
        <f t="shared" si="7"/>
        <v>0</v>
      </c>
      <c r="R42" s="45">
        <v>0</v>
      </c>
      <c r="S42" s="44">
        <f t="shared" si="8"/>
        <v>0</v>
      </c>
      <c r="T42" s="45">
        <f t="shared" si="9"/>
        <v>24</v>
      </c>
    </row>
    <row r="43" spans="1:20" s="18" customFormat="1" ht="14">
      <c r="A43" s="20" t="s">
        <v>119</v>
      </c>
      <c r="B43" s="45">
        <v>5</v>
      </c>
      <c r="C43" s="44">
        <f t="shared" si="0"/>
        <v>7.9365079365079361E-2</v>
      </c>
      <c r="D43" s="45">
        <v>50</v>
      </c>
      <c r="E43" s="44">
        <f t="shared" si="1"/>
        <v>0.79365079365079361</v>
      </c>
      <c r="F43" s="45">
        <v>0</v>
      </c>
      <c r="G43" s="44">
        <f t="shared" si="2"/>
        <v>0</v>
      </c>
      <c r="H43" s="45">
        <v>8</v>
      </c>
      <c r="I43" s="44">
        <f t="shared" si="3"/>
        <v>0.12698412698412698</v>
      </c>
      <c r="J43" s="45">
        <v>0</v>
      </c>
      <c r="K43" s="44">
        <f t="shared" si="4"/>
        <v>0</v>
      </c>
      <c r="L43" s="45">
        <v>0</v>
      </c>
      <c r="M43" s="44">
        <f t="shared" si="5"/>
        <v>0</v>
      </c>
      <c r="N43" s="45">
        <v>0</v>
      </c>
      <c r="O43" s="44">
        <f t="shared" si="6"/>
        <v>0</v>
      </c>
      <c r="P43" s="45">
        <v>0</v>
      </c>
      <c r="Q43" s="44">
        <f t="shared" si="7"/>
        <v>0</v>
      </c>
      <c r="R43" s="45">
        <v>0</v>
      </c>
      <c r="S43" s="44">
        <f t="shared" si="8"/>
        <v>0</v>
      </c>
      <c r="T43" s="45">
        <f t="shared" si="9"/>
        <v>63</v>
      </c>
    </row>
    <row r="44" spans="1:20" s="18" customFormat="1" ht="14">
      <c r="B44" s="46"/>
      <c r="C44" s="46"/>
      <c r="D44" s="46"/>
      <c r="E44" s="46"/>
      <c r="F44" s="46"/>
      <c r="G44" s="46"/>
      <c r="H44" s="46"/>
      <c r="I44" s="46"/>
      <c r="J44" s="46"/>
      <c r="K44" s="46"/>
      <c r="L44" s="46"/>
      <c r="M44" s="46"/>
      <c r="N44" s="46"/>
      <c r="O44" s="46"/>
      <c r="P44" s="46"/>
      <c r="Q44" s="46"/>
      <c r="R44" s="46"/>
      <c r="S44" s="46"/>
    </row>
    <row r="45" spans="1:20" s="18" customFormat="1" ht="14">
      <c r="A45" s="23" t="s">
        <v>125</v>
      </c>
      <c r="B45" s="46"/>
      <c r="C45" s="46"/>
      <c r="D45" s="46"/>
      <c r="E45" s="46"/>
      <c r="F45" s="46"/>
      <c r="G45" s="46"/>
      <c r="H45" s="46"/>
      <c r="I45" s="46"/>
      <c r="J45" s="46"/>
      <c r="K45" s="46"/>
      <c r="L45" s="46"/>
      <c r="M45" s="46"/>
      <c r="N45" s="46"/>
      <c r="O45" s="46"/>
      <c r="P45" s="46"/>
      <c r="Q45" s="46"/>
      <c r="R45" s="46"/>
      <c r="S45" s="46"/>
    </row>
  </sheetData>
  <sheetProtection selectLockedCells="1" selectUnlockedCells="1"/>
  <mergeCells count="12">
    <mergeCell ref="P9:Q9"/>
    <mergeCell ref="R9:S9"/>
    <mergeCell ref="A3:T3"/>
    <mergeCell ref="A8:A10"/>
    <mergeCell ref="B8:T8"/>
    <mergeCell ref="B9:C9"/>
    <mergeCell ref="D9:E9"/>
    <mergeCell ref="F9:G9"/>
    <mergeCell ref="H9:I9"/>
    <mergeCell ref="J9:K9"/>
    <mergeCell ref="L9:M9"/>
    <mergeCell ref="N9:O9"/>
  </mergeCells>
  <conditionalFormatting sqref="B6:T6 A4:T4">
    <cfRule type="duplicateValues" dxfId="187" priority="3"/>
  </conditionalFormatting>
  <conditionalFormatting sqref="A5:T5">
    <cfRule type="duplicateValues" dxfId="186" priority="2"/>
  </conditionalFormatting>
  <conditionalFormatting sqref="A6">
    <cfRule type="duplicateValues" dxfId="185" priority="1"/>
  </conditionalFormatting>
  <pageMargins left="0.7" right="0.7" top="0.75" bottom="0.75" header="0.3" footer="0.3"/>
  <pageSetup orientation="portrait" horizontalDpi="360" verticalDpi="36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64EE1-6222-4FEE-85CF-4AEDFD13DC40}">
  <dimension ref="A1:R45"/>
  <sheetViews>
    <sheetView showGridLines="0" zoomScale="87" zoomScaleNormal="87" workbookViewId="0">
      <selection activeCell="E35" sqref="E35"/>
    </sheetView>
  </sheetViews>
  <sheetFormatPr baseColWidth="10" defaultColWidth="11.5" defaultRowHeight="15"/>
  <cols>
    <col min="1" max="1" width="37.83203125" style="16" customWidth="1"/>
    <col min="2" max="2" width="14.33203125" style="47" bestFit="1" customWidth="1"/>
    <col min="3" max="3" width="13.6640625" style="47" customWidth="1"/>
    <col min="4" max="17" width="11.5" style="47"/>
    <col min="18" max="18" width="14.1640625" style="16" bestFit="1" customWidth="1"/>
    <col min="19" max="16384" width="11.5" style="16"/>
  </cols>
  <sheetData>
    <row r="1" spans="1:18" s="14" customFormat="1" ht="59.25" customHeight="1">
      <c r="B1" s="35"/>
      <c r="C1" s="35"/>
      <c r="D1" s="35"/>
      <c r="E1" s="35"/>
      <c r="F1" s="35"/>
      <c r="G1" s="35"/>
      <c r="H1" s="35"/>
      <c r="I1" s="35"/>
      <c r="J1" s="35"/>
      <c r="K1" s="35"/>
      <c r="L1" s="35"/>
      <c r="M1" s="35"/>
      <c r="N1" s="35"/>
      <c r="O1" s="35"/>
      <c r="P1" s="35"/>
      <c r="Q1" s="35"/>
    </row>
    <row r="2" spans="1:18" s="15" customFormat="1" ht="3.75" customHeight="1">
      <c r="B2" s="36"/>
      <c r="C2" s="36"/>
      <c r="D2" s="36"/>
      <c r="E2" s="36"/>
      <c r="F2" s="36"/>
      <c r="G2" s="36"/>
      <c r="H2" s="36"/>
      <c r="I2" s="36"/>
      <c r="J2" s="36"/>
      <c r="K2" s="36"/>
      <c r="L2" s="36"/>
      <c r="M2" s="36"/>
      <c r="N2" s="36"/>
      <c r="O2" s="36"/>
      <c r="P2" s="36"/>
      <c r="Q2" s="36"/>
    </row>
    <row r="3" spans="1:18" ht="28.5" customHeight="1">
      <c r="A3" s="461" t="s">
        <v>13</v>
      </c>
      <c r="B3" s="461"/>
      <c r="C3" s="461"/>
      <c r="D3" s="461"/>
      <c r="E3" s="461"/>
      <c r="F3" s="461"/>
      <c r="G3" s="461"/>
      <c r="H3" s="461"/>
      <c r="I3" s="461"/>
      <c r="J3" s="461"/>
      <c r="K3" s="461"/>
      <c r="L3" s="461"/>
      <c r="M3" s="461"/>
      <c r="N3" s="461"/>
      <c r="O3" s="461"/>
      <c r="P3" s="461"/>
      <c r="Q3" s="461"/>
      <c r="R3" s="461"/>
    </row>
    <row r="4" spans="1:18">
      <c r="A4" s="26" t="s">
        <v>58</v>
      </c>
      <c r="B4" s="37"/>
      <c r="C4" s="37"/>
      <c r="D4" s="37"/>
      <c r="E4" s="37"/>
      <c r="F4" s="37"/>
      <c r="G4" s="37"/>
      <c r="H4" s="37"/>
      <c r="I4" s="37"/>
      <c r="J4" s="37"/>
      <c r="K4" s="37"/>
      <c r="L4" s="37"/>
      <c r="M4" s="37"/>
      <c r="N4" s="37"/>
      <c r="O4" s="37"/>
      <c r="P4" s="37"/>
      <c r="Q4" s="37"/>
      <c r="R4" s="37"/>
    </row>
    <row r="5" spans="1:18">
      <c r="A5" s="49" t="s">
        <v>193</v>
      </c>
      <c r="B5" s="37"/>
      <c r="C5" s="37"/>
      <c r="D5" s="37"/>
      <c r="E5" s="37"/>
      <c r="F5" s="37"/>
      <c r="G5" s="37"/>
      <c r="H5" s="37"/>
      <c r="I5" s="37"/>
      <c r="J5" s="37"/>
      <c r="K5" s="37"/>
      <c r="L5" s="37"/>
      <c r="M5" s="37"/>
      <c r="N5" s="37"/>
      <c r="O5" s="37"/>
      <c r="P5" s="37"/>
      <c r="Q5" s="37"/>
      <c r="R5" s="37"/>
    </row>
    <row r="6" spans="1:18">
      <c r="A6" s="38" t="s">
        <v>84</v>
      </c>
      <c r="B6" s="39"/>
      <c r="C6" s="39"/>
      <c r="D6" s="39"/>
      <c r="E6" s="39"/>
      <c r="F6" s="39"/>
      <c r="G6" s="39"/>
      <c r="H6" s="39"/>
      <c r="I6" s="39"/>
      <c r="J6" s="39"/>
      <c r="K6" s="39"/>
      <c r="L6" s="39"/>
      <c r="M6" s="39"/>
      <c r="N6" s="39"/>
      <c r="O6" s="39"/>
      <c r="P6" s="39"/>
      <c r="Q6" s="39"/>
      <c r="R6" s="39"/>
    </row>
    <row r="8" spans="1:18" s="18" customFormat="1" ht="14">
      <c r="A8" s="462" t="s">
        <v>85</v>
      </c>
      <c r="B8" s="465" t="s">
        <v>194</v>
      </c>
      <c r="C8" s="466"/>
      <c r="D8" s="466"/>
      <c r="E8" s="466"/>
      <c r="F8" s="466"/>
      <c r="G8" s="466"/>
      <c r="H8" s="466"/>
      <c r="I8" s="466"/>
      <c r="J8" s="466"/>
      <c r="K8" s="466"/>
      <c r="L8" s="466"/>
      <c r="M8" s="466"/>
      <c r="N8" s="466"/>
      <c r="O8" s="466"/>
      <c r="P8" s="466"/>
      <c r="Q8" s="466"/>
      <c r="R8" s="467"/>
    </row>
    <row r="9" spans="1:18" s="18" customFormat="1" ht="38.25" customHeight="1">
      <c r="A9" s="463"/>
      <c r="B9" s="465" t="s">
        <v>195</v>
      </c>
      <c r="C9" s="467"/>
      <c r="D9" s="465" t="s">
        <v>196</v>
      </c>
      <c r="E9" s="467"/>
      <c r="F9" s="468" t="s">
        <v>197</v>
      </c>
      <c r="G9" s="469"/>
      <c r="H9" s="465" t="s">
        <v>198</v>
      </c>
      <c r="I9" s="467"/>
      <c r="J9" s="470" t="s">
        <v>199</v>
      </c>
      <c r="K9" s="471"/>
      <c r="L9" s="465" t="s">
        <v>200</v>
      </c>
      <c r="M9" s="467"/>
      <c r="N9" s="465" t="s">
        <v>201</v>
      </c>
      <c r="O9" s="467"/>
      <c r="P9" s="470" t="s">
        <v>168</v>
      </c>
      <c r="Q9" s="471"/>
      <c r="R9" s="29" t="s">
        <v>124</v>
      </c>
    </row>
    <row r="10" spans="1:18" s="18" customFormat="1">
      <c r="A10" s="464"/>
      <c r="B10" s="29" t="s">
        <v>23</v>
      </c>
      <c r="C10" s="29" t="s">
        <v>22</v>
      </c>
      <c r="D10" s="29" t="s">
        <v>23</v>
      </c>
      <c r="E10" s="29" t="s">
        <v>22</v>
      </c>
      <c r="F10" s="29" t="s">
        <v>23</v>
      </c>
      <c r="G10" s="29" t="s">
        <v>22</v>
      </c>
      <c r="H10" s="29" t="s">
        <v>23</v>
      </c>
      <c r="I10" s="29" t="s">
        <v>22</v>
      </c>
      <c r="J10" s="29" t="s">
        <v>23</v>
      </c>
      <c r="K10" s="29" t="s">
        <v>22</v>
      </c>
      <c r="L10" s="29" t="s">
        <v>23</v>
      </c>
      <c r="M10" s="29" t="s">
        <v>22</v>
      </c>
      <c r="N10" s="29" t="s">
        <v>23</v>
      </c>
      <c r="O10" s="29" t="s">
        <v>22</v>
      </c>
      <c r="P10" s="29" t="s">
        <v>23</v>
      </c>
      <c r="Q10" s="29" t="s">
        <v>22</v>
      </c>
      <c r="R10" s="29"/>
    </row>
    <row r="11" spans="1:18" s="18" customFormat="1" ht="14">
      <c r="A11" s="40" t="s">
        <v>87</v>
      </c>
      <c r="B11" s="41">
        <f>SUM(B12:B43)</f>
        <v>6484</v>
      </c>
      <c r="C11" s="48">
        <f t="shared" ref="C11:C43" si="0">B11/$R11</f>
        <v>0.20319649012848637</v>
      </c>
      <c r="D11" s="41">
        <f>SUM(D12:D43)</f>
        <v>6029</v>
      </c>
      <c r="E11" s="48">
        <f t="shared" ref="E11:E43" si="1">D11/$R11</f>
        <v>0.18893763710435599</v>
      </c>
      <c r="F11" s="41">
        <f>SUM(F12:F43)</f>
        <v>16445</v>
      </c>
      <c r="G11" s="48">
        <f t="shared" ref="G11:G43" si="2">F11/$R11</f>
        <v>0.51535568787214037</v>
      </c>
      <c r="H11" s="41">
        <f>SUM(H12:H43)</f>
        <v>750</v>
      </c>
      <c r="I11" s="48">
        <f t="shared" ref="I11:I43" si="3">H11/$R11</f>
        <v>2.3503603885929175E-2</v>
      </c>
      <c r="J11" s="41">
        <f>SUM(J12:J43)</f>
        <v>1120</v>
      </c>
      <c r="K11" s="48">
        <f t="shared" ref="K11:K43" si="4">J11/$R11</f>
        <v>3.5098715136320902E-2</v>
      </c>
      <c r="L11" s="41">
        <f>SUM(L12:L43)</f>
        <v>48</v>
      </c>
      <c r="M11" s="48">
        <f t="shared" ref="M11:M43" si="5">L11/$R11</f>
        <v>1.5042306486994673E-3</v>
      </c>
      <c r="N11" s="41">
        <f>SUM(N12:N43)</f>
        <v>650</v>
      </c>
      <c r="O11" s="48">
        <f t="shared" ref="O11:O43" si="6">N11/$R11</f>
        <v>2.0369790034471952E-2</v>
      </c>
      <c r="P11" s="41">
        <f>SUM(P12:P43)</f>
        <v>384</v>
      </c>
      <c r="Q11" s="48">
        <f t="shared" ref="Q11:Q43" si="7">P11/$R11</f>
        <v>1.2033845189595738E-2</v>
      </c>
      <c r="R11" s="41">
        <f>SUM(R12:R43)</f>
        <v>31910</v>
      </c>
    </row>
    <row r="12" spans="1:18" s="18" customFormat="1" ht="14">
      <c r="A12" s="20" t="s">
        <v>88</v>
      </c>
      <c r="B12" s="45">
        <v>288</v>
      </c>
      <c r="C12" s="44">
        <f t="shared" si="0"/>
        <v>0.36501901140684412</v>
      </c>
      <c r="D12" s="45">
        <v>136</v>
      </c>
      <c r="E12" s="44">
        <f t="shared" si="1"/>
        <v>0.17237008871989862</v>
      </c>
      <c r="F12" s="45">
        <v>349</v>
      </c>
      <c r="G12" s="44">
        <f t="shared" si="2"/>
        <v>0.44233206590621038</v>
      </c>
      <c r="H12" s="45">
        <v>1</v>
      </c>
      <c r="I12" s="44">
        <f t="shared" si="3"/>
        <v>1.2674271229404308E-3</v>
      </c>
      <c r="J12" s="45">
        <v>9</v>
      </c>
      <c r="K12" s="44">
        <f t="shared" si="4"/>
        <v>1.1406844106463879E-2</v>
      </c>
      <c r="L12" s="45">
        <v>0</v>
      </c>
      <c r="M12" s="44">
        <f t="shared" si="5"/>
        <v>0</v>
      </c>
      <c r="N12" s="45">
        <v>4</v>
      </c>
      <c r="O12" s="44">
        <f t="shared" si="6"/>
        <v>5.0697084917617234E-3</v>
      </c>
      <c r="P12" s="45">
        <v>2</v>
      </c>
      <c r="Q12" s="44">
        <f t="shared" si="7"/>
        <v>2.5348542458808617E-3</v>
      </c>
      <c r="R12" s="45">
        <f>B12+D12+F12+H12+J12+L12+P12+N12</f>
        <v>789</v>
      </c>
    </row>
    <row r="13" spans="1:18" s="18" customFormat="1" ht="14">
      <c r="A13" s="20" t="s">
        <v>89</v>
      </c>
      <c r="B13" s="45">
        <v>328</v>
      </c>
      <c r="C13" s="44">
        <f t="shared" si="0"/>
        <v>0.22825330549756437</v>
      </c>
      <c r="D13" s="45">
        <v>576</v>
      </c>
      <c r="E13" s="44">
        <f t="shared" si="1"/>
        <v>0.40083507306889354</v>
      </c>
      <c r="F13" s="45">
        <v>417</v>
      </c>
      <c r="G13" s="44">
        <f t="shared" si="2"/>
        <v>0.29018789144050106</v>
      </c>
      <c r="H13" s="45">
        <v>51</v>
      </c>
      <c r="I13" s="44">
        <f t="shared" si="3"/>
        <v>3.5490605427974949E-2</v>
      </c>
      <c r="J13" s="45">
        <v>31</v>
      </c>
      <c r="K13" s="44">
        <f t="shared" si="4"/>
        <v>2.1572720946416143E-2</v>
      </c>
      <c r="L13" s="45">
        <v>1</v>
      </c>
      <c r="M13" s="44">
        <f t="shared" si="5"/>
        <v>6.9589422407794019E-4</v>
      </c>
      <c r="N13" s="45">
        <v>30</v>
      </c>
      <c r="O13" s="44">
        <f t="shared" si="6"/>
        <v>2.0876826722338204E-2</v>
      </c>
      <c r="P13" s="45">
        <v>3</v>
      </c>
      <c r="Q13" s="44">
        <f t="shared" si="7"/>
        <v>2.0876826722338203E-3</v>
      </c>
      <c r="R13" s="45">
        <f t="shared" ref="R13:R43" si="8">B13+D13+F13+H13+J13+L13+P13+N13</f>
        <v>1437</v>
      </c>
    </row>
    <row r="14" spans="1:18" s="18" customFormat="1" ht="14">
      <c r="A14" s="20" t="s">
        <v>90</v>
      </c>
      <c r="B14" s="45">
        <v>0</v>
      </c>
      <c r="C14" s="44">
        <f t="shared" si="0"/>
        <v>0</v>
      </c>
      <c r="D14" s="45">
        <v>4</v>
      </c>
      <c r="E14" s="44">
        <f t="shared" si="1"/>
        <v>0.2857142857142857</v>
      </c>
      <c r="F14" s="45">
        <v>10</v>
      </c>
      <c r="G14" s="44">
        <f t="shared" si="2"/>
        <v>0.7142857142857143</v>
      </c>
      <c r="H14" s="45">
        <v>0</v>
      </c>
      <c r="I14" s="44">
        <f t="shared" si="3"/>
        <v>0</v>
      </c>
      <c r="J14" s="45">
        <v>0</v>
      </c>
      <c r="K14" s="44">
        <f t="shared" si="4"/>
        <v>0</v>
      </c>
      <c r="L14" s="45">
        <v>0</v>
      </c>
      <c r="M14" s="44">
        <f t="shared" si="5"/>
        <v>0</v>
      </c>
      <c r="N14" s="45">
        <v>0</v>
      </c>
      <c r="O14" s="44">
        <f t="shared" si="6"/>
        <v>0</v>
      </c>
      <c r="P14" s="45">
        <v>0</v>
      </c>
      <c r="Q14" s="44">
        <f t="shared" si="7"/>
        <v>0</v>
      </c>
      <c r="R14" s="45">
        <f t="shared" si="8"/>
        <v>14</v>
      </c>
    </row>
    <row r="15" spans="1:18" s="18" customFormat="1" ht="14">
      <c r="A15" s="20" t="s">
        <v>91</v>
      </c>
      <c r="B15" s="45">
        <v>518</v>
      </c>
      <c r="C15" s="44">
        <f t="shared" si="0"/>
        <v>0.26770025839793282</v>
      </c>
      <c r="D15" s="45">
        <v>275</v>
      </c>
      <c r="E15" s="44">
        <f t="shared" si="1"/>
        <v>0.1421188630490956</v>
      </c>
      <c r="F15" s="45">
        <v>1050</v>
      </c>
      <c r="G15" s="44">
        <f t="shared" si="2"/>
        <v>0.54263565891472865</v>
      </c>
      <c r="H15" s="45">
        <v>32</v>
      </c>
      <c r="I15" s="44">
        <f t="shared" si="3"/>
        <v>1.6537467700258397E-2</v>
      </c>
      <c r="J15" s="45">
        <v>35</v>
      </c>
      <c r="K15" s="44">
        <f t="shared" si="4"/>
        <v>1.8087855297157621E-2</v>
      </c>
      <c r="L15" s="45">
        <v>1</v>
      </c>
      <c r="M15" s="44">
        <f t="shared" si="5"/>
        <v>5.1679586563307489E-4</v>
      </c>
      <c r="N15" s="45">
        <v>14</v>
      </c>
      <c r="O15" s="44">
        <f t="shared" si="6"/>
        <v>7.2351421188630487E-3</v>
      </c>
      <c r="P15" s="45">
        <v>10</v>
      </c>
      <c r="Q15" s="44">
        <f t="shared" si="7"/>
        <v>5.1679586563307496E-3</v>
      </c>
      <c r="R15" s="45">
        <f t="shared" si="8"/>
        <v>1935</v>
      </c>
    </row>
    <row r="16" spans="1:18" s="18" customFormat="1" ht="14">
      <c r="A16" s="20" t="s">
        <v>92</v>
      </c>
      <c r="B16" s="45">
        <v>847</v>
      </c>
      <c r="C16" s="44">
        <f t="shared" si="0"/>
        <v>0.3561816652649285</v>
      </c>
      <c r="D16" s="45">
        <v>701</v>
      </c>
      <c r="E16" s="44">
        <f t="shared" si="1"/>
        <v>0.29478553406223718</v>
      </c>
      <c r="F16" s="45">
        <v>535</v>
      </c>
      <c r="G16" s="44">
        <f t="shared" si="2"/>
        <v>0.2249789739276703</v>
      </c>
      <c r="H16" s="45">
        <v>74</v>
      </c>
      <c r="I16" s="44">
        <f t="shared" si="3"/>
        <v>3.1118587047939444E-2</v>
      </c>
      <c r="J16" s="45">
        <v>60</v>
      </c>
      <c r="K16" s="44">
        <f t="shared" si="4"/>
        <v>2.5231286795626577E-2</v>
      </c>
      <c r="L16" s="45">
        <v>3</v>
      </c>
      <c r="M16" s="44">
        <f t="shared" si="5"/>
        <v>1.2615643397813289E-3</v>
      </c>
      <c r="N16" s="45">
        <v>134</v>
      </c>
      <c r="O16" s="44">
        <f t="shared" si="6"/>
        <v>5.6349873843566024E-2</v>
      </c>
      <c r="P16" s="45">
        <v>24</v>
      </c>
      <c r="Q16" s="44">
        <f t="shared" si="7"/>
        <v>1.0092514718250631E-2</v>
      </c>
      <c r="R16" s="45">
        <f t="shared" si="8"/>
        <v>2378</v>
      </c>
    </row>
    <row r="17" spans="1:18" s="18" customFormat="1" ht="14">
      <c r="A17" s="20" t="s">
        <v>93</v>
      </c>
      <c r="B17" s="45">
        <v>422</v>
      </c>
      <c r="C17" s="44">
        <f t="shared" si="0"/>
        <v>0.18923766816143497</v>
      </c>
      <c r="D17" s="45">
        <v>535</v>
      </c>
      <c r="E17" s="44">
        <f t="shared" si="1"/>
        <v>0.23991031390134529</v>
      </c>
      <c r="F17" s="45">
        <v>1151</v>
      </c>
      <c r="G17" s="44">
        <f t="shared" si="2"/>
        <v>0.51614349775784751</v>
      </c>
      <c r="H17" s="45">
        <v>14</v>
      </c>
      <c r="I17" s="44">
        <f t="shared" si="3"/>
        <v>6.2780269058295961E-3</v>
      </c>
      <c r="J17" s="45">
        <v>75</v>
      </c>
      <c r="K17" s="44">
        <f t="shared" si="4"/>
        <v>3.3632286995515695E-2</v>
      </c>
      <c r="L17" s="45">
        <v>4</v>
      </c>
      <c r="M17" s="44">
        <f t="shared" si="5"/>
        <v>1.7937219730941704E-3</v>
      </c>
      <c r="N17" s="45">
        <v>11</v>
      </c>
      <c r="O17" s="44">
        <f t="shared" si="6"/>
        <v>4.9327354260089683E-3</v>
      </c>
      <c r="P17" s="45">
        <v>18</v>
      </c>
      <c r="Q17" s="44">
        <f t="shared" si="7"/>
        <v>8.0717488789237672E-3</v>
      </c>
      <c r="R17" s="45">
        <f t="shared" si="8"/>
        <v>2230</v>
      </c>
    </row>
    <row r="18" spans="1:18" s="18" customFormat="1" ht="14">
      <c r="A18" s="20" t="s">
        <v>94</v>
      </c>
      <c r="B18" s="45">
        <v>475</v>
      </c>
      <c r="C18" s="44">
        <f t="shared" si="0"/>
        <v>0.23080660835762876</v>
      </c>
      <c r="D18" s="45">
        <v>453</v>
      </c>
      <c r="E18" s="44">
        <f t="shared" si="1"/>
        <v>0.22011661807580174</v>
      </c>
      <c r="F18" s="45">
        <v>955</v>
      </c>
      <c r="G18" s="44">
        <f t="shared" si="2"/>
        <v>0.46404275996112732</v>
      </c>
      <c r="H18" s="45">
        <v>49</v>
      </c>
      <c r="I18" s="44">
        <f t="shared" si="3"/>
        <v>2.3809523809523808E-2</v>
      </c>
      <c r="J18" s="45">
        <v>46</v>
      </c>
      <c r="K18" s="44">
        <f t="shared" si="4"/>
        <v>2.2351797862001945E-2</v>
      </c>
      <c r="L18" s="45">
        <v>1</v>
      </c>
      <c r="M18" s="44">
        <f t="shared" si="5"/>
        <v>4.8590864917395527E-4</v>
      </c>
      <c r="N18" s="45">
        <v>28</v>
      </c>
      <c r="O18" s="44">
        <f t="shared" si="6"/>
        <v>1.3605442176870748E-2</v>
      </c>
      <c r="P18" s="45">
        <v>51</v>
      </c>
      <c r="Q18" s="44">
        <f t="shared" si="7"/>
        <v>2.478134110787172E-2</v>
      </c>
      <c r="R18" s="45">
        <f t="shared" si="8"/>
        <v>2058</v>
      </c>
    </row>
    <row r="19" spans="1:18" s="18" customFormat="1" ht="14">
      <c r="A19" s="20" t="s">
        <v>95</v>
      </c>
      <c r="B19" s="45">
        <v>258</v>
      </c>
      <c r="C19" s="44">
        <f t="shared" si="0"/>
        <v>0.1796657381615599</v>
      </c>
      <c r="D19" s="45">
        <v>265</v>
      </c>
      <c r="E19" s="44">
        <f t="shared" si="1"/>
        <v>0.18454038997214484</v>
      </c>
      <c r="F19" s="45">
        <v>714</v>
      </c>
      <c r="G19" s="44">
        <f t="shared" si="2"/>
        <v>0.49721448467966572</v>
      </c>
      <c r="H19" s="45">
        <v>9</v>
      </c>
      <c r="I19" s="44">
        <f t="shared" si="3"/>
        <v>6.267409470752089E-3</v>
      </c>
      <c r="J19" s="45">
        <v>134</v>
      </c>
      <c r="K19" s="44">
        <f t="shared" si="4"/>
        <v>9.3314763231197778E-2</v>
      </c>
      <c r="L19" s="45">
        <v>7</v>
      </c>
      <c r="M19" s="44">
        <f t="shared" si="5"/>
        <v>4.8746518105849583E-3</v>
      </c>
      <c r="N19" s="45">
        <v>45</v>
      </c>
      <c r="O19" s="44">
        <f t="shared" si="6"/>
        <v>3.1337047353760444E-2</v>
      </c>
      <c r="P19" s="45">
        <v>4</v>
      </c>
      <c r="Q19" s="44">
        <f t="shared" si="7"/>
        <v>2.7855153203342618E-3</v>
      </c>
      <c r="R19" s="45">
        <f t="shared" si="8"/>
        <v>1436</v>
      </c>
    </row>
    <row r="20" spans="1:18" s="18" customFormat="1" ht="14">
      <c r="A20" s="20" t="s">
        <v>96</v>
      </c>
      <c r="B20" s="45">
        <v>43</v>
      </c>
      <c r="C20" s="44">
        <f t="shared" si="0"/>
        <v>0.20772946859903382</v>
      </c>
      <c r="D20" s="45">
        <v>54</v>
      </c>
      <c r="E20" s="44">
        <f t="shared" si="1"/>
        <v>0.2608695652173913</v>
      </c>
      <c r="F20" s="45">
        <v>63</v>
      </c>
      <c r="G20" s="44">
        <f t="shared" si="2"/>
        <v>0.30434782608695654</v>
      </c>
      <c r="H20" s="45">
        <v>2</v>
      </c>
      <c r="I20" s="44">
        <f t="shared" si="3"/>
        <v>9.6618357487922701E-3</v>
      </c>
      <c r="J20" s="45">
        <v>4</v>
      </c>
      <c r="K20" s="44">
        <f t="shared" si="4"/>
        <v>1.932367149758454E-2</v>
      </c>
      <c r="L20" s="45">
        <v>0</v>
      </c>
      <c r="M20" s="44">
        <f t="shared" si="5"/>
        <v>0</v>
      </c>
      <c r="N20" s="45">
        <v>0</v>
      </c>
      <c r="O20" s="44">
        <f t="shared" si="6"/>
        <v>0</v>
      </c>
      <c r="P20" s="45">
        <v>41</v>
      </c>
      <c r="Q20" s="44">
        <f t="shared" si="7"/>
        <v>0.19806763285024154</v>
      </c>
      <c r="R20" s="45">
        <f t="shared" si="8"/>
        <v>207</v>
      </c>
    </row>
    <row r="21" spans="1:18" s="18" customFormat="1" ht="14">
      <c r="A21" s="20" t="s">
        <v>97</v>
      </c>
      <c r="B21" s="45">
        <v>2</v>
      </c>
      <c r="C21" s="44">
        <f t="shared" si="0"/>
        <v>0.33333333333333331</v>
      </c>
      <c r="D21" s="45">
        <v>1</v>
      </c>
      <c r="E21" s="44">
        <f t="shared" si="1"/>
        <v>0.16666666666666666</v>
      </c>
      <c r="F21" s="45">
        <v>3</v>
      </c>
      <c r="G21" s="44">
        <f t="shared" si="2"/>
        <v>0.5</v>
      </c>
      <c r="H21" s="45">
        <v>0</v>
      </c>
      <c r="I21" s="44">
        <f t="shared" si="3"/>
        <v>0</v>
      </c>
      <c r="J21" s="45">
        <v>0</v>
      </c>
      <c r="K21" s="44">
        <f t="shared" si="4"/>
        <v>0</v>
      </c>
      <c r="L21" s="45">
        <v>0</v>
      </c>
      <c r="M21" s="44">
        <f t="shared" si="5"/>
        <v>0</v>
      </c>
      <c r="N21" s="45">
        <v>0</v>
      </c>
      <c r="O21" s="44">
        <f t="shared" si="6"/>
        <v>0</v>
      </c>
      <c r="P21" s="45">
        <v>0</v>
      </c>
      <c r="Q21" s="44">
        <f t="shared" si="7"/>
        <v>0</v>
      </c>
      <c r="R21" s="45">
        <f t="shared" si="8"/>
        <v>6</v>
      </c>
    </row>
    <row r="22" spans="1:18" s="18" customFormat="1" ht="14">
      <c r="A22" s="20" t="s">
        <v>98</v>
      </c>
      <c r="B22" s="45">
        <v>185</v>
      </c>
      <c r="C22" s="44">
        <f t="shared" si="0"/>
        <v>0.13464337700145559</v>
      </c>
      <c r="D22" s="45">
        <v>164</v>
      </c>
      <c r="E22" s="44">
        <f t="shared" si="1"/>
        <v>0.11935953420669577</v>
      </c>
      <c r="F22" s="45">
        <v>884</v>
      </c>
      <c r="G22" s="44">
        <f t="shared" si="2"/>
        <v>0.64337700145560406</v>
      </c>
      <c r="H22" s="45">
        <v>104</v>
      </c>
      <c r="I22" s="44">
        <f t="shared" si="3"/>
        <v>7.5691411935953426E-2</v>
      </c>
      <c r="J22" s="45">
        <v>22</v>
      </c>
      <c r="K22" s="44">
        <f t="shared" si="4"/>
        <v>1.6011644832605532E-2</v>
      </c>
      <c r="L22" s="45">
        <v>1</v>
      </c>
      <c r="M22" s="44">
        <f t="shared" si="5"/>
        <v>7.27802037845706E-4</v>
      </c>
      <c r="N22" s="45">
        <v>8</v>
      </c>
      <c r="O22" s="44">
        <f t="shared" si="6"/>
        <v>5.822416302765648E-3</v>
      </c>
      <c r="P22" s="45">
        <v>6</v>
      </c>
      <c r="Q22" s="44">
        <f t="shared" si="7"/>
        <v>4.3668122270742356E-3</v>
      </c>
      <c r="R22" s="45">
        <f t="shared" si="8"/>
        <v>1374</v>
      </c>
    </row>
    <row r="23" spans="1:18" s="18" customFormat="1" ht="14">
      <c r="A23" s="20" t="s">
        <v>99</v>
      </c>
      <c r="B23" s="45">
        <v>4</v>
      </c>
      <c r="C23" s="44">
        <f t="shared" si="0"/>
        <v>1.2121212121212121E-2</v>
      </c>
      <c r="D23" s="45">
        <v>27</v>
      </c>
      <c r="E23" s="44">
        <f t="shared" si="1"/>
        <v>8.1818181818181818E-2</v>
      </c>
      <c r="F23" s="45">
        <v>285</v>
      </c>
      <c r="G23" s="44">
        <f t="shared" si="2"/>
        <v>0.86363636363636365</v>
      </c>
      <c r="H23" s="45">
        <v>5</v>
      </c>
      <c r="I23" s="44">
        <f t="shared" si="3"/>
        <v>1.5151515151515152E-2</v>
      </c>
      <c r="J23" s="45">
        <v>8</v>
      </c>
      <c r="K23" s="44">
        <f t="shared" si="4"/>
        <v>2.4242424242424242E-2</v>
      </c>
      <c r="L23" s="45">
        <v>0</v>
      </c>
      <c r="M23" s="44">
        <f t="shared" si="5"/>
        <v>0</v>
      </c>
      <c r="N23" s="45">
        <v>0</v>
      </c>
      <c r="O23" s="44">
        <f t="shared" si="6"/>
        <v>0</v>
      </c>
      <c r="P23" s="45">
        <v>1</v>
      </c>
      <c r="Q23" s="44">
        <f t="shared" si="7"/>
        <v>3.0303030303030303E-3</v>
      </c>
      <c r="R23" s="45">
        <f t="shared" si="8"/>
        <v>330</v>
      </c>
    </row>
    <row r="24" spans="1:18" s="18" customFormat="1" ht="14">
      <c r="A24" s="20" t="s">
        <v>100</v>
      </c>
      <c r="B24" s="45">
        <v>75</v>
      </c>
      <c r="C24" s="44">
        <f t="shared" si="0"/>
        <v>4.7831632653061222E-2</v>
      </c>
      <c r="D24" s="45">
        <v>106</v>
      </c>
      <c r="E24" s="44">
        <f t="shared" si="1"/>
        <v>6.7602040816326536E-2</v>
      </c>
      <c r="F24" s="45">
        <v>1227</v>
      </c>
      <c r="G24" s="44">
        <f t="shared" si="2"/>
        <v>0.78252551020408168</v>
      </c>
      <c r="H24" s="45">
        <v>41</v>
      </c>
      <c r="I24" s="44">
        <f t="shared" si="3"/>
        <v>2.6147959183673471E-2</v>
      </c>
      <c r="J24" s="45">
        <v>88</v>
      </c>
      <c r="K24" s="44">
        <f t="shared" si="4"/>
        <v>5.6122448979591837E-2</v>
      </c>
      <c r="L24" s="45">
        <v>4</v>
      </c>
      <c r="M24" s="44">
        <f t="shared" si="5"/>
        <v>2.5510204081632651E-3</v>
      </c>
      <c r="N24" s="45">
        <v>26</v>
      </c>
      <c r="O24" s="44">
        <f t="shared" si="6"/>
        <v>1.6581632653061226E-2</v>
      </c>
      <c r="P24" s="45">
        <v>1</v>
      </c>
      <c r="Q24" s="44">
        <f t="shared" si="7"/>
        <v>6.3775510204081628E-4</v>
      </c>
      <c r="R24" s="45">
        <f t="shared" si="8"/>
        <v>1568</v>
      </c>
    </row>
    <row r="25" spans="1:18" s="18" customFormat="1" ht="14">
      <c r="A25" s="20" t="s">
        <v>101</v>
      </c>
      <c r="B25" s="45">
        <v>188</v>
      </c>
      <c r="C25" s="44">
        <f t="shared" si="0"/>
        <v>0.1476826394344069</v>
      </c>
      <c r="D25" s="45">
        <v>127</v>
      </c>
      <c r="E25" s="44">
        <f t="shared" si="1"/>
        <v>9.9764336213668495E-2</v>
      </c>
      <c r="F25" s="45">
        <v>848</v>
      </c>
      <c r="G25" s="44">
        <f t="shared" si="2"/>
        <v>0.66614296936370776</v>
      </c>
      <c r="H25" s="45">
        <v>40</v>
      </c>
      <c r="I25" s="44">
        <f t="shared" si="3"/>
        <v>3.1421838177533384E-2</v>
      </c>
      <c r="J25" s="45">
        <v>40</v>
      </c>
      <c r="K25" s="44">
        <f t="shared" si="4"/>
        <v>3.1421838177533384E-2</v>
      </c>
      <c r="L25" s="45">
        <v>4</v>
      </c>
      <c r="M25" s="44">
        <f t="shared" si="5"/>
        <v>3.1421838177533388E-3</v>
      </c>
      <c r="N25" s="45">
        <v>25</v>
      </c>
      <c r="O25" s="44">
        <f t="shared" si="6"/>
        <v>1.9638648860958365E-2</v>
      </c>
      <c r="P25" s="45">
        <v>1</v>
      </c>
      <c r="Q25" s="44">
        <f t="shared" si="7"/>
        <v>7.855459544383347E-4</v>
      </c>
      <c r="R25" s="45">
        <f t="shared" si="8"/>
        <v>1273</v>
      </c>
    </row>
    <row r="26" spans="1:18" s="18" customFormat="1" ht="14">
      <c r="A26" s="20" t="s">
        <v>102</v>
      </c>
      <c r="B26" s="45">
        <v>446</v>
      </c>
      <c r="C26" s="44">
        <f t="shared" si="0"/>
        <v>0.32342277012327775</v>
      </c>
      <c r="D26" s="45">
        <v>310</v>
      </c>
      <c r="E26" s="44">
        <f t="shared" si="1"/>
        <v>0.22480058013052936</v>
      </c>
      <c r="F26" s="45">
        <v>484</v>
      </c>
      <c r="G26" s="44">
        <f t="shared" si="2"/>
        <v>0.35097897026831038</v>
      </c>
      <c r="H26" s="45">
        <v>42</v>
      </c>
      <c r="I26" s="44">
        <f t="shared" si="3"/>
        <v>3.0456852791878174E-2</v>
      </c>
      <c r="J26" s="45">
        <v>56</v>
      </c>
      <c r="K26" s="44">
        <f t="shared" si="4"/>
        <v>4.060913705583756E-2</v>
      </c>
      <c r="L26" s="45">
        <v>3</v>
      </c>
      <c r="M26" s="44">
        <f t="shared" si="5"/>
        <v>2.1754894851341551E-3</v>
      </c>
      <c r="N26" s="45">
        <v>31</v>
      </c>
      <c r="O26" s="44">
        <f t="shared" si="6"/>
        <v>2.2480058013052938E-2</v>
      </c>
      <c r="P26" s="45">
        <v>7</v>
      </c>
      <c r="Q26" s="44">
        <f t="shared" si="7"/>
        <v>5.076142131979695E-3</v>
      </c>
      <c r="R26" s="45">
        <f t="shared" si="8"/>
        <v>1379</v>
      </c>
    </row>
    <row r="27" spans="1:18" s="18" customFormat="1" ht="14">
      <c r="A27" s="20" t="s">
        <v>103</v>
      </c>
      <c r="B27" s="45">
        <v>17</v>
      </c>
      <c r="C27" s="44">
        <f t="shared" si="0"/>
        <v>0.68</v>
      </c>
      <c r="D27" s="45">
        <v>1</v>
      </c>
      <c r="E27" s="44">
        <f t="shared" si="1"/>
        <v>0.04</v>
      </c>
      <c r="F27" s="45">
        <v>7</v>
      </c>
      <c r="G27" s="44">
        <f t="shared" si="2"/>
        <v>0.28000000000000003</v>
      </c>
      <c r="H27" s="45">
        <v>0</v>
      </c>
      <c r="I27" s="44">
        <f t="shared" si="3"/>
        <v>0</v>
      </c>
      <c r="J27" s="45">
        <v>0</v>
      </c>
      <c r="K27" s="44">
        <f t="shared" si="4"/>
        <v>0</v>
      </c>
      <c r="L27" s="45">
        <v>0</v>
      </c>
      <c r="M27" s="44">
        <f t="shared" si="5"/>
        <v>0</v>
      </c>
      <c r="N27" s="45">
        <v>0</v>
      </c>
      <c r="O27" s="44">
        <f t="shared" si="6"/>
        <v>0</v>
      </c>
      <c r="P27" s="45">
        <v>0</v>
      </c>
      <c r="Q27" s="44">
        <f t="shared" si="7"/>
        <v>0</v>
      </c>
      <c r="R27" s="45">
        <f t="shared" si="8"/>
        <v>25</v>
      </c>
    </row>
    <row r="28" spans="1:18" s="18" customFormat="1" ht="14">
      <c r="A28" s="20" t="s">
        <v>104</v>
      </c>
      <c r="B28" s="45">
        <v>0</v>
      </c>
      <c r="C28" s="44">
        <f t="shared" si="0"/>
        <v>0</v>
      </c>
      <c r="D28" s="45">
        <v>6</v>
      </c>
      <c r="E28" s="44">
        <f t="shared" si="1"/>
        <v>0.2</v>
      </c>
      <c r="F28" s="45">
        <v>24</v>
      </c>
      <c r="G28" s="44">
        <f t="shared" si="2"/>
        <v>0.8</v>
      </c>
      <c r="H28" s="45">
        <v>0</v>
      </c>
      <c r="I28" s="44">
        <f t="shared" si="3"/>
        <v>0</v>
      </c>
      <c r="J28" s="45">
        <v>0</v>
      </c>
      <c r="K28" s="44">
        <f t="shared" si="4"/>
        <v>0</v>
      </c>
      <c r="L28" s="45">
        <v>0</v>
      </c>
      <c r="M28" s="44">
        <f t="shared" si="5"/>
        <v>0</v>
      </c>
      <c r="N28" s="45">
        <v>0</v>
      </c>
      <c r="O28" s="44">
        <f t="shared" si="6"/>
        <v>0</v>
      </c>
      <c r="P28" s="45">
        <v>0</v>
      </c>
      <c r="Q28" s="44">
        <f t="shared" si="7"/>
        <v>0</v>
      </c>
      <c r="R28" s="45">
        <f t="shared" si="8"/>
        <v>30</v>
      </c>
    </row>
    <row r="29" spans="1:18" s="18" customFormat="1" ht="14">
      <c r="A29" s="20" t="s">
        <v>105</v>
      </c>
      <c r="B29" s="45">
        <v>250</v>
      </c>
      <c r="C29" s="44">
        <f t="shared" si="0"/>
        <v>0.19794140934283452</v>
      </c>
      <c r="D29" s="45">
        <v>220</v>
      </c>
      <c r="E29" s="44">
        <f t="shared" si="1"/>
        <v>0.17418844022169439</v>
      </c>
      <c r="F29" s="45">
        <v>710</v>
      </c>
      <c r="G29" s="44">
        <f t="shared" si="2"/>
        <v>0.56215360253364999</v>
      </c>
      <c r="H29" s="45">
        <v>7</v>
      </c>
      <c r="I29" s="44">
        <f t="shared" si="3"/>
        <v>5.5423594615993665E-3</v>
      </c>
      <c r="J29" s="45">
        <v>51</v>
      </c>
      <c r="K29" s="44">
        <f t="shared" si="4"/>
        <v>4.0380047505938245E-2</v>
      </c>
      <c r="L29" s="45">
        <v>0</v>
      </c>
      <c r="M29" s="44">
        <f t="shared" si="5"/>
        <v>0</v>
      </c>
      <c r="N29" s="45">
        <v>16</v>
      </c>
      <c r="O29" s="44">
        <f t="shared" si="6"/>
        <v>1.2668250197941409E-2</v>
      </c>
      <c r="P29" s="45">
        <v>9</v>
      </c>
      <c r="Q29" s="44">
        <f t="shared" si="7"/>
        <v>7.1258907363420431E-3</v>
      </c>
      <c r="R29" s="45">
        <f t="shared" si="8"/>
        <v>1263</v>
      </c>
    </row>
    <row r="30" spans="1:18" s="18" customFormat="1" ht="14">
      <c r="A30" s="20" t="s">
        <v>106</v>
      </c>
      <c r="B30" s="45">
        <v>27</v>
      </c>
      <c r="C30" s="44">
        <f t="shared" si="0"/>
        <v>1.8672199170124481E-2</v>
      </c>
      <c r="D30" s="45">
        <v>34</v>
      </c>
      <c r="E30" s="44">
        <f t="shared" si="1"/>
        <v>2.351313969571231E-2</v>
      </c>
      <c r="F30" s="45">
        <v>1363</v>
      </c>
      <c r="G30" s="44">
        <f t="shared" si="2"/>
        <v>0.94260027662517287</v>
      </c>
      <c r="H30" s="45">
        <v>14</v>
      </c>
      <c r="I30" s="44">
        <f t="shared" si="3"/>
        <v>9.6818810511756573E-3</v>
      </c>
      <c r="J30" s="45">
        <v>3</v>
      </c>
      <c r="K30" s="44">
        <f t="shared" si="4"/>
        <v>2.0746887966804979E-3</v>
      </c>
      <c r="L30" s="45">
        <v>0</v>
      </c>
      <c r="M30" s="44">
        <f t="shared" si="5"/>
        <v>0</v>
      </c>
      <c r="N30" s="45">
        <v>4</v>
      </c>
      <c r="O30" s="44">
        <f t="shared" si="6"/>
        <v>2.7662517289073307E-3</v>
      </c>
      <c r="P30" s="45">
        <v>1</v>
      </c>
      <c r="Q30" s="44">
        <f t="shared" si="7"/>
        <v>6.9156293222683268E-4</v>
      </c>
      <c r="R30" s="45">
        <f t="shared" si="8"/>
        <v>1446</v>
      </c>
    </row>
    <row r="31" spans="1:18" s="18" customFormat="1" ht="14">
      <c r="A31" s="20" t="s">
        <v>107</v>
      </c>
      <c r="B31" s="45">
        <v>3</v>
      </c>
      <c r="C31" s="44">
        <f t="shared" si="0"/>
        <v>7.481296758104738E-3</v>
      </c>
      <c r="D31" s="45">
        <v>51</v>
      </c>
      <c r="E31" s="44">
        <f t="shared" si="1"/>
        <v>0.12718204488778054</v>
      </c>
      <c r="F31" s="45">
        <v>336</v>
      </c>
      <c r="G31" s="44">
        <f t="shared" si="2"/>
        <v>0.83790523690773067</v>
      </c>
      <c r="H31" s="45">
        <v>9</v>
      </c>
      <c r="I31" s="44">
        <f t="shared" si="3"/>
        <v>2.2443890274314215E-2</v>
      </c>
      <c r="J31" s="45">
        <v>1</v>
      </c>
      <c r="K31" s="44">
        <f t="shared" si="4"/>
        <v>2.4937655860349127E-3</v>
      </c>
      <c r="L31" s="45">
        <v>0</v>
      </c>
      <c r="M31" s="44">
        <f t="shared" si="5"/>
        <v>0</v>
      </c>
      <c r="N31" s="45">
        <v>0</v>
      </c>
      <c r="O31" s="44">
        <f t="shared" si="6"/>
        <v>0</v>
      </c>
      <c r="P31" s="45">
        <v>1</v>
      </c>
      <c r="Q31" s="44">
        <f t="shared" si="7"/>
        <v>2.4937655860349127E-3</v>
      </c>
      <c r="R31" s="45">
        <f t="shared" si="8"/>
        <v>401</v>
      </c>
    </row>
    <row r="32" spans="1:18" s="18" customFormat="1" ht="14">
      <c r="A32" s="20" t="s">
        <v>108</v>
      </c>
      <c r="B32" s="45">
        <v>6</v>
      </c>
      <c r="C32" s="44">
        <f t="shared" si="0"/>
        <v>3.4090909090909088E-2</v>
      </c>
      <c r="D32" s="45">
        <v>23</v>
      </c>
      <c r="E32" s="44">
        <f t="shared" si="1"/>
        <v>0.13068181818181818</v>
      </c>
      <c r="F32" s="45">
        <v>134</v>
      </c>
      <c r="G32" s="44">
        <f t="shared" si="2"/>
        <v>0.76136363636363635</v>
      </c>
      <c r="H32" s="45">
        <v>0</v>
      </c>
      <c r="I32" s="44">
        <f t="shared" si="3"/>
        <v>0</v>
      </c>
      <c r="J32" s="45">
        <v>12</v>
      </c>
      <c r="K32" s="44">
        <f t="shared" si="4"/>
        <v>6.8181818181818177E-2</v>
      </c>
      <c r="L32" s="45">
        <v>0</v>
      </c>
      <c r="M32" s="44">
        <f t="shared" si="5"/>
        <v>0</v>
      </c>
      <c r="N32" s="45">
        <v>1</v>
      </c>
      <c r="O32" s="44">
        <f t="shared" si="6"/>
        <v>5.681818181818182E-3</v>
      </c>
      <c r="P32" s="45">
        <v>0</v>
      </c>
      <c r="Q32" s="44">
        <f t="shared" si="7"/>
        <v>0</v>
      </c>
      <c r="R32" s="45">
        <f t="shared" si="8"/>
        <v>176</v>
      </c>
    </row>
    <row r="33" spans="1:18" s="18" customFormat="1" ht="14">
      <c r="A33" s="20" t="s">
        <v>109</v>
      </c>
      <c r="B33" s="45">
        <v>209</v>
      </c>
      <c r="C33" s="44">
        <f t="shared" si="0"/>
        <v>0.11708683473389356</v>
      </c>
      <c r="D33" s="45">
        <v>441</v>
      </c>
      <c r="E33" s="44">
        <f t="shared" si="1"/>
        <v>0.24705882352941178</v>
      </c>
      <c r="F33" s="45">
        <v>946</v>
      </c>
      <c r="G33" s="44">
        <f t="shared" si="2"/>
        <v>0.52997198879551821</v>
      </c>
      <c r="H33" s="45">
        <v>59</v>
      </c>
      <c r="I33" s="44">
        <f t="shared" si="3"/>
        <v>3.3053221288515407E-2</v>
      </c>
      <c r="J33" s="45">
        <v>95</v>
      </c>
      <c r="K33" s="44">
        <f t="shared" si="4"/>
        <v>5.3221288515406161E-2</v>
      </c>
      <c r="L33" s="45">
        <v>4</v>
      </c>
      <c r="M33" s="44">
        <f t="shared" si="5"/>
        <v>2.2408963585434172E-3</v>
      </c>
      <c r="N33" s="45">
        <v>12</v>
      </c>
      <c r="O33" s="44">
        <f t="shared" si="6"/>
        <v>6.7226890756302525E-3</v>
      </c>
      <c r="P33" s="45">
        <v>19</v>
      </c>
      <c r="Q33" s="44">
        <f t="shared" si="7"/>
        <v>1.0644257703081233E-2</v>
      </c>
      <c r="R33" s="45">
        <f t="shared" si="8"/>
        <v>1785</v>
      </c>
    </row>
    <row r="34" spans="1:18" s="18" customFormat="1" ht="14">
      <c r="A34" s="20" t="s">
        <v>110</v>
      </c>
      <c r="B34" s="45">
        <v>103</v>
      </c>
      <c r="C34" s="44">
        <f t="shared" si="0"/>
        <v>0.17081260364842454</v>
      </c>
      <c r="D34" s="45">
        <v>159</v>
      </c>
      <c r="E34" s="44">
        <f t="shared" si="1"/>
        <v>0.26368159203980102</v>
      </c>
      <c r="F34" s="45">
        <v>312</v>
      </c>
      <c r="G34" s="44">
        <f t="shared" si="2"/>
        <v>0.51741293532338306</v>
      </c>
      <c r="H34" s="45">
        <v>6</v>
      </c>
      <c r="I34" s="44">
        <f t="shared" si="3"/>
        <v>9.9502487562189053E-3</v>
      </c>
      <c r="J34" s="45">
        <v>14</v>
      </c>
      <c r="K34" s="44">
        <f t="shared" si="4"/>
        <v>2.3217247097844111E-2</v>
      </c>
      <c r="L34" s="45">
        <v>0</v>
      </c>
      <c r="M34" s="44">
        <f t="shared" si="5"/>
        <v>0</v>
      </c>
      <c r="N34" s="45">
        <v>8</v>
      </c>
      <c r="O34" s="44">
        <f t="shared" si="6"/>
        <v>1.3266998341625208E-2</v>
      </c>
      <c r="P34" s="45">
        <v>1</v>
      </c>
      <c r="Q34" s="44">
        <f t="shared" si="7"/>
        <v>1.658374792703151E-3</v>
      </c>
      <c r="R34" s="45">
        <f t="shared" si="8"/>
        <v>603</v>
      </c>
    </row>
    <row r="35" spans="1:18" s="18" customFormat="1" ht="14">
      <c r="A35" s="20" t="s">
        <v>111</v>
      </c>
      <c r="B35" s="45">
        <v>358</v>
      </c>
      <c r="C35" s="44">
        <f t="shared" si="0"/>
        <v>0.24436860068259386</v>
      </c>
      <c r="D35" s="45">
        <v>212</v>
      </c>
      <c r="E35" s="44">
        <f t="shared" si="1"/>
        <v>0.14470989761092151</v>
      </c>
      <c r="F35" s="45">
        <v>815</v>
      </c>
      <c r="G35" s="44">
        <f t="shared" si="2"/>
        <v>0.55631399317406138</v>
      </c>
      <c r="H35" s="45">
        <v>40</v>
      </c>
      <c r="I35" s="44">
        <f t="shared" si="3"/>
        <v>2.7303754266211604E-2</v>
      </c>
      <c r="J35" s="45">
        <v>31</v>
      </c>
      <c r="K35" s="44">
        <f t="shared" si="4"/>
        <v>2.1160409556313993E-2</v>
      </c>
      <c r="L35" s="45">
        <v>0</v>
      </c>
      <c r="M35" s="44">
        <f t="shared" si="5"/>
        <v>0</v>
      </c>
      <c r="N35" s="45">
        <v>9</v>
      </c>
      <c r="O35" s="44">
        <f t="shared" si="6"/>
        <v>6.1433447098976105E-3</v>
      </c>
      <c r="P35" s="45">
        <v>0</v>
      </c>
      <c r="Q35" s="44">
        <f t="shared" si="7"/>
        <v>0</v>
      </c>
      <c r="R35" s="45">
        <f t="shared" si="8"/>
        <v>1465</v>
      </c>
    </row>
    <row r="36" spans="1:18" s="18" customFormat="1" ht="14">
      <c r="A36" s="20" t="s">
        <v>112</v>
      </c>
      <c r="B36" s="45">
        <v>173</v>
      </c>
      <c r="C36" s="44">
        <f t="shared" si="0"/>
        <v>0.24094707520891365</v>
      </c>
      <c r="D36" s="45">
        <v>192</v>
      </c>
      <c r="E36" s="44">
        <f t="shared" si="1"/>
        <v>0.26740947075208915</v>
      </c>
      <c r="F36" s="45">
        <v>164</v>
      </c>
      <c r="G36" s="44">
        <f t="shared" si="2"/>
        <v>0.22841225626740946</v>
      </c>
      <c r="H36" s="45">
        <v>15</v>
      </c>
      <c r="I36" s="44">
        <f t="shared" si="3"/>
        <v>2.0891364902506964E-2</v>
      </c>
      <c r="J36" s="45">
        <v>56</v>
      </c>
      <c r="K36" s="44">
        <f t="shared" si="4"/>
        <v>7.7994428969359333E-2</v>
      </c>
      <c r="L36" s="45">
        <v>0</v>
      </c>
      <c r="M36" s="44">
        <f t="shared" si="5"/>
        <v>0</v>
      </c>
      <c r="N36" s="45">
        <v>44</v>
      </c>
      <c r="O36" s="44">
        <f t="shared" si="6"/>
        <v>6.1281337047353758E-2</v>
      </c>
      <c r="P36" s="45">
        <v>74</v>
      </c>
      <c r="Q36" s="44">
        <f t="shared" si="7"/>
        <v>0.10306406685236769</v>
      </c>
      <c r="R36" s="45">
        <f t="shared" si="8"/>
        <v>718</v>
      </c>
    </row>
    <row r="37" spans="1:18" s="18" customFormat="1" ht="14">
      <c r="A37" s="20" t="s">
        <v>113</v>
      </c>
      <c r="B37" s="45">
        <v>259</v>
      </c>
      <c r="C37" s="44">
        <f t="shared" si="0"/>
        <v>0.19473684210526315</v>
      </c>
      <c r="D37" s="45">
        <v>181</v>
      </c>
      <c r="E37" s="44">
        <f t="shared" si="1"/>
        <v>0.13609022556390976</v>
      </c>
      <c r="F37" s="45">
        <v>746</v>
      </c>
      <c r="G37" s="44">
        <f t="shared" si="2"/>
        <v>0.56090225563909779</v>
      </c>
      <c r="H37" s="45">
        <v>30</v>
      </c>
      <c r="I37" s="44">
        <f t="shared" si="3"/>
        <v>2.2556390977443608E-2</v>
      </c>
      <c r="J37" s="45">
        <v>63</v>
      </c>
      <c r="K37" s="44">
        <f t="shared" si="4"/>
        <v>4.736842105263158E-2</v>
      </c>
      <c r="L37" s="45">
        <v>8</v>
      </c>
      <c r="M37" s="44">
        <f t="shared" si="5"/>
        <v>6.0150375939849628E-3</v>
      </c>
      <c r="N37" s="45">
        <v>30</v>
      </c>
      <c r="O37" s="44">
        <f t="shared" si="6"/>
        <v>2.2556390977443608E-2</v>
      </c>
      <c r="P37" s="45">
        <v>13</v>
      </c>
      <c r="Q37" s="44">
        <f t="shared" si="7"/>
        <v>9.7744360902255641E-3</v>
      </c>
      <c r="R37" s="45">
        <f t="shared" si="8"/>
        <v>1330</v>
      </c>
    </row>
    <row r="38" spans="1:18" s="18" customFormat="1" ht="14">
      <c r="A38" s="20" t="s">
        <v>114</v>
      </c>
      <c r="B38" s="45">
        <v>344</v>
      </c>
      <c r="C38" s="44">
        <f t="shared" si="0"/>
        <v>0.3282442748091603</v>
      </c>
      <c r="D38" s="45">
        <v>174</v>
      </c>
      <c r="E38" s="44">
        <f t="shared" si="1"/>
        <v>0.16603053435114504</v>
      </c>
      <c r="F38" s="45">
        <v>312</v>
      </c>
      <c r="G38" s="44">
        <f t="shared" si="2"/>
        <v>0.29770992366412213</v>
      </c>
      <c r="H38" s="45">
        <v>17</v>
      </c>
      <c r="I38" s="44">
        <f t="shared" si="3"/>
        <v>1.6221374045801526E-2</v>
      </c>
      <c r="J38" s="45">
        <v>73</v>
      </c>
      <c r="K38" s="44">
        <f t="shared" si="4"/>
        <v>6.9656488549618326E-2</v>
      </c>
      <c r="L38" s="45">
        <v>5</v>
      </c>
      <c r="M38" s="44">
        <f t="shared" si="5"/>
        <v>4.7709923664122139E-3</v>
      </c>
      <c r="N38" s="45">
        <v>117</v>
      </c>
      <c r="O38" s="44">
        <f t="shared" si="6"/>
        <v>0.11164122137404581</v>
      </c>
      <c r="P38" s="45">
        <v>6</v>
      </c>
      <c r="Q38" s="44">
        <f t="shared" si="7"/>
        <v>5.7251908396946565E-3</v>
      </c>
      <c r="R38" s="45">
        <f t="shared" si="8"/>
        <v>1048</v>
      </c>
    </row>
    <row r="39" spans="1:18" s="18" customFormat="1" ht="14">
      <c r="A39" s="20" t="s">
        <v>115</v>
      </c>
      <c r="B39" s="45">
        <v>73</v>
      </c>
      <c r="C39" s="44">
        <f t="shared" si="0"/>
        <v>0.18387909319899245</v>
      </c>
      <c r="D39" s="45">
        <v>73</v>
      </c>
      <c r="E39" s="44">
        <f t="shared" si="1"/>
        <v>0.18387909319899245</v>
      </c>
      <c r="F39" s="45">
        <v>234</v>
      </c>
      <c r="G39" s="44">
        <f t="shared" si="2"/>
        <v>0.58942065491183881</v>
      </c>
      <c r="H39" s="45">
        <v>6</v>
      </c>
      <c r="I39" s="44">
        <f t="shared" si="3"/>
        <v>1.5113350125944584E-2</v>
      </c>
      <c r="J39" s="45">
        <v>8</v>
      </c>
      <c r="K39" s="44">
        <f t="shared" si="4"/>
        <v>2.0151133501259445E-2</v>
      </c>
      <c r="L39" s="45">
        <v>0</v>
      </c>
      <c r="M39" s="44">
        <f t="shared" si="5"/>
        <v>0</v>
      </c>
      <c r="N39" s="45">
        <v>2</v>
      </c>
      <c r="O39" s="44">
        <f t="shared" si="6"/>
        <v>5.0377833753148613E-3</v>
      </c>
      <c r="P39" s="45">
        <v>1</v>
      </c>
      <c r="Q39" s="44">
        <f t="shared" si="7"/>
        <v>2.5188916876574307E-3</v>
      </c>
      <c r="R39" s="45">
        <f t="shared" si="8"/>
        <v>397</v>
      </c>
    </row>
    <row r="40" spans="1:18" s="18" customFormat="1" ht="14">
      <c r="A40" s="20" t="s">
        <v>116</v>
      </c>
      <c r="B40" s="45">
        <v>314</v>
      </c>
      <c r="C40" s="44">
        <f t="shared" si="0"/>
        <v>0.20416124837451236</v>
      </c>
      <c r="D40" s="45">
        <v>283</v>
      </c>
      <c r="E40" s="44">
        <f t="shared" si="1"/>
        <v>0.18400520156046815</v>
      </c>
      <c r="F40" s="45">
        <v>712</v>
      </c>
      <c r="G40" s="44">
        <f t="shared" si="2"/>
        <v>0.46293888166449937</v>
      </c>
      <c r="H40" s="45">
        <v>49</v>
      </c>
      <c r="I40" s="44">
        <f t="shared" si="3"/>
        <v>3.1859557867360208E-2</v>
      </c>
      <c r="J40" s="45">
        <v>71</v>
      </c>
      <c r="K40" s="44">
        <f t="shared" si="4"/>
        <v>4.6163849154746424E-2</v>
      </c>
      <c r="L40" s="45">
        <v>2</v>
      </c>
      <c r="M40" s="44">
        <f t="shared" si="5"/>
        <v>1.3003901170351106E-3</v>
      </c>
      <c r="N40" s="45">
        <v>25</v>
      </c>
      <c r="O40" s="44">
        <f t="shared" si="6"/>
        <v>1.6254876462938883E-2</v>
      </c>
      <c r="P40" s="45">
        <v>82</v>
      </c>
      <c r="Q40" s="44">
        <f t="shared" si="7"/>
        <v>5.3315994798439535E-2</v>
      </c>
      <c r="R40" s="45">
        <f t="shared" si="8"/>
        <v>1538</v>
      </c>
    </row>
    <row r="41" spans="1:18" s="18" customFormat="1" ht="14">
      <c r="A41" s="20" t="s">
        <v>117</v>
      </c>
      <c r="B41" s="45">
        <v>267</v>
      </c>
      <c r="C41" s="44">
        <f t="shared" si="0"/>
        <v>0.22550675675675674</v>
      </c>
      <c r="D41" s="45">
        <v>229</v>
      </c>
      <c r="E41" s="44">
        <f t="shared" si="1"/>
        <v>0.19341216216216217</v>
      </c>
      <c r="F41" s="45">
        <v>587</v>
      </c>
      <c r="G41" s="44">
        <f t="shared" si="2"/>
        <v>0.49577702702702703</v>
      </c>
      <c r="H41" s="45">
        <v>34</v>
      </c>
      <c r="I41" s="44">
        <f t="shared" si="3"/>
        <v>2.8716216216216218E-2</v>
      </c>
      <c r="J41" s="45">
        <v>33</v>
      </c>
      <c r="K41" s="44">
        <f t="shared" si="4"/>
        <v>2.7871621621621621E-2</v>
      </c>
      <c r="L41" s="45">
        <v>0</v>
      </c>
      <c r="M41" s="44">
        <f t="shared" si="5"/>
        <v>0</v>
      </c>
      <c r="N41" s="45">
        <v>26</v>
      </c>
      <c r="O41" s="44">
        <f t="shared" si="6"/>
        <v>2.1959459459459461E-2</v>
      </c>
      <c r="P41" s="45">
        <v>8</v>
      </c>
      <c r="Q41" s="44">
        <f t="shared" si="7"/>
        <v>6.7567567567567571E-3</v>
      </c>
      <c r="R41" s="45">
        <f t="shared" si="8"/>
        <v>1184</v>
      </c>
    </row>
    <row r="42" spans="1:18" s="18" customFormat="1" ht="14">
      <c r="A42" s="20" t="s">
        <v>118</v>
      </c>
      <c r="B42" s="45">
        <v>1</v>
      </c>
      <c r="C42" s="44">
        <f t="shared" si="0"/>
        <v>4.1666666666666664E-2</v>
      </c>
      <c r="D42" s="45">
        <v>16</v>
      </c>
      <c r="E42" s="44">
        <f t="shared" si="1"/>
        <v>0.66666666666666663</v>
      </c>
      <c r="F42" s="45">
        <v>6</v>
      </c>
      <c r="G42" s="44">
        <f t="shared" si="2"/>
        <v>0.25</v>
      </c>
      <c r="H42" s="45">
        <v>0</v>
      </c>
      <c r="I42" s="44">
        <f t="shared" si="3"/>
        <v>0</v>
      </c>
      <c r="J42" s="45">
        <v>1</v>
      </c>
      <c r="K42" s="44">
        <f t="shared" si="4"/>
        <v>4.1666666666666664E-2</v>
      </c>
      <c r="L42" s="45">
        <v>0</v>
      </c>
      <c r="M42" s="44">
        <f t="shared" si="5"/>
        <v>0</v>
      </c>
      <c r="N42" s="45">
        <v>0</v>
      </c>
      <c r="O42" s="44">
        <f t="shared" si="6"/>
        <v>0</v>
      </c>
      <c r="P42" s="45">
        <v>0</v>
      </c>
      <c r="Q42" s="44">
        <f t="shared" si="7"/>
        <v>0</v>
      </c>
      <c r="R42" s="45">
        <f t="shared" si="8"/>
        <v>24</v>
      </c>
    </row>
    <row r="43" spans="1:18" s="18" customFormat="1" ht="14">
      <c r="A43" s="20" t="s">
        <v>119</v>
      </c>
      <c r="B43" s="45">
        <v>1</v>
      </c>
      <c r="C43" s="44">
        <f t="shared" si="0"/>
        <v>1.5873015873015872E-2</v>
      </c>
      <c r="D43" s="45">
        <v>0</v>
      </c>
      <c r="E43" s="44">
        <f t="shared" si="1"/>
        <v>0</v>
      </c>
      <c r="F43" s="45">
        <v>62</v>
      </c>
      <c r="G43" s="44">
        <f t="shared" si="2"/>
        <v>0.98412698412698407</v>
      </c>
      <c r="H43" s="45">
        <v>0</v>
      </c>
      <c r="I43" s="44">
        <f t="shared" si="3"/>
        <v>0</v>
      </c>
      <c r="J43" s="45">
        <v>0</v>
      </c>
      <c r="K43" s="44">
        <f t="shared" si="4"/>
        <v>0</v>
      </c>
      <c r="L43" s="45">
        <v>0</v>
      </c>
      <c r="M43" s="44">
        <f t="shared" si="5"/>
        <v>0</v>
      </c>
      <c r="N43" s="45">
        <v>0</v>
      </c>
      <c r="O43" s="44">
        <f t="shared" si="6"/>
        <v>0</v>
      </c>
      <c r="P43" s="45">
        <v>0</v>
      </c>
      <c r="Q43" s="44">
        <f t="shared" si="7"/>
        <v>0</v>
      </c>
      <c r="R43" s="45">
        <f t="shared" si="8"/>
        <v>63</v>
      </c>
    </row>
    <row r="44" spans="1:18" s="18" customFormat="1" ht="14">
      <c r="B44" s="46"/>
      <c r="C44" s="46"/>
      <c r="D44" s="46"/>
      <c r="E44" s="46"/>
      <c r="F44" s="46"/>
      <c r="G44" s="46"/>
      <c r="H44" s="46"/>
      <c r="I44" s="46"/>
      <c r="J44" s="46"/>
      <c r="K44" s="46"/>
      <c r="L44" s="46"/>
      <c r="M44" s="46"/>
      <c r="N44" s="46"/>
      <c r="O44" s="46"/>
      <c r="P44" s="46"/>
      <c r="Q44" s="46"/>
    </row>
    <row r="45" spans="1:18" s="18" customFormat="1" ht="14">
      <c r="A45" s="23" t="s">
        <v>125</v>
      </c>
      <c r="B45" s="46"/>
      <c r="C45" s="46"/>
      <c r="D45" s="46"/>
      <c r="E45" s="46"/>
      <c r="F45" s="46"/>
      <c r="G45" s="46"/>
      <c r="H45" s="46"/>
      <c r="I45" s="46"/>
      <c r="J45" s="46"/>
      <c r="K45" s="46"/>
      <c r="L45" s="46"/>
      <c r="M45" s="46"/>
      <c r="N45" s="46"/>
      <c r="O45" s="46"/>
      <c r="P45" s="46"/>
      <c r="Q45" s="46"/>
    </row>
  </sheetData>
  <sheetProtection selectLockedCells="1" selectUnlockedCells="1"/>
  <mergeCells count="11">
    <mergeCell ref="P9:Q9"/>
    <mergeCell ref="A3:R3"/>
    <mergeCell ref="A8:A10"/>
    <mergeCell ref="B8:R8"/>
    <mergeCell ref="B9:C9"/>
    <mergeCell ref="D9:E9"/>
    <mergeCell ref="F9:G9"/>
    <mergeCell ref="H9:I9"/>
    <mergeCell ref="J9:K9"/>
    <mergeCell ref="L9:M9"/>
    <mergeCell ref="N9:O9"/>
  </mergeCells>
  <conditionalFormatting sqref="B6:C6 A4:C4">
    <cfRule type="duplicateValues" dxfId="184" priority="5"/>
  </conditionalFormatting>
  <conditionalFormatting sqref="A5:C5">
    <cfRule type="duplicateValues" dxfId="183" priority="4"/>
  </conditionalFormatting>
  <conditionalFormatting sqref="A6">
    <cfRule type="duplicateValues" dxfId="182" priority="3"/>
  </conditionalFormatting>
  <conditionalFormatting sqref="D6:R6 D4:R4">
    <cfRule type="duplicateValues" dxfId="181" priority="2"/>
  </conditionalFormatting>
  <conditionalFormatting sqref="D5:R5">
    <cfRule type="duplicateValues" dxfId="180" priority="1"/>
  </conditionalFormatting>
  <pageMargins left="0.7" right="0.7" top="0.75" bottom="0.75" header="0.3" footer="0.3"/>
  <pageSetup orientation="portrait" horizontalDpi="360" verticalDpi="36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0E88F-B8FD-4C7A-85C2-0FE06C1CA7DF}">
  <dimension ref="A1:N45"/>
  <sheetViews>
    <sheetView showGridLines="0" zoomScale="87" zoomScaleNormal="87" workbookViewId="0">
      <selection activeCell="E35" sqref="E35"/>
    </sheetView>
  </sheetViews>
  <sheetFormatPr baseColWidth="10" defaultColWidth="11.5" defaultRowHeight="15"/>
  <cols>
    <col min="1" max="1" width="37.83203125" style="16" customWidth="1"/>
    <col min="2" max="2" width="14.33203125" style="47" bestFit="1" customWidth="1"/>
    <col min="3" max="3" width="13.6640625" style="47" customWidth="1"/>
    <col min="4" max="13" width="11.5" style="47"/>
    <col min="14" max="14" width="14.1640625" style="16" bestFit="1" customWidth="1"/>
    <col min="15" max="16384" width="11.5" style="16"/>
  </cols>
  <sheetData>
    <row r="1" spans="1:14" s="14" customFormat="1" ht="59.25" customHeight="1">
      <c r="B1" s="35"/>
      <c r="C1" s="35"/>
      <c r="D1" s="35"/>
      <c r="E1" s="35"/>
      <c r="F1" s="35"/>
      <c r="G1" s="35"/>
      <c r="H1" s="35"/>
      <c r="I1" s="35"/>
      <c r="J1" s="35"/>
      <c r="K1" s="35"/>
      <c r="L1" s="35"/>
      <c r="M1" s="35"/>
    </row>
    <row r="2" spans="1:14" s="15" customFormat="1" ht="3.75" customHeight="1">
      <c r="B2" s="36"/>
      <c r="C2" s="36"/>
      <c r="D2" s="36"/>
      <c r="E2" s="36"/>
      <c r="F2" s="36"/>
      <c r="G2" s="36"/>
      <c r="H2" s="36"/>
      <c r="I2" s="36"/>
      <c r="J2" s="36"/>
      <c r="K2" s="36"/>
      <c r="L2" s="36"/>
      <c r="M2" s="36"/>
    </row>
    <row r="3" spans="1:14" ht="28.5" customHeight="1">
      <c r="A3" s="461" t="s">
        <v>13</v>
      </c>
      <c r="B3" s="461"/>
      <c r="C3" s="461"/>
      <c r="D3" s="461"/>
      <c r="E3" s="461"/>
      <c r="F3" s="461"/>
      <c r="G3" s="461"/>
      <c r="H3" s="461"/>
      <c r="I3" s="461"/>
      <c r="J3" s="461"/>
      <c r="K3" s="461"/>
      <c r="L3" s="461"/>
      <c r="M3" s="461"/>
      <c r="N3" s="461"/>
    </row>
    <row r="4" spans="1:14">
      <c r="A4" s="26" t="s">
        <v>59</v>
      </c>
      <c r="B4" s="37"/>
      <c r="C4" s="37"/>
      <c r="D4" s="37"/>
      <c r="E4" s="37"/>
      <c r="F4" s="37"/>
      <c r="G4" s="37"/>
      <c r="H4" s="37"/>
      <c r="I4" s="37"/>
      <c r="J4" s="37"/>
      <c r="K4" s="37"/>
      <c r="L4" s="37"/>
      <c r="M4" s="37"/>
      <c r="N4" s="37"/>
    </row>
    <row r="5" spans="1:14">
      <c r="A5" s="49" t="s">
        <v>202</v>
      </c>
      <c r="B5" s="37"/>
      <c r="C5" s="37"/>
      <c r="D5" s="37"/>
      <c r="E5" s="37"/>
      <c r="F5" s="37"/>
      <c r="G5" s="37"/>
      <c r="H5" s="37"/>
      <c r="I5" s="37"/>
      <c r="J5" s="37"/>
      <c r="K5" s="37"/>
      <c r="L5" s="37"/>
      <c r="M5" s="37"/>
      <c r="N5" s="37"/>
    </row>
    <row r="6" spans="1:14">
      <c r="A6" s="38" t="s">
        <v>84</v>
      </c>
      <c r="B6" s="39"/>
      <c r="C6" s="39"/>
      <c r="D6" s="39"/>
      <c r="E6" s="39"/>
      <c r="F6" s="39"/>
      <c r="G6" s="39"/>
      <c r="H6" s="39"/>
      <c r="I6" s="39"/>
      <c r="J6" s="39"/>
      <c r="K6" s="39"/>
      <c r="L6" s="39"/>
      <c r="M6" s="39"/>
      <c r="N6" s="39"/>
    </row>
    <row r="8" spans="1:14" s="18" customFormat="1" ht="14">
      <c r="A8" s="462" t="s">
        <v>85</v>
      </c>
      <c r="B8" s="465" t="s">
        <v>59</v>
      </c>
      <c r="C8" s="466"/>
      <c r="D8" s="466"/>
      <c r="E8" s="466"/>
      <c r="F8" s="466"/>
      <c r="G8" s="466"/>
      <c r="H8" s="466"/>
      <c r="I8" s="466"/>
      <c r="J8" s="466"/>
      <c r="K8" s="466"/>
      <c r="L8" s="466"/>
      <c r="M8" s="466"/>
      <c r="N8" s="467"/>
    </row>
    <row r="9" spans="1:14" s="18" customFormat="1" ht="38.25" customHeight="1">
      <c r="A9" s="463"/>
      <c r="B9" s="465" t="s">
        <v>203</v>
      </c>
      <c r="C9" s="467"/>
      <c r="D9" s="465" t="s">
        <v>204</v>
      </c>
      <c r="E9" s="467"/>
      <c r="F9" s="465" t="s">
        <v>205</v>
      </c>
      <c r="G9" s="467"/>
      <c r="H9" s="465" t="s">
        <v>206</v>
      </c>
      <c r="I9" s="467"/>
      <c r="J9" s="465" t="s">
        <v>207</v>
      </c>
      <c r="K9" s="467"/>
      <c r="L9" s="465" t="s">
        <v>208</v>
      </c>
      <c r="M9" s="467"/>
      <c r="N9" s="29" t="s">
        <v>169</v>
      </c>
    </row>
    <row r="10" spans="1:14" s="18" customFormat="1">
      <c r="A10" s="464"/>
      <c r="B10" s="29" t="s">
        <v>23</v>
      </c>
      <c r="C10" s="29" t="s">
        <v>22</v>
      </c>
      <c r="D10" s="29" t="s">
        <v>23</v>
      </c>
      <c r="E10" s="29" t="s">
        <v>22</v>
      </c>
      <c r="F10" s="29" t="s">
        <v>23</v>
      </c>
      <c r="G10" s="29" t="s">
        <v>22</v>
      </c>
      <c r="H10" s="29" t="s">
        <v>23</v>
      </c>
      <c r="I10" s="29" t="s">
        <v>22</v>
      </c>
      <c r="J10" s="29" t="s">
        <v>23</v>
      </c>
      <c r="K10" s="29" t="s">
        <v>22</v>
      </c>
      <c r="L10" s="29" t="s">
        <v>23</v>
      </c>
      <c r="M10" s="29" t="s">
        <v>22</v>
      </c>
      <c r="N10" s="29"/>
    </row>
    <row r="11" spans="1:14" s="18" customFormat="1" ht="14">
      <c r="A11" s="40" t="s">
        <v>87</v>
      </c>
      <c r="B11" s="41">
        <f>SUM(B12:B43)</f>
        <v>18479</v>
      </c>
      <c r="C11" s="48">
        <f t="shared" ref="C11:C43" si="0">B11/$N11</f>
        <v>0.55809247682039198</v>
      </c>
      <c r="D11" s="41">
        <f>SUM(D12:D43)</f>
        <v>5563</v>
      </c>
      <c r="E11" s="48">
        <f t="shared" ref="E11:E43" si="1">D11/$N11</f>
        <v>0.1680106309081574</v>
      </c>
      <c r="F11" s="41">
        <f>SUM(F12:F43)</f>
        <v>5095</v>
      </c>
      <c r="G11" s="48">
        <f t="shared" ref="G11:G43" si="2">F11/$N11</f>
        <v>0.15387635528978286</v>
      </c>
      <c r="H11" s="41">
        <f>SUM(H12:H43)</f>
        <v>14169</v>
      </c>
      <c r="I11" s="48">
        <f t="shared" ref="I11:I43" si="3">H11/$N11</f>
        <v>0.42792425477937845</v>
      </c>
      <c r="J11" s="41">
        <f>SUM(J12:J43)</f>
        <v>2662</v>
      </c>
      <c r="K11" s="48">
        <f t="shared" ref="K11:K43" si="4">J11/$N11</f>
        <v>8.0396242940412546E-2</v>
      </c>
      <c r="L11" s="41">
        <f>SUM(L12:L43)</f>
        <v>301</v>
      </c>
      <c r="M11" s="48">
        <f t="shared" ref="M11:M43" si="5">L11/$N11</f>
        <v>9.0906345323306451E-3</v>
      </c>
      <c r="N11" s="41">
        <v>33111</v>
      </c>
    </row>
    <row r="12" spans="1:14" s="18" customFormat="1" ht="14">
      <c r="A12" s="20" t="s">
        <v>88</v>
      </c>
      <c r="B12" s="45">
        <v>775</v>
      </c>
      <c r="C12" s="44">
        <f t="shared" si="0"/>
        <v>0.95443349753694584</v>
      </c>
      <c r="D12" s="45">
        <v>53</v>
      </c>
      <c r="E12" s="44">
        <f t="shared" si="1"/>
        <v>6.5270935960591137E-2</v>
      </c>
      <c r="F12" s="45">
        <v>14</v>
      </c>
      <c r="G12" s="44">
        <f t="shared" si="2"/>
        <v>1.7241379310344827E-2</v>
      </c>
      <c r="H12" s="45">
        <v>23</v>
      </c>
      <c r="I12" s="44">
        <f t="shared" si="3"/>
        <v>2.832512315270936E-2</v>
      </c>
      <c r="J12" s="45">
        <v>9</v>
      </c>
      <c r="K12" s="44">
        <f t="shared" si="4"/>
        <v>1.1083743842364532E-2</v>
      </c>
      <c r="L12" s="45">
        <v>0</v>
      </c>
      <c r="M12" s="44">
        <f t="shared" si="5"/>
        <v>0</v>
      </c>
      <c r="N12" s="45">
        <v>812</v>
      </c>
    </row>
    <row r="13" spans="1:14" s="18" customFormat="1" ht="14">
      <c r="A13" s="20" t="s">
        <v>89</v>
      </c>
      <c r="B13" s="45">
        <v>828</v>
      </c>
      <c r="C13" s="44">
        <f t="shared" si="0"/>
        <v>0.54402102496714844</v>
      </c>
      <c r="D13" s="45">
        <v>224</v>
      </c>
      <c r="E13" s="44">
        <f t="shared" si="1"/>
        <v>0.14717477003942181</v>
      </c>
      <c r="F13" s="45">
        <v>451</v>
      </c>
      <c r="G13" s="44">
        <f t="shared" si="2"/>
        <v>0.29632063074901444</v>
      </c>
      <c r="H13" s="45">
        <v>689</v>
      </c>
      <c r="I13" s="44">
        <f t="shared" si="3"/>
        <v>0.45269382391590013</v>
      </c>
      <c r="J13" s="45">
        <v>180</v>
      </c>
      <c r="K13" s="44">
        <f t="shared" si="4"/>
        <v>0.11826544021024968</v>
      </c>
      <c r="L13" s="45">
        <v>12</v>
      </c>
      <c r="M13" s="44">
        <f t="shared" si="5"/>
        <v>7.8843626806833107E-3</v>
      </c>
      <c r="N13" s="45">
        <v>1522</v>
      </c>
    </row>
    <row r="14" spans="1:14" s="18" customFormat="1" ht="14">
      <c r="A14" s="20" t="s">
        <v>90</v>
      </c>
      <c r="B14" s="45">
        <v>8</v>
      </c>
      <c r="C14" s="44">
        <f t="shared" si="0"/>
        <v>0.47058823529411764</v>
      </c>
      <c r="D14" s="45">
        <v>0</v>
      </c>
      <c r="E14" s="44">
        <f t="shared" si="1"/>
        <v>0</v>
      </c>
      <c r="F14" s="45">
        <v>0</v>
      </c>
      <c r="G14" s="44">
        <f t="shared" si="2"/>
        <v>0</v>
      </c>
      <c r="H14" s="45">
        <v>7</v>
      </c>
      <c r="I14" s="44">
        <f t="shared" si="3"/>
        <v>0.41176470588235292</v>
      </c>
      <c r="J14" s="45">
        <v>2</v>
      </c>
      <c r="K14" s="44">
        <f t="shared" si="4"/>
        <v>0.11764705882352941</v>
      </c>
      <c r="L14" s="45">
        <v>0</v>
      </c>
      <c r="M14" s="44">
        <f t="shared" si="5"/>
        <v>0</v>
      </c>
      <c r="N14" s="45">
        <v>17</v>
      </c>
    </row>
    <row r="15" spans="1:14" s="18" customFormat="1" ht="14">
      <c r="A15" s="20" t="s">
        <v>91</v>
      </c>
      <c r="B15" s="45">
        <v>1336</v>
      </c>
      <c r="C15" s="44">
        <f t="shared" si="0"/>
        <v>0.67068273092369479</v>
      </c>
      <c r="D15" s="45">
        <v>159</v>
      </c>
      <c r="E15" s="44">
        <f t="shared" si="1"/>
        <v>7.9819277108433728E-2</v>
      </c>
      <c r="F15" s="45">
        <v>368</v>
      </c>
      <c r="G15" s="44">
        <f t="shared" si="2"/>
        <v>0.18473895582329317</v>
      </c>
      <c r="H15" s="45">
        <v>822</v>
      </c>
      <c r="I15" s="44">
        <f t="shared" si="3"/>
        <v>0.41265060240963858</v>
      </c>
      <c r="J15" s="45">
        <v>237</v>
      </c>
      <c r="K15" s="44">
        <f t="shared" si="4"/>
        <v>0.11897590361445783</v>
      </c>
      <c r="L15" s="45">
        <v>17</v>
      </c>
      <c r="M15" s="44">
        <f t="shared" si="5"/>
        <v>8.5341365461847393E-3</v>
      </c>
      <c r="N15" s="45">
        <v>1992</v>
      </c>
    </row>
    <row r="16" spans="1:14" s="18" customFormat="1" ht="14">
      <c r="A16" s="20" t="s">
        <v>92</v>
      </c>
      <c r="B16" s="45">
        <v>1038</v>
      </c>
      <c r="C16" s="44">
        <f t="shared" si="0"/>
        <v>0.42212281415209435</v>
      </c>
      <c r="D16" s="45">
        <v>649</v>
      </c>
      <c r="E16" s="44">
        <f t="shared" si="1"/>
        <v>0.2639284261895079</v>
      </c>
      <c r="F16" s="45">
        <v>797</v>
      </c>
      <c r="G16" s="44">
        <f t="shared" si="2"/>
        <v>0.32411549410329404</v>
      </c>
      <c r="H16" s="45">
        <v>1128</v>
      </c>
      <c r="I16" s="44">
        <f t="shared" si="3"/>
        <v>0.458723058153721</v>
      </c>
      <c r="J16" s="45">
        <v>458</v>
      </c>
      <c r="K16" s="44">
        <f t="shared" si="4"/>
        <v>0.18625457503050019</v>
      </c>
      <c r="L16" s="45">
        <v>61</v>
      </c>
      <c r="M16" s="44">
        <f t="shared" si="5"/>
        <v>2.480683204554697E-2</v>
      </c>
      <c r="N16" s="45">
        <v>2459</v>
      </c>
    </row>
    <row r="17" spans="1:14" s="18" customFormat="1" ht="14">
      <c r="A17" s="20" t="s">
        <v>93</v>
      </c>
      <c r="B17" s="45">
        <v>1437</v>
      </c>
      <c r="C17" s="44">
        <f t="shared" si="0"/>
        <v>0.62860892388451439</v>
      </c>
      <c r="D17" s="45">
        <v>140</v>
      </c>
      <c r="E17" s="44">
        <f t="shared" si="1"/>
        <v>6.1242344706911638E-2</v>
      </c>
      <c r="F17" s="45">
        <v>315</v>
      </c>
      <c r="G17" s="44">
        <f t="shared" si="2"/>
        <v>0.13779527559055119</v>
      </c>
      <c r="H17" s="45">
        <v>944</v>
      </c>
      <c r="I17" s="44">
        <f t="shared" si="3"/>
        <v>0.41294838145231844</v>
      </c>
      <c r="J17" s="45">
        <v>62</v>
      </c>
      <c r="K17" s="44">
        <f t="shared" si="4"/>
        <v>2.7121609798775152E-2</v>
      </c>
      <c r="L17" s="45">
        <v>4</v>
      </c>
      <c r="M17" s="44">
        <f t="shared" si="5"/>
        <v>1.7497812773403325E-3</v>
      </c>
      <c r="N17" s="45">
        <v>2286</v>
      </c>
    </row>
    <row r="18" spans="1:14" s="18" customFormat="1" ht="14">
      <c r="A18" s="20" t="s">
        <v>94</v>
      </c>
      <c r="B18" s="45">
        <v>1184</v>
      </c>
      <c r="C18" s="44">
        <f t="shared" si="0"/>
        <v>0.55430711610486894</v>
      </c>
      <c r="D18" s="45">
        <v>798</v>
      </c>
      <c r="E18" s="44">
        <f t="shared" si="1"/>
        <v>0.37359550561797755</v>
      </c>
      <c r="F18" s="45">
        <v>414</v>
      </c>
      <c r="G18" s="44">
        <f t="shared" si="2"/>
        <v>0.19382022471910113</v>
      </c>
      <c r="H18" s="45">
        <v>596</v>
      </c>
      <c r="I18" s="44">
        <f t="shared" si="3"/>
        <v>0.27902621722846443</v>
      </c>
      <c r="J18" s="45">
        <v>135</v>
      </c>
      <c r="K18" s="44">
        <f t="shared" si="4"/>
        <v>6.3202247191011238E-2</v>
      </c>
      <c r="L18" s="45">
        <v>18</v>
      </c>
      <c r="M18" s="44">
        <f t="shared" si="5"/>
        <v>8.4269662921348312E-3</v>
      </c>
      <c r="N18" s="45">
        <v>2136</v>
      </c>
    </row>
    <row r="19" spans="1:14" s="18" customFormat="1" ht="14">
      <c r="A19" s="20" t="s">
        <v>95</v>
      </c>
      <c r="B19" s="45">
        <v>822</v>
      </c>
      <c r="C19" s="44">
        <f t="shared" si="0"/>
        <v>0.55691056910569103</v>
      </c>
      <c r="D19" s="45">
        <v>201</v>
      </c>
      <c r="E19" s="44">
        <f t="shared" si="1"/>
        <v>0.13617886178861788</v>
      </c>
      <c r="F19" s="45">
        <v>247</v>
      </c>
      <c r="G19" s="44">
        <f t="shared" si="2"/>
        <v>0.16734417344173441</v>
      </c>
      <c r="H19" s="45">
        <v>621</v>
      </c>
      <c r="I19" s="44">
        <f t="shared" si="3"/>
        <v>0.42073170731707316</v>
      </c>
      <c r="J19" s="45">
        <v>185</v>
      </c>
      <c r="K19" s="44">
        <f t="shared" si="4"/>
        <v>0.12533875338753386</v>
      </c>
      <c r="L19" s="45">
        <v>17</v>
      </c>
      <c r="M19" s="44">
        <f t="shared" si="5"/>
        <v>1.1517615176151762E-2</v>
      </c>
      <c r="N19" s="45">
        <v>1476</v>
      </c>
    </row>
    <row r="20" spans="1:14" s="18" customFormat="1" ht="14">
      <c r="A20" s="20" t="s">
        <v>96</v>
      </c>
      <c r="B20" s="45">
        <v>115</v>
      </c>
      <c r="C20" s="44">
        <f t="shared" si="0"/>
        <v>0.5133928571428571</v>
      </c>
      <c r="D20" s="45">
        <v>3</v>
      </c>
      <c r="E20" s="44">
        <f t="shared" si="1"/>
        <v>1.3392857142857142E-2</v>
      </c>
      <c r="F20" s="45">
        <v>19</v>
      </c>
      <c r="G20" s="44">
        <f t="shared" si="2"/>
        <v>8.4821428571428575E-2</v>
      </c>
      <c r="H20" s="45">
        <v>167</v>
      </c>
      <c r="I20" s="44">
        <f t="shared" si="3"/>
        <v>0.7455357142857143</v>
      </c>
      <c r="J20" s="45">
        <v>18</v>
      </c>
      <c r="K20" s="44">
        <f t="shared" si="4"/>
        <v>8.0357142857142863E-2</v>
      </c>
      <c r="L20" s="45">
        <v>0</v>
      </c>
      <c r="M20" s="44">
        <f t="shared" si="5"/>
        <v>0</v>
      </c>
      <c r="N20" s="45">
        <v>224</v>
      </c>
    </row>
    <row r="21" spans="1:14" s="18" customFormat="1" ht="14">
      <c r="A21" s="20" t="s">
        <v>97</v>
      </c>
      <c r="B21" s="45">
        <v>4</v>
      </c>
      <c r="C21" s="44">
        <f t="shared" si="0"/>
        <v>0.5714285714285714</v>
      </c>
      <c r="D21" s="45">
        <v>1</v>
      </c>
      <c r="E21" s="44">
        <f t="shared" si="1"/>
        <v>0.14285714285714285</v>
      </c>
      <c r="F21" s="45">
        <v>1</v>
      </c>
      <c r="G21" s="44">
        <f t="shared" si="2"/>
        <v>0.14285714285714285</v>
      </c>
      <c r="H21" s="45">
        <v>2</v>
      </c>
      <c r="I21" s="44">
        <f t="shared" si="3"/>
        <v>0.2857142857142857</v>
      </c>
      <c r="J21" s="45">
        <v>0</v>
      </c>
      <c r="K21" s="44">
        <f t="shared" si="4"/>
        <v>0</v>
      </c>
      <c r="L21" s="45">
        <v>0</v>
      </c>
      <c r="M21" s="44">
        <f t="shared" si="5"/>
        <v>0</v>
      </c>
      <c r="N21" s="45">
        <v>7</v>
      </c>
    </row>
    <row r="22" spans="1:14" s="18" customFormat="1" ht="14">
      <c r="A22" s="20" t="s">
        <v>98</v>
      </c>
      <c r="B22" s="45">
        <v>784</v>
      </c>
      <c r="C22" s="44">
        <f t="shared" si="0"/>
        <v>0.55840455840455838</v>
      </c>
      <c r="D22" s="45">
        <v>662</v>
      </c>
      <c r="E22" s="44">
        <f t="shared" si="1"/>
        <v>0.47150997150997154</v>
      </c>
      <c r="F22" s="45">
        <v>153</v>
      </c>
      <c r="G22" s="44">
        <f t="shared" si="2"/>
        <v>0.10897435897435898</v>
      </c>
      <c r="H22" s="45">
        <v>652</v>
      </c>
      <c r="I22" s="44">
        <f t="shared" si="3"/>
        <v>0.46438746438746437</v>
      </c>
      <c r="J22" s="45">
        <v>61</v>
      </c>
      <c r="K22" s="44">
        <f t="shared" si="4"/>
        <v>4.344729344729345E-2</v>
      </c>
      <c r="L22" s="45">
        <v>7</v>
      </c>
      <c r="M22" s="44">
        <f t="shared" si="5"/>
        <v>4.9857549857549857E-3</v>
      </c>
      <c r="N22" s="45">
        <v>1404</v>
      </c>
    </row>
    <row r="23" spans="1:14" s="18" customFormat="1" ht="14">
      <c r="A23" s="20" t="s">
        <v>99</v>
      </c>
      <c r="B23" s="45">
        <v>262</v>
      </c>
      <c r="C23" s="44">
        <f t="shared" si="0"/>
        <v>0.77744807121661719</v>
      </c>
      <c r="D23" s="45">
        <v>172</v>
      </c>
      <c r="E23" s="44">
        <f t="shared" si="1"/>
        <v>0.51038575667655783</v>
      </c>
      <c r="F23" s="45">
        <v>13</v>
      </c>
      <c r="G23" s="44">
        <f t="shared" si="2"/>
        <v>3.857566765578635E-2</v>
      </c>
      <c r="H23" s="45">
        <v>8</v>
      </c>
      <c r="I23" s="44">
        <f t="shared" si="3"/>
        <v>2.3738872403560832E-2</v>
      </c>
      <c r="J23" s="45">
        <v>0</v>
      </c>
      <c r="K23" s="44">
        <f t="shared" si="4"/>
        <v>0</v>
      </c>
      <c r="L23" s="45">
        <v>0</v>
      </c>
      <c r="M23" s="44">
        <f t="shared" si="5"/>
        <v>0</v>
      </c>
      <c r="N23" s="45">
        <v>337</v>
      </c>
    </row>
    <row r="24" spans="1:14" s="18" customFormat="1" ht="14">
      <c r="A24" s="20" t="s">
        <v>100</v>
      </c>
      <c r="B24" s="45">
        <v>813</v>
      </c>
      <c r="C24" s="44">
        <f t="shared" si="0"/>
        <v>0.51228733459357279</v>
      </c>
      <c r="D24" s="45">
        <v>11</v>
      </c>
      <c r="E24" s="44">
        <f t="shared" si="1"/>
        <v>6.9313169502205419E-3</v>
      </c>
      <c r="F24" s="45">
        <v>51</v>
      </c>
      <c r="G24" s="44">
        <f t="shared" si="2"/>
        <v>3.2136105860113423E-2</v>
      </c>
      <c r="H24" s="45">
        <v>776</v>
      </c>
      <c r="I24" s="44">
        <f t="shared" si="3"/>
        <v>0.48897290485192185</v>
      </c>
      <c r="J24" s="45">
        <v>14</v>
      </c>
      <c r="K24" s="44">
        <f t="shared" si="4"/>
        <v>8.8216761184625077E-3</v>
      </c>
      <c r="L24" s="45">
        <v>3</v>
      </c>
      <c r="M24" s="44">
        <f t="shared" si="5"/>
        <v>1.890359168241966E-3</v>
      </c>
      <c r="N24" s="45">
        <v>1587</v>
      </c>
    </row>
    <row r="25" spans="1:14" s="18" customFormat="1" ht="14">
      <c r="A25" s="20" t="s">
        <v>101</v>
      </c>
      <c r="B25" s="45">
        <v>1007</v>
      </c>
      <c r="C25" s="44">
        <f t="shared" si="0"/>
        <v>0.76230128690386068</v>
      </c>
      <c r="D25" s="45">
        <v>68</v>
      </c>
      <c r="E25" s="44">
        <f t="shared" si="1"/>
        <v>5.1476154428463289E-2</v>
      </c>
      <c r="F25" s="45">
        <v>96</v>
      </c>
      <c r="G25" s="44">
        <f t="shared" si="2"/>
        <v>7.267221801665405E-2</v>
      </c>
      <c r="H25" s="45">
        <v>318</v>
      </c>
      <c r="I25" s="44">
        <f t="shared" si="3"/>
        <v>0.24072672218016655</v>
      </c>
      <c r="J25" s="45">
        <v>18</v>
      </c>
      <c r="K25" s="44">
        <f t="shared" si="4"/>
        <v>1.3626040878122634E-2</v>
      </c>
      <c r="L25" s="45">
        <v>2</v>
      </c>
      <c r="M25" s="44">
        <f t="shared" si="5"/>
        <v>1.514004542013626E-3</v>
      </c>
      <c r="N25" s="45">
        <v>1321</v>
      </c>
    </row>
    <row r="26" spans="1:14" s="18" customFormat="1" ht="14">
      <c r="A26" s="20" t="s">
        <v>102</v>
      </c>
      <c r="B26" s="45">
        <v>677</v>
      </c>
      <c r="C26" s="44">
        <f t="shared" si="0"/>
        <v>0.48116560056858565</v>
      </c>
      <c r="D26" s="45">
        <v>520</v>
      </c>
      <c r="E26" s="44">
        <f t="shared" si="1"/>
        <v>0.36958066808813078</v>
      </c>
      <c r="F26" s="45">
        <v>212</v>
      </c>
      <c r="G26" s="44">
        <f t="shared" si="2"/>
        <v>0.15067519545131486</v>
      </c>
      <c r="H26" s="45">
        <v>607</v>
      </c>
      <c r="I26" s="44">
        <f t="shared" si="3"/>
        <v>0.43141435678749113</v>
      </c>
      <c r="J26" s="45">
        <v>235</v>
      </c>
      <c r="K26" s="44">
        <f t="shared" si="4"/>
        <v>0.16702203269367449</v>
      </c>
      <c r="L26" s="45">
        <v>38</v>
      </c>
      <c r="M26" s="44">
        <f t="shared" si="5"/>
        <v>2.7007818052594171E-2</v>
      </c>
      <c r="N26" s="45">
        <v>1407</v>
      </c>
    </row>
    <row r="27" spans="1:14" s="18" customFormat="1" ht="14">
      <c r="A27" s="20" t="s">
        <v>103</v>
      </c>
      <c r="B27" s="45">
        <v>17</v>
      </c>
      <c r="C27" s="44">
        <f t="shared" si="0"/>
        <v>0.68</v>
      </c>
      <c r="D27" s="45">
        <v>0</v>
      </c>
      <c r="E27" s="44">
        <f t="shared" si="1"/>
        <v>0</v>
      </c>
      <c r="F27" s="45">
        <v>17</v>
      </c>
      <c r="G27" s="44">
        <f t="shared" si="2"/>
        <v>0.68</v>
      </c>
      <c r="H27" s="45">
        <v>0</v>
      </c>
      <c r="I27" s="44">
        <f t="shared" si="3"/>
        <v>0</v>
      </c>
      <c r="J27" s="45">
        <v>0</v>
      </c>
      <c r="K27" s="44">
        <f t="shared" si="4"/>
        <v>0</v>
      </c>
      <c r="L27" s="45">
        <v>0</v>
      </c>
      <c r="M27" s="44">
        <f t="shared" si="5"/>
        <v>0</v>
      </c>
      <c r="N27" s="45">
        <v>25</v>
      </c>
    </row>
    <row r="28" spans="1:14" s="18" customFormat="1" ht="14">
      <c r="A28" s="20" t="s">
        <v>104</v>
      </c>
      <c r="B28" s="45">
        <v>30</v>
      </c>
      <c r="C28" s="44">
        <f t="shared" si="0"/>
        <v>0.967741935483871</v>
      </c>
      <c r="D28" s="45">
        <v>0</v>
      </c>
      <c r="E28" s="44">
        <f t="shared" si="1"/>
        <v>0</v>
      </c>
      <c r="F28" s="45">
        <v>0</v>
      </c>
      <c r="G28" s="44">
        <f t="shared" si="2"/>
        <v>0</v>
      </c>
      <c r="H28" s="45">
        <v>0</v>
      </c>
      <c r="I28" s="44">
        <f t="shared" si="3"/>
        <v>0</v>
      </c>
      <c r="J28" s="45">
        <v>0</v>
      </c>
      <c r="K28" s="44">
        <f t="shared" si="4"/>
        <v>0</v>
      </c>
      <c r="L28" s="45">
        <v>0</v>
      </c>
      <c r="M28" s="44">
        <f t="shared" si="5"/>
        <v>0</v>
      </c>
      <c r="N28" s="45">
        <v>31</v>
      </c>
    </row>
    <row r="29" spans="1:14" s="18" customFormat="1" ht="14">
      <c r="A29" s="20" t="s">
        <v>105</v>
      </c>
      <c r="B29" s="45">
        <v>839</v>
      </c>
      <c r="C29" s="44">
        <f t="shared" si="0"/>
        <v>0.63464447806354007</v>
      </c>
      <c r="D29" s="45">
        <v>159</v>
      </c>
      <c r="E29" s="44">
        <f t="shared" si="1"/>
        <v>0.12027231467473525</v>
      </c>
      <c r="F29" s="45">
        <v>294</v>
      </c>
      <c r="G29" s="44">
        <f t="shared" si="2"/>
        <v>0.22239031770045387</v>
      </c>
      <c r="H29" s="45">
        <v>395</v>
      </c>
      <c r="I29" s="44">
        <f t="shared" si="3"/>
        <v>0.2987897125567322</v>
      </c>
      <c r="J29" s="45">
        <v>59</v>
      </c>
      <c r="K29" s="44">
        <f t="shared" si="4"/>
        <v>4.4629349470499242E-2</v>
      </c>
      <c r="L29" s="45">
        <v>15</v>
      </c>
      <c r="M29" s="44">
        <f t="shared" si="5"/>
        <v>1.1346444780635401E-2</v>
      </c>
      <c r="N29" s="45">
        <v>1322</v>
      </c>
    </row>
    <row r="30" spans="1:14" s="18" customFormat="1" ht="14">
      <c r="A30" s="20" t="s">
        <v>106</v>
      </c>
      <c r="B30" s="45">
        <v>146</v>
      </c>
      <c r="C30" s="44">
        <f t="shared" si="0"/>
        <v>9.952283571915474E-2</v>
      </c>
      <c r="D30" s="45">
        <v>8</v>
      </c>
      <c r="E30" s="44">
        <f t="shared" si="1"/>
        <v>5.4533060668029995E-3</v>
      </c>
      <c r="F30" s="45">
        <v>16</v>
      </c>
      <c r="G30" s="44">
        <f t="shared" si="2"/>
        <v>1.0906612133605999E-2</v>
      </c>
      <c r="H30" s="45">
        <v>1314</v>
      </c>
      <c r="I30" s="44">
        <f t="shared" si="3"/>
        <v>0.89570552147239269</v>
      </c>
      <c r="J30" s="45">
        <v>11</v>
      </c>
      <c r="K30" s="44">
        <f t="shared" si="4"/>
        <v>7.498295841854124E-3</v>
      </c>
      <c r="L30" s="45">
        <v>3</v>
      </c>
      <c r="M30" s="44">
        <f t="shared" si="5"/>
        <v>2.0449897750511249E-3</v>
      </c>
      <c r="N30" s="45">
        <v>1467</v>
      </c>
    </row>
    <row r="31" spans="1:14" s="18" customFormat="1" ht="14">
      <c r="A31" s="20" t="s">
        <v>107</v>
      </c>
      <c r="B31" s="45">
        <v>280</v>
      </c>
      <c r="C31" s="44">
        <f t="shared" si="0"/>
        <v>0.68796068796068799</v>
      </c>
      <c r="D31" s="45">
        <v>91</v>
      </c>
      <c r="E31" s="44">
        <f t="shared" si="1"/>
        <v>0.22358722358722358</v>
      </c>
      <c r="F31" s="45">
        <v>52</v>
      </c>
      <c r="G31" s="44">
        <f t="shared" si="2"/>
        <v>0.12776412776412777</v>
      </c>
      <c r="H31" s="45">
        <v>145</v>
      </c>
      <c r="I31" s="44">
        <f t="shared" si="3"/>
        <v>0.35626535626535627</v>
      </c>
      <c r="J31" s="45">
        <v>9</v>
      </c>
      <c r="K31" s="44">
        <f t="shared" si="4"/>
        <v>2.2113022113022112E-2</v>
      </c>
      <c r="L31" s="45">
        <v>0</v>
      </c>
      <c r="M31" s="44">
        <f t="shared" si="5"/>
        <v>0</v>
      </c>
      <c r="N31" s="45">
        <v>407</v>
      </c>
    </row>
    <row r="32" spans="1:14" s="18" customFormat="1" ht="14">
      <c r="A32" s="20" t="s">
        <v>108</v>
      </c>
      <c r="B32" s="45">
        <v>134</v>
      </c>
      <c r="C32" s="44">
        <f t="shared" si="0"/>
        <v>0.76136363636363635</v>
      </c>
      <c r="D32" s="45">
        <v>36</v>
      </c>
      <c r="E32" s="44">
        <f t="shared" si="1"/>
        <v>0.20454545454545456</v>
      </c>
      <c r="F32" s="45">
        <v>39</v>
      </c>
      <c r="G32" s="44">
        <f t="shared" si="2"/>
        <v>0.22159090909090909</v>
      </c>
      <c r="H32" s="45">
        <v>73</v>
      </c>
      <c r="I32" s="44">
        <f t="shared" si="3"/>
        <v>0.41477272727272729</v>
      </c>
      <c r="J32" s="45">
        <v>7</v>
      </c>
      <c r="K32" s="44">
        <f t="shared" si="4"/>
        <v>3.9772727272727272E-2</v>
      </c>
      <c r="L32" s="45">
        <v>0</v>
      </c>
      <c r="M32" s="44">
        <f t="shared" si="5"/>
        <v>0</v>
      </c>
      <c r="N32" s="45">
        <v>176</v>
      </c>
    </row>
    <row r="33" spans="1:14" s="18" customFormat="1" ht="14">
      <c r="A33" s="20" t="s">
        <v>109</v>
      </c>
      <c r="B33" s="45">
        <v>1234</v>
      </c>
      <c r="C33" s="44">
        <f t="shared" si="0"/>
        <v>0.64137214137214138</v>
      </c>
      <c r="D33" s="45">
        <v>464</v>
      </c>
      <c r="E33" s="44">
        <f t="shared" si="1"/>
        <v>0.24116424116424118</v>
      </c>
      <c r="F33" s="45">
        <v>229</v>
      </c>
      <c r="G33" s="44">
        <f t="shared" si="2"/>
        <v>0.11902286902286903</v>
      </c>
      <c r="H33" s="45">
        <v>517</v>
      </c>
      <c r="I33" s="44">
        <f t="shared" si="3"/>
        <v>0.26871101871101871</v>
      </c>
      <c r="J33" s="45">
        <v>81</v>
      </c>
      <c r="K33" s="44">
        <f t="shared" si="4"/>
        <v>4.2099792099792102E-2</v>
      </c>
      <c r="L33" s="45">
        <v>17</v>
      </c>
      <c r="M33" s="44">
        <f t="shared" si="5"/>
        <v>8.8357588357588362E-3</v>
      </c>
      <c r="N33" s="45">
        <v>1924</v>
      </c>
    </row>
    <row r="34" spans="1:14" s="18" customFormat="1" ht="14">
      <c r="A34" s="20" t="s">
        <v>110</v>
      </c>
      <c r="B34" s="45">
        <v>276</v>
      </c>
      <c r="C34" s="44">
        <f t="shared" si="0"/>
        <v>0.41503759398496243</v>
      </c>
      <c r="D34" s="45">
        <v>69</v>
      </c>
      <c r="E34" s="44">
        <f t="shared" si="1"/>
        <v>0.10375939849624061</v>
      </c>
      <c r="F34" s="45">
        <v>97</v>
      </c>
      <c r="G34" s="44">
        <f t="shared" si="2"/>
        <v>0.14586466165413534</v>
      </c>
      <c r="H34" s="45">
        <v>350</v>
      </c>
      <c r="I34" s="44">
        <f t="shared" si="3"/>
        <v>0.52631578947368418</v>
      </c>
      <c r="J34" s="45">
        <v>126</v>
      </c>
      <c r="K34" s="44">
        <f t="shared" si="4"/>
        <v>0.18947368421052632</v>
      </c>
      <c r="L34" s="45">
        <v>8</v>
      </c>
      <c r="M34" s="44">
        <f t="shared" si="5"/>
        <v>1.2030075187969926E-2</v>
      </c>
      <c r="N34" s="45">
        <v>665</v>
      </c>
    </row>
    <row r="35" spans="1:14" s="18" customFormat="1" ht="14">
      <c r="A35" s="20" t="s">
        <v>111</v>
      </c>
      <c r="B35" s="45">
        <v>534</v>
      </c>
      <c r="C35" s="44">
        <f t="shared" si="0"/>
        <v>0.35862995298858297</v>
      </c>
      <c r="D35" s="45">
        <v>143</v>
      </c>
      <c r="E35" s="44">
        <f t="shared" si="1"/>
        <v>9.6037609133646742E-2</v>
      </c>
      <c r="F35" s="45">
        <v>77</v>
      </c>
      <c r="G35" s="44">
        <f t="shared" si="2"/>
        <v>5.1712558764271326E-2</v>
      </c>
      <c r="H35" s="45">
        <v>1086</v>
      </c>
      <c r="I35" s="44">
        <f t="shared" si="3"/>
        <v>0.72934855607790461</v>
      </c>
      <c r="J35" s="45">
        <v>117</v>
      </c>
      <c r="K35" s="44">
        <f t="shared" si="4"/>
        <v>7.8576225654801879E-2</v>
      </c>
      <c r="L35" s="45">
        <v>17</v>
      </c>
      <c r="M35" s="44">
        <f t="shared" si="5"/>
        <v>1.1417058428475487E-2</v>
      </c>
      <c r="N35" s="45">
        <v>1489</v>
      </c>
    </row>
    <row r="36" spans="1:14" s="18" customFormat="1" ht="14">
      <c r="A36" s="20" t="s">
        <v>112</v>
      </c>
      <c r="B36" s="45">
        <v>488</v>
      </c>
      <c r="C36" s="44">
        <f t="shared" si="0"/>
        <v>0.54403567447045709</v>
      </c>
      <c r="D36" s="45">
        <v>122</v>
      </c>
      <c r="E36" s="44">
        <f t="shared" si="1"/>
        <v>0.13600891861761427</v>
      </c>
      <c r="F36" s="45">
        <v>155</v>
      </c>
      <c r="G36" s="44">
        <f t="shared" si="2"/>
        <v>0.17279821627647715</v>
      </c>
      <c r="H36" s="45">
        <v>323</v>
      </c>
      <c r="I36" s="44">
        <f t="shared" si="3"/>
        <v>0.36008918617614272</v>
      </c>
      <c r="J36" s="45">
        <v>69</v>
      </c>
      <c r="K36" s="44">
        <f t="shared" si="4"/>
        <v>7.6923076923076927E-2</v>
      </c>
      <c r="L36" s="45">
        <v>19</v>
      </c>
      <c r="M36" s="44">
        <f t="shared" si="5"/>
        <v>2.1181716833890748E-2</v>
      </c>
      <c r="N36" s="45">
        <v>897</v>
      </c>
    </row>
    <row r="37" spans="1:14" s="18" customFormat="1" ht="14">
      <c r="A37" s="20" t="s">
        <v>113</v>
      </c>
      <c r="B37" s="45">
        <v>507</v>
      </c>
      <c r="C37" s="44">
        <f t="shared" si="0"/>
        <v>0.37279411764705883</v>
      </c>
      <c r="D37" s="45">
        <v>210</v>
      </c>
      <c r="E37" s="44">
        <f t="shared" si="1"/>
        <v>0.15441176470588236</v>
      </c>
      <c r="F37" s="45">
        <v>231</v>
      </c>
      <c r="G37" s="44">
        <f t="shared" si="2"/>
        <v>0.1698529411764706</v>
      </c>
      <c r="H37" s="45">
        <v>937</v>
      </c>
      <c r="I37" s="44">
        <f t="shared" si="3"/>
        <v>0.68897058823529411</v>
      </c>
      <c r="J37" s="45">
        <v>83</v>
      </c>
      <c r="K37" s="44">
        <f t="shared" si="4"/>
        <v>6.1029411764705881E-2</v>
      </c>
      <c r="L37" s="45">
        <v>3</v>
      </c>
      <c r="M37" s="44">
        <f t="shared" si="5"/>
        <v>2.2058823529411764E-3</v>
      </c>
      <c r="N37" s="45">
        <v>1360</v>
      </c>
    </row>
    <row r="38" spans="1:14" s="18" customFormat="1" ht="14">
      <c r="A38" s="20" t="s">
        <v>114</v>
      </c>
      <c r="B38" s="45">
        <v>845</v>
      </c>
      <c r="C38" s="44">
        <f t="shared" si="0"/>
        <v>0.80246913580246915</v>
      </c>
      <c r="D38" s="45">
        <v>165</v>
      </c>
      <c r="E38" s="44">
        <f t="shared" si="1"/>
        <v>0.15669515669515668</v>
      </c>
      <c r="F38" s="45">
        <v>145</v>
      </c>
      <c r="G38" s="44">
        <f t="shared" si="2"/>
        <v>0.13770180436847104</v>
      </c>
      <c r="H38" s="45">
        <v>348</v>
      </c>
      <c r="I38" s="44">
        <f t="shared" si="3"/>
        <v>0.33048433048433046</v>
      </c>
      <c r="J38" s="45">
        <v>104</v>
      </c>
      <c r="K38" s="44">
        <f t="shared" si="4"/>
        <v>9.8765432098765427E-2</v>
      </c>
      <c r="L38" s="45">
        <v>6</v>
      </c>
      <c r="M38" s="44">
        <f t="shared" si="5"/>
        <v>5.6980056980056983E-3</v>
      </c>
      <c r="N38" s="45">
        <v>1053</v>
      </c>
    </row>
    <row r="39" spans="1:14" s="18" customFormat="1" ht="14">
      <c r="A39" s="20" t="s">
        <v>115</v>
      </c>
      <c r="B39" s="45">
        <v>364</v>
      </c>
      <c r="C39" s="44">
        <f t="shared" si="0"/>
        <v>0.87710843373493974</v>
      </c>
      <c r="D39" s="45">
        <v>24</v>
      </c>
      <c r="E39" s="44">
        <f t="shared" si="1"/>
        <v>5.7831325301204821E-2</v>
      </c>
      <c r="F39" s="45">
        <v>35</v>
      </c>
      <c r="G39" s="44">
        <f t="shared" si="2"/>
        <v>8.4337349397590355E-2</v>
      </c>
      <c r="H39" s="45">
        <v>102</v>
      </c>
      <c r="I39" s="44">
        <f t="shared" si="3"/>
        <v>0.24578313253012049</v>
      </c>
      <c r="J39" s="45">
        <v>1</v>
      </c>
      <c r="K39" s="44">
        <f t="shared" si="4"/>
        <v>2.4096385542168677E-3</v>
      </c>
      <c r="L39" s="45">
        <v>0</v>
      </c>
      <c r="M39" s="44">
        <f t="shared" si="5"/>
        <v>0</v>
      </c>
      <c r="N39" s="45">
        <v>415</v>
      </c>
    </row>
    <row r="40" spans="1:14" s="18" customFormat="1" ht="14">
      <c r="A40" s="20" t="s">
        <v>116</v>
      </c>
      <c r="B40" s="45">
        <v>987</v>
      </c>
      <c r="C40" s="44">
        <f t="shared" si="0"/>
        <v>0.61342448725916721</v>
      </c>
      <c r="D40" s="45">
        <v>157</v>
      </c>
      <c r="E40" s="44">
        <f t="shared" si="1"/>
        <v>9.7576134244872589E-2</v>
      </c>
      <c r="F40" s="45">
        <v>392</v>
      </c>
      <c r="G40" s="44">
        <f t="shared" si="2"/>
        <v>0.24362958359229334</v>
      </c>
      <c r="H40" s="45">
        <v>525</v>
      </c>
      <c r="I40" s="44">
        <f t="shared" si="3"/>
        <v>0.32628962088253571</v>
      </c>
      <c r="J40" s="45">
        <v>256</v>
      </c>
      <c r="K40" s="44">
        <f t="shared" si="4"/>
        <v>0.15910503418272218</v>
      </c>
      <c r="L40" s="45">
        <v>10</v>
      </c>
      <c r="M40" s="44">
        <f t="shared" si="5"/>
        <v>6.2150403977625857E-3</v>
      </c>
      <c r="N40" s="45">
        <v>1609</v>
      </c>
    </row>
    <row r="41" spans="1:14" s="18" customFormat="1" ht="14">
      <c r="A41" s="20" t="s">
        <v>117</v>
      </c>
      <c r="B41" s="45">
        <v>622</v>
      </c>
      <c r="C41" s="44">
        <f t="shared" si="0"/>
        <v>0.52006688963210701</v>
      </c>
      <c r="D41" s="45">
        <v>254</v>
      </c>
      <c r="E41" s="44">
        <f t="shared" si="1"/>
        <v>0.21237458193979933</v>
      </c>
      <c r="F41" s="45">
        <v>165</v>
      </c>
      <c r="G41" s="44">
        <f t="shared" si="2"/>
        <v>0.13795986622073578</v>
      </c>
      <c r="H41" s="45">
        <v>693</v>
      </c>
      <c r="I41" s="44">
        <f t="shared" si="3"/>
        <v>0.5794314381270903</v>
      </c>
      <c r="J41" s="45">
        <v>125</v>
      </c>
      <c r="K41" s="44">
        <f t="shared" si="4"/>
        <v>0.10451505016722408</v>
      </c>
      <c r="L41" s="45">
        <v>24</v>
      </c>
      <c r="M41" s="44">
        <f t="shared" si="5"/>
        <v>2.0066889632107024E-2</v>
      </c>
      <c r="N41" s="45">
        <v>1196</v>
      </c>
    </row>
    <row r="42" spans="1:14" s="18" customFormat="1" ht="14">
      <c r="A42" s="20" t="s">
        <v>118</v>
      </c>
      <c r="B42" s="45">
        <v>24</v>
      </c>
      <c r="C42" s="44">
        <f t="shared" si="0"/>
        <v>1</v>
      </c>
      <c r="D42" s="45">
        <v>0</v>
      </c>
      <c r="E42" s="44">
        <f t="shared" si="1"/>
        <v>0</v>
      </c>
      <c r="F42" s="45">
        <v>0</v>
      </c>
      <c r="G42" s="44">
        <f t="shared" si="2"/>
        <v>0</v>
      </c>
      <c r="H42" s="45">
        <v>0</v>
      </c>
      <c r="I42" s="44">
        <f t="shared" si="3"/>
        <v>0</v>
      </c>
      <c r="J42" s="45">
        <v>0</v>
      </c>
      <c r="K42" s="44">
        <f t="shared" si="4"/>
        <v>0</v>
      </c>
      <c r="L42" s="45">
        <v>0</v>
      </c>
      <c r="M42" s="44">
        <f t="shared" si="5"/>
        <v>0</v>
      </c>
      <c r="N42" s="45">
        <v>24</v>
      </c>
    </row>
    <row r="43" spans="1:14" s="18" customFormat="1" ht="14">
      <c r="A43" s="20" t="s">
        <v>119</v>
      </c>
      <c r="B43" s="45">
        <v>62</v>
      </c>
      <c r="C43" s="44">
        <f t="shared" si="0"/>
        <v>0.96875</v>
      </c>
      <c r="D43" s="45">
        <v>0</v>
      </c>
      <c r="E43" s="44">
        <f t="shared" si="1"/>
        <v>0</v>
      </c>
      <c r="F43" s="45">
        <v>0</v>
      </c>
      <c r="G43" s="44">
        <f t="shared" si="2"/>
        <v>0</v>
      </c>
      <c r="H43" s="45">
        <v>1</v>
      </c>
      <c r="I43" s="44">
        <f t="shared" si="3"/>
        <v>1.5625E-2</v>
      </c>
      <c r="J43" s="45">
        <v>0</v>
      </c>
      <c r="K43" s="44">
        <f t="shared" si="4"/>
        <v>0</v>
      </c>
      <c r="L43" s="45">
        <v>0</v>
      </c>
      <c r="M43" s="44">
        <f t="shared" si="5"/>
        <v>0</v>
      </c>
      <c r="N43" s="45">
        <v>64</v>
      </c>
    </row>
    <row r="44" spans="1:14" s="18" customFormat="1" ht="14">
      <c r="B44" s="46"/>
      <c r="C44" s="46"/>
      <c r="D44" s="46"/>
      <c r="E44" s="46"/>
      <c r="F44" s="46"/>
      <c r="G44" s="46"/>
      <c r="H44" s="46"/>
      <c r="I44" s="46"/>
      <c r="J44" s="46"/>
      <c r="K44" s="46"/>
      <c r="L44" s="46"/>
      <c r="M44" s="46"/>
    </row>
    <row r="45" spans="1:14" s="18" customFormat="1" ht="14">
      <c r="A45" s="23" t="s">
        <v>125</v>
      </c>
      <c r="B45" s="46"/>
      <c r="C45" s="46"/>
      <c r="D45" s="46"/>
      <c r="E45" s="46"/>
      <c r="F45" s="46"/>
      <c r="G45" s="46"/>
      <c r="H45" s="46"/>
      <c r="I45" s="46"/>
      <c r="J45" s="46"/>
      <c r="K45" s="46"/>
      <c r="L45" s="46"/>
      <c r="M45" s="46"/>
    </row>
  </sheetData>
  <sheetProtection selectLockedCells="1" selectUnlockedCells="1"/>
  <mergeCells count="9">
    <mergeCell ref="A3:N3"/>
    <mergeCell ref="A8:A10"/>
    <mergeCell ref="B8:N8"/>
    <mergeCell ref="B9:C9"/>
    <mergeCell ref="D9:E9"/>
    <mergeCell ref="F9:G9"/>
    <mergeCell ref="H9:I9"/>
    <mergeCell ref="J9:K9"/>
    <mergeCell ref="L9:M9"/>
  </mergeCells>
  <conditionalFormatting sqref="A4:C5 B6:C6">
    <cfRule type="duplicateValues" dxfId="179" priority="3"/>
  </conditionalFormatting>
  <conditionalFormatting sqref="A6">
    <cfRule type="duplicateValues" dxfId="178" priority="2"/>
  </conditionalFormatting>
  <conditionalFormatting sqref="D4:N6">
    <cfRule type="duplicateValues" dxfId="177" priority="1"/>
  </conditionalFormatting>
  <pageMargins left="0.7" right="0.7" top="0.75" bottom="0.75" header="0.3" footer="0.3"/>
  <pageSetup orientation="portrait" horizontalDpi="360" verticalDpi="36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8F329-50D2-4FD2-8D5D-D61CD3421538}">
  <dimension ref="A1:J45"/>
  <sheetViews>
    <sheetView showGridLines="0" topLeftCell="A19" zoomScale="87" zoomScaleNormal="87" workbookViewId="0">
      <selection activeCell="E35" sqref="E35"/>
    </sheetView>
  </sheetViews>
  <sheetFormatPr baseColWidth="10" defaultColWidth="11.5" defaultRowHeight="15"/>
  <cols>
    <col min="1" max="1" width="37.83203125" style="16" customWidth="1"/>
    <col min="2" max="2" width="14.33203125" style="47" bestFit="1" customWidth="1"/>
    <col min="3" max="3" width="13.6640625" style="47" customWidth="1"/>
    <col min="4" max="9" width="11.5" style="47"/>
    <col min="10" max="10" width="14.1640625" style="16" bestFit="1" customWidth="1"/>
    <col min="11" max="16384" width="11.5" style="16"/>
  </cols>
  <sheetData>
    <row r="1" spans="1:10" s="14" customFormat="1" ht="59.25" customHeight="1">
      <c r="B1" s="35"/>
      <c r="C1" s="35"/>
      <c r="D1" s="35"/>
      <c r="E1" s="35"/>
      <c r="F1" s="35"/>
      <c r="G1" s="35"/>
      <c r="H1" s="35"/>
      <c r="I1" s="35"/>
    </row>
    <row r="2" spans="1:10" s="15" customFormat="1" ht="3.75" customHeight="1">
      <c r="B2" s="36"/>
      <c r="C2" s="36"/>
      <c r="D2" s="36"/>
      <c r="E2" s="36"/>
      <c r="F2" s="36"/>
      <c r="G2" s="36"/>
      <c r="H2" s="36"/>
      <c r="I2" s="36"/>
    </row>
    <row r="3" spans="1:10" ht="28.5" customHeight="1">
      <c r="A3" s="461" t="s">
        <v>13</v>
      </c>
      <c r="B3" s="461"/>
      <c r="C3" s="461"/>
      <c r="D3" s="461"/>
      <c r="E3" s="461"/>
      <c r="F3" s="461"/>
      <c r="G3" s="461"/>
      <c r="H3" s="461"/>
      <c r="I3" s="461"/>
      <c r="J3" s="461"/>
    </row>
    <row r="4" spans="1:10">
      <c r="A4" s="26" t="s">
        <v>60</v>
      </c>
      <c r="B4" s="37"/>
      <c r="C4" s="37"/>
      <c r="D4" s="37"/>
      <c r="E4" s="37"/>
      <c r="F4" s="37"/>
      <c r="G4" s="37"/>
      <c r="H4" s="37"/>
      <c r="I4" s="37"/>
      <c r="J4" s="37"/>
    </row>
    <row r="5" spans="1:10">
      <c r="A5" s="49" t="s">
        <v>209</v>
      </c>
      <c r="B5" s="37"/>
      <c r="C5" s="37"/>
      <c r="D5" s="37"/>
      <c r="E5" s="37"/>
      <c r="F5" s="37"/>
      <c r="G5" s="37"/>
      <c r="H5" s="37"/>
      <c r="I5" s="37"/>
      <c r="J5" s="37"/>
    </row>
    <row r="6" spans="1:10">
      <c r="A6" s="38" t="s">
        <v>84</v>
      </c>
      <c r="B6" s="39"/>
      <c r="C6" s="39"/>
      <c r="D6" s="39"/>
      <c r="E6" s="39"/>
      <c r="F6" s="39"/>
      <c r="G6" s="39"/>
      <c r="H6" s="39"/>
      <c r="I6" s="39"/>
      <c r="J6" s="39"/>
    </row>
    <row r="8" spans="1:10" s="18" customFormat="1" ht="14">
      <c r="A8" s="462" t="s">
        <v>85</v>
      </c>
      <c r="B8" s="465" t="s">
        <v>60</v>
      </c>
      <c r="C8" s="466"/>
      <c r="D8" s="466"/>
      <c r="E8" s="466"/>
      <c r="F8" s="466"/>
      <c r="G8" s="466"/>
      <c r="H8" s="466"/>
      <c r="I8" s="466"/>
      <c r="J8" s="467"/>
    </row>
    <row r="9" spans="1:10" s="18" customFormat="1" ht="38.25" customHeight="1">
      <c r="A9" s="463"/>
      <c r="B9" s="465" t="s">
        <v>210</v>
      </c>
      <c r="C9" s="467"/>
      <c r="D9" s="465" t="s">
        <v>211</v>
      </c>
      <c r="E9" s="467"/>
      <c r="F9" s="465" t="s">
        <v>212</v>
      </c>
      <c r="G9" s="467"/>
      <c r="H9" s="465" t="s">
        <v>213</v>
      </c>
      <c r="I9" s="467"/>
      <c r="J9" s="29" t="s">
        <v>169</v>
      </c>
    </row>
    <row r="10" spans="1:10" s="18" customFormat="1">
      <c r="A10" s="464"/>
      <c r="B10" s="29" t="s">
        <v>23</v>
      </c>
      <c r="C10" s="29" t="s">
        <v>22</v>
      </c>
      <c r="D10" s="29" t="s">
        <v>23</v>
      </c>
      <c r="E10" s="29" t="s">
        <v>22</v>
      </c>
      <c r="F10" s="29" t="s">
        <v>23</v>
      </c>
      <c r="G10" s="29" t="s">
        <v>22</v>
      </c>
      <c r="H10" s="29" t="s">
        <v>23</v>
      </c>
      <c r="I10" s="29" t="s">
        <v>22</v>
      </c>
      <c r="J10" s="29"/>
    </row>
    <row r="11" spans="1:10" s="18" customFormat="1" ht="14">
      <c r="A11" s="40" t="s">
        <v>87</v>
      </c>
      <c r="B11" s="41">
        <f>SUM(B12:B43)</f>
        <v>21456</v>
      </c>
      <c r="C11" s="48">
        <f t="shared" ref="C11:C43" si="0">B11/$J11</f>
        <v>0.64800217450394126</v>
      </c>
      <c r="D11" s="41">
        <f>SUM(D12:D43)</f>
        <v>24206</v>
      </c>
      <c r="E11" s="48">
        <f t="shared" ref="E11:E43" si="1">D11/$J11</f>
        <v>0.73105614448370637</v>
      </c>
      <c r="F11" s="41">
        <f>SUM(F12:F43)</f>
        <v>7398</v>
      </c>
      <c r="G11" s="48">
        <f t="shared" ref="G11:G43" si="2">F11/$J11</f>
        <v>0.22343027996738243</v>
      </c>
      <c r="H11" s="41">
        <f>SUM(H12:H43)</f>
        <v>6422</v>
      </c>
      <c r="I11" s="48">
        <f t="shared" ref="I11:I43" si="3">H11/$J11</f>
        <v>0.19395367098547311</v>
      </c>
      <c r="J11" s="41">
        <v>33111</v>
      </c>
    </row>
    <row r="12" spans="1:10" s="18" customFormat="1" ht="14">
      <c r="A12" s="20" t="s">
        <v>88</v>
      </c>
      <c r="B12" s="45">
        <v>515</v>
      </c>
      <c r="C12" s="44">
        <f t="shared" si="0"/>
        <v>0.63423645320197042</v>
      </c>
      <c r="D12" s="45">
        <v>675</v>
      </c>
      <c r="E12" s="44">
        <f t="shared" si="1"/>
        <v>0.83128078817733986</v>
      </c>
      <c r="F12" s="45">
        <v>88</v>
      </c>
      <c r="G12" s="44">
        <f t="shared" si="2"/>
        <v>0.10837438423645321</v>
      </c>
      <c r="H12" s="45">
        <v>72</v>
      </c>
      <c r="I12" s="44">
        <f t="shared" si="3"/>
        <v>8.8669950738916259E-2</v>
      </c>
      <c r="J12" s="45">
        <v>812</v>
      </c>
    </row>
    <row r="13" spans="1:10" s="18" customFormat="1" ht="14">
      <c r="A13" s="20" t="s">
        <v>89</v>
      </c>
      <c r="B13" s="45">
        <v>887</v>
      </c>
      <c r="C13" s="44">
        <f t="shared" si="0"/>
        <v>0.58278580814717473</v>
      </c>
      <c r="D13" s="45">
        <v>1085</v>
      </c>
      <c r="E13" s="44">
        <f t="shared" si="1"/>
        <v>0.71287779237844939</v>
      </c>
      <c r="F13" s="45">
        <v>362</v>
      </c>
      <c r="G13" s="44">
        <f t="shared" si="2"/>
        <v>0.23784494086727989</v>
      </c>
      <c r="H13" s="45">
        <v>471</v>
      </c>
      <c r="I13" s="44">
        <f t="shared" si="3"/>
        <v>0.30946123521681995</v>
      </c>
      <c r="J13" s="45">
        <v>1522</v>
      </c>
    </row>
    <row r="14" spans="1:10" s="18" customFormat="1" ht="14">
      <c r="A14" s="20" t="s">
        <v>90</v>
      </c>
      <c r="B14" s="45">
        <v>11</v>
      </c>
      <c r="C14" s="44">
        <f t="shared" si="0"/>
        <v>0.6470588235294118</v>
      </c>
      <c r="D14" s="45">
        <v>10</v>
      </c>
      <c r="E14" s="44">
        <f t="shared" si="1"/>
        <v>0.58823529411764708</v>
      </c>
      <c r="F14" s="45">
        <v>0</v>
      </c>
      <c r="G14" s="44">
        <f t="shared" si="2"/>
        <v>0</v>
      </c>
      <c r="H14" s="45">
        <v>2</v>
      </c>
      <c r="I14" s="44">
        <f t="shared" si="3"/>
        <v>0.11764705882352941</v>
      </c>
      <c r="J14" s="45">
        <v>17</v>
      </c>
    </row>
    <row r="15" spans="1:10" s="18" customFormat="1" ht="14">
      <c r="A15" s="20" t="s">
        <v>91</v>
      </c>
      <c r="B15" s="45">
        <v>1318</v>
      </c>
      <c r="C15" s="44">
        <f t="shared" si="0"/>
        <v>0.66164658634538154</v>
      </c>
      <c r="D15" s="45">
        <v>1492</v>
      </c>
      <c r="E15" s="44">
        <f t="shared" si="1"/>
        <v>0.74899598393574296</v>
      </c>
      <c r="F15" s="45">
        <v>320</v>
      </c>
      <c r="G15" s="44">
        <f t="shared" si="2"/>
        <v>0.1606425702811245</v>
      </c>
      <c r="H15" s="45">
        <v>405</v>
      </c>
      <c r="I15" s="44">
        <f t="shared" si="3"/>
        <v>0.2033132530120482</v>
      </c>
      <c r="J15" s="45">
        <v>1992</v>
      </c>
    </row>
    <row r="16" spans="1:10" s="18" customFormat="1" ht="14">
      <c r="A16" s="20" t="s">
        <v>92</v>
      </c>
      <c r="B16" s="45">
        <v>1498</v>
      </c>
      <c r="C16" s="44">
        <f t="shared" si="0"/>
        <v>0.60919072793818629</v>
      </c>
      <c r="D16" s="45">
        <v>1740</v>
      </c>
      <c r="E16" s="44">
        <f t="shared" si="1"/>
        <v>0.70760471736478248</v>
      </c>
      <c r="F16" s="45">
        <v>760</v>
      </c>
      <c r="G16" s="44">
        <f t="shared" si="2"/>
        <v>0.30906872712484751</v>
      </c>
      <c r="H16" s="45">
        <v>878</v>
      </c>
      <c r="I16" s="44">
        <f t="shared" si="3"/>
        <v>0.35705571370475803</v>
      </c>
      <c r="J16" s="45">
        <v>2459</v>
      </c>
    </row>
    <row r="17" spans="1:10" s="18" customFormat="1" ht="14">
      <c r="A17" s="20" t="s">
        <v>93</v>
      </c>
      <c r="B17" s="45">
        <v>1184</v>
      </c>
      <c r="C17" s="44">
        <f t="shared" si="0"/>
        <v>0.51793525809273844</v>
      </c>
      <c r="D17" s="45">
        <v>1581</v>
      </c>
      <c r="E17" s="44">
        <f t="shared" si="1"/>
        <v>0.69160104986876636</v>
      </c>
      <c r="F17" s="45">
        <v>710</v>
      </c>
      <c r="G17" s="44">
        <f t="shared" si="2"/>
        <v>0.310586176727909</v>
      </c>
      <c r="H17" s="45">
        <v>389</v>
      </c>
      <c r="I17" s="44">
        <f t="shared" si="3"/>
        <v>0.17016622922134733</v>
      </c>
      <c r="J17" s="45">
        <v>2286</v>
      </c>
    </row>
    <row r="18" spans="1:10" s="18" customFormat="1" ht="14">
      <c r="A18" s="20" t="s">
        <v>94</v>
      </c>
      <c r="B18" s="45">
        <v>1385</v>
      </c>
      <c r="C18" s="44">
        <f t="shared" si="0"/>
        <v>0.64840823970037453</v>
      </c>
      <c r="D18" s="45">
        <v>1552</v>
      </c>
      <c r="E18" s="44">
        <f t="shared" si="1"/>
        <v>0.72659176029962547</v>
      </c>
      <c r="F18" s="45">
        <v>457</v>
      </c>
      <c r="G18" s="44">
        <f t="shared" si="2"/>
        <v>0.21395131086142322</v>
      </c>
      <c r="H18" s="45">
        <v>370</v>
      </c>
      <c r="I18" s="44">
        <f t="shared" si="3"/>
        <v>0.17322097378277154</v>
      </c>
      <c r="J18" s="45">
        <v>2136</v>
      </c>
    </row>
    <row r="19" spans="1:10" s="18" customFormat="1" ht="14">
      <c r="A19" s="20" t="s">
        <v>95</v>
      </c>
      <c r="B19" s="45">
        <v>1062</v>
      </c>
      <c r="C19" s="44">
        <f t="shared" si="0"/>
        <v>0.71951219512195119</v>
      </c>
      <c r="D19" s="45">
        <v>1209</v>
      </c>
      <c r="E19" s="44">
        <f t="shared" si="1"/>
        <v>0.81910569105691056</v>
      </c>
      <c r="F19" s="45">
        <v>380</v>
      </c>
      <c r="G19" s="44">
        <f t="shared" si="2"/>
        <v>0.25745257452574527</v>
      </c>
      <c r="H19" s="45">
        <v>383</v>
      </c>
      <c r="I19" s="44">
        <f t="shared" si="3"/>
        <v>0.25948509485094851</v>
      </c>
      <c r="J19" s="45">
        <v>1476</v>
      </c>
    </row>
    <row r="20" spans="1:10" s="18" customFormat="1" ht="14">
      <c r="A20" s="20" t="s">
        <v>96</v>
      </c>
      <c r="B20" s="45">
        <v>203</v>
      </c>
      <c r="C20" s="44">
        <f t="shared" si="0"/>
        <v>0.90625</v>
      </c>
      <c r="D20" s="45">
        <v>186</v>
      </c>
      <c r="E20" s="44">
        <f t="shared" si="1"/>
        <v>0.8303571428571429</v>
      </c>
      <c r="F20" s="45">
        <v>12</v>
      </c>
      <c r="G20" s="44">
        <f t="shared" si="2"/>
        <v>5.3571428571428568E-2</v>
      </c>
      <c r="H20" s="45">
        <v>56</v>
      </c>
      <c r="I20" s="44">
        <f t="shared" si="3"/>
        <v>0.25</v>
      </c>
      <c r="J20" s="45">
        <v>224</v>
      </c>
    </row>
    <row r="21" spans="1:10" s="18" customFormat="1" ht="14">
      <c r="A21" s="20" t="s">
        <v>97</v>
      </c>
      <c r="B21" s="45">
        <v>6</v>
      </c>
      <c r="C21" s="44">
        <f t="shared" si="0"/>
        <v>0.8571428571428571</v>
      </c>
      <c r="D21" s="45">
        <v>3</v>
      </c>
      <c r="E21" s="44">
        <f t="shared" si="1"/>
        <v>0.42857142857142855</v>
      </c>
      <c r="F21" s="45">
        <v>1</v>
      </c>
      <c r="G21" s="44">
        <f t="shared" si="2"/>
        <v>0.14285714285714285</v>
      </c>
      <c r="H21" s="45">
        <v>1</v>
      </c>
      <c r="I21" s="44">
        <f t="shared" si="3"/>
        <v>0.14285714285714285</v>
      </c>
      <c r="J21" s="45">
        <v>7</v>
      </c>
    </row>
    <row r="22" spans="1:10" s="18" customFormat="1" ht="14">
      <c r="A22" s="20" t="s">
        <v>98</v>
      </c>
      <c r="B22" s="45">
        <v>918</v>
      </c>
      <c r="C22" s="44">
        <f t="shared" si="0"/>
        <v>0.65384615384615385</v>
      </c>
      <c r="D22" s="45">
        <v>1231</v>
      </c>
      <c r="E22" s="44">
        <f t="shared" si="1"/>
        <v>0.87678062678062674</v>
      </c>
      <c r="F22" s="45">
        <v>374</v>
      </c>
      <c r="G22" s="44">
        <f t="shared" si="2"/>
        <v>0.26638176638176636</v>
      </c>
      <c r="H22" s="45">
        <v>190</v>
      </c>
      <c r="I22" s="44">
        <f t="shared" si="3"/>
        <v>0.13532763532763534</v>
      </c>
      <c r="J22" s="45">
        <v>1404</v>
      </c>
    </row>
    <row r="23" spans="1:10" s="18" customFormat="1" ht="14">
      <c r="A23" s="20" t="s">
        <v>99</v>
      </c>
      <c r="B23" s="45">
        <v>322</v>
      </c>
      <c r="C23" s="44">
        <f t="shared" si="0"/>
        <v>0.95548961424332346</v>
      </c>
      <c r="D23" s="45">
        <v>327</v>
      </c>
      <c r="E23" s="44">
        <f t="shared" si="1"/>
        <v>0.97032640949554894</v>
      </c>
      <c r="F23" s="45">
        <v>154</v>
      </c>
      <c r="G23" s="44">
        <f t="shared" si="2"/>
        <v>0.45697329376854601</v>
      </c>
      <c r="H23" s="45">
        <v>6</v>
      </c>
      <c r="I23" s="44">
        <f t="shared" si="3"/>
        <v>1.7804154302670624E-2</v>
      </c>
      <c r="J23" s="45">
        <v>337</v>
      </c>
    </row>
    <row r="24" spans="1:10" s="18" customFormat="1" ht="14">
      <c r="A24" s="20" t="s">
        <v>100</v>
      </c>
      <c r="B24" s="45">
        <v>1086</v>
      </c>
      <c r="C24" s="44">
        <f t="shared" si="0"/>
        <v>0.68431001890359167</v>
      </c>
      <c r="D24" s="45">
        <v>700</v>
      </c>
      <c r="E24" s="44">
        <f t="shared" si="1"/>
        <v>0.4410838059231254</v>
      </c>
      <c r="F24" s="45">
        <v>48</v>
      </c>
      <c r="G24" s="44">
        <f t="shared" si="2"/>
        <v>3.0245746691871456E-2</v>
      </c>
      <c r="H24" s="45">
        <v>70</v>
      </c>
      <c r="I24" s="44">
        <f t="shared" si="3"/>
        <v>4.4108380592312542E-2</v>
      </c>
      <c r="J24" s="45">
        <v>1587</v>
      </c>
    </row>
    <row r="25" spans="1:10" s="18" customFormat="1" ht="14">
      <c r="A25" s="20" t="s">
        <v>101</v>
      </c>
      <c r="B25" s="45">
        <v>671</v>
      </c>
      <c r="C25" s="44">
        <f t="shared" si="0"/>
        <v>0.50794852384557154</v>
      </c>
      <c r="D25" s="45">
        <v>1046</v>
      </c>
      <c r="E25" s="44">
        <f t="shared" si="1"/>
        <v>0.79182437547312645</v>
      </c>
      <c r="F25" s="45">
        <v>241</v>
      </c>
      <c r="G25" s="44">
        <f t="shared" si="2"/>
        <v>0.18243754731264195</v>
      </c>
      <c r="H25" s="45">
        <v>176</v>
      </c>
      <c r="I25" s="44">
        <f t="shared" si="3"/>
        <v>0.13323239969719911</v>
      </c>
      <c r="J25" s="45">
        <v>1321</v>
      </c>
    </row>
    <row r="26" spans="1:10" s="18" customFormat="1" ht="14">
      <c r="A26" s="20" t="s">
        <v>102</v>
      </c>
      <c r="B26" s="45">
        <v>761</v>
      </c>
      <c r="C26" s="44">
        <f t="shared" si="0"/>
        <v>0.54086709310589909</v>
      </c>
      <c r="D26" s="45">
        <v>877</v>
      </c>
      <c r="E26" s="44">
        <f t="shared" si="1"/>
        <v>0.62331201137171288</v>
      </c>
      <c r="F26" s="45">
        <v>303</v>
      </c>
      <c r="G26" s="44">
        <f t="shared" si="2"/>
        <v>0.21535181236673773</v>
      </c>
      <c r="H26" s="45">
        <v>323</v>
      </c>
      <c r="I26" s="44">
        <f t="shared" si="3"/>
        <v>0.22956645344705046</v>
      </c>
      <c r="J26" s="45">
        <v>1407</v>
      </c>
    </row>
    <row r="27" spans="1:10" s="18" customFormat="1" ht="14">
      <c r="A27" s="20" t="s">
        <v>103</v>
      </c>
      <c r="B27" s="45">
        <v>23</v>
      </c>
      <c r="C27" s="44">
        <f t="shared" si="0"/>
        <v>0.92</v>
      </c>
      <c r="D27" s="45">
        <v>21</v>
      </c>
      <c r="E27" s="44">
        <f t="shared" si="1"/>
        <v>0.84</v>
      </c>
      <c r="F27" s="45">
        <v>12</v>
      </c>
      <c r="G27" s="44">
        <f t="shared" si="2"/>
        <v>0.48</v>
      </c>
      <c r="H27" s="45">
        <v>0</v>
      </c>
      <c r="I27" s="44">
        <f t="shared" si="3"/>
        <v>0</v>
      </c>
      <c r="J27" s="45">
        <v>25</v>
      </c>
    </row>
    <row r="28" spans="1:10" s="18" customFormat="1" ht="14">
      <c r="A28" s="20" t="s">
        <v>104</v>
      </c>
      <c r="B28" s="45">
        <v>30</v>
      </c>
      <c r="C28" s="44">
        <f t="shared" si="0"/>
        <v>0.967741935483871</v>
      </c>
      <c r="D28" s="45">
        <v>30</v>
      </c>
      <c r="E28" s="44">
        <f t="shared" si="1"/>
        <v>0.967741935483871</v>
      </c>
      <c r="F28" s="45">
        <v>0</v>
      </c>
      <c r="G28" s="44">
        <f t="shared" si="2"/>
        <v>0</v>
      </c>
      <c r="H28" s="45">
        <v>0</v>
      </c>
      <c r="I28" s="44">
        <f t="shared" si="3"/>
        <v>0</v>
      </c>
      <c r="J28" s="45">
        <v>31</v>
      </c>
    </row>
    <row r="29" spans="1:10" s="18" customFormat="1" ht="14">
      <c r="A29" s="20" t="s">
        <v>105</v>
      </c>
      <c r="B29" s="45">
        <v>1038</v>
      </c>
      <c r="C29" s="44">
        <f t="shared" si="0"/>
        <v>0.78517397881996975</v>
      </c>
      <c r="D29" s="45">
        <v>884</v>
      </c>
      <c r="E29" s="44">
        <f t="shared" si="1"/>
        <v>0.66868381240544628</v>
      </c>
      <c r="F29" s="45">
        <v>276</v>
      </c>
      <c r="G29" s="44">
        <f t="shared" si="2"/>
        <v>0.20877458396369139</v>
      </c>
      <c r="H29" s="45">
        <v>270</v>
      </c>
      <c r="I29" s="44">
        <f t="shared" si="3"/>
        <v>0.20423600605143721</v>
      </c>
      <c r="J29" s="45">
        <v>1322</v>
      </c>
    </row>
    <row r="30" spans="1:10" s="18" customFormat="1" ht="14">
      <c r="A30" s="20" t="s">
        <v>106</v>
      </c>
      <c r="B30" s="45">
        <v>1115</v>
      </c>
      <c r="C30" s="44">
        <f t="shared" si="0"/>
        <v>0.76005453306066806</v>
      </c>
      <c r="D30" s="45">
        <v>1184</v>
      </c>
      <c r="E30" s="44">
        <f t="shared" si="1"/>
        <v>0.80708929788684391</v>
      </c>
      <c r="F30" s="45">
        <v>381</v>
      </c>
      <c r="G30" s="44">
        <f t="shared" si="2"/>
        <v>0.25971370143149286</v>
      </c>
      <c r="H30" s="45">
        <v>16</v>
      </c>
      <c r="I30" s="44">
        <f t="shared" si="3"/>
        <v>1.0906612133605999E-2</v>
      </c>
      <c r="J30" s="45">
        <v>1467</v>
      </c>
    </row>
    <row r="31" spans="1:10" s="18" customFormat="1" ht="14">
      <c r="A31" s="20" t="s">
        <v>107</v>
      </c>
      <c r="B31" s="45">
        <v>343</v>
      </c>
      <c r="C31" s="44">
        <f t="shared" si="0"/>
        <v>0.84275184275184278</v>
      </c>
      <c r="D31" s="45">
        <v>342</v>
      </c>
      <c r="E31" s="44">
        <f t="shared" si="1"/>
        <v>0.84029484029484025</v>
      </c>
      <c r="F31" s="45">
        <v>79</v>
      </c>
      <c r="G31" s="44">
        <f t="shared" si="2"/>
        <v>0.1941031941031941</v>
      </c>
      <c r="H31" s="45">
        <v>70</v>
      </c>
      <c r="I31" s="44">
        <f t="shared" si="3"/>
        <v>0.171990171990172</v>
      </c>
      <c r="J31" s="45">
        <v>407</v>
      </c>
    </row>
    <row r="32" spans="1:10" s="18" customFormat="1" ht="14">
      <c r="A32" s="20" t="s">
        <v>108</v>
      </c>
      <c r="B32" s="45">
        <v>167</v>
      </c>
      <c r="C32" s="44">
        <f t="shared" si="0"/>
        <v>0.94886363636363635</v>
      </c>
      <c r="D32" s="45">
        <v>152</v>
      </c>
      <c r="E32" s="44">
        <f t="shared" si="1"/>
        <v>0.86363636363636365</v>
      </c>
      <c r="F32" s="45">
        <v>18</v>
      </c>
      <c r="G32" s="44">
        <f t="shared" si="2"/>
        <v>0.10227272727272728</v>
      </c>
      <c r="H32" s="45">
        <v>20</v>
      </c>
      <c r="I32" s="44">
        <f t="shared" si="3"/>
        <v>0.11363636363636363</v>
      </c>
      <c r="J32" s="45">
        <v>176</v>
      </c>
    </row>
    <row r="33" spans="1:10" s="18" customFormat="1" ht="14">
      <c r="A33" s="20" t="s">
        <v>109</v>
      </c>
      <c r="B33" s="45">
        <v>1476</v>
      </c>
      <c r="C33" s="44">
        <f t="shared" si="0"/>
        <v>0.76715176715176714</v>
      </c>
      <c r="D33" s="45">
        <v>1316</v>
      </c>
      <c r="E33" s="44">
        <f t="shared" si="1"/>
        <v>0.68399168399168397</v>
      </c>
      <c r="F33" s="45">
        <v>597</v>
      </c>
      <c r="G33" s="44">
        <f t="shared" si="2"/>
        <v>0.31029106029106029</v>
      </c>
      <c r="H33" s="45">
        <v>438</v>
      </c>
      <c r="I33" s="44">
        <f t="shared" si="3"/>
        <v>0.22765072765072766</v>
      </c>
      <c r="J33" s="45">
        <v>1924</v>
      </c>
    </row>
    <row r="34" spans="1:10" s="18" customFormat="1" ht="14">
      <c r="A34" s="20" t="s">
        <v>110</v>
      </c>
      <c r="B34" s="45">
        <v>442</v>
      </c>
      <c r="C34" s="44">
        <f t="shared" si="0"/>
        <v>0.6646616541353384</v>
      </c>
      <c r="D34" s="45">
        <v>505</v>
      </c>
      <c r="E34" s="44">
        <f t="shared" si="1"/>
        <v>0.75939849624060152</v>
      </c>
      <c r="F34" s="45">
        <v>126</v>
      </c>
      <c r="G34" s="44">
        <f t="shared" si="2"/>
        <v>0.18947368421052632</v>
      </c>
      <c r="H34" s="45">
        <v>187</v>
      </c>
      <c r="I34" s="44">
        <f t="shared" si="3"/>
        <v>0.28120300751879701</v>
      </c>
      <c r="J34" s="45">
        <v>665</v>
      </c>
    </row>
    <row r="35" spans="1:10" s="18" customFormat="1" ht="14">
      <c r="A35" s="20" t="s">
        <v>111</v>
      </c>
      <c r="B35" s="45">
        <v>851</v>
      </c>
      <c r="C35" s="44">
        <f t="shared" si="0"/>
        <v>0.57152451309603758</v>
      </c>
      <c r="D35" s="45">
        <v>1202</v>
      </c>
      <c r="E35" s="44">
        <f t="shared" si="1"/>
        <v>0.80725319006044327</v>
      </c>
      <c r="F35" s="45">
        <v>279</v>
      </c>
      <c r="G35" s="44">
        <f t="shared" si="2"/>
        <v>0.18737407656145064</v>
      </c>
      <c r="H35" s="45">
        <v>205</v>
      </c>
      <c r="I35" s="44">
        <f t="shared" si="3"/>
        <v>0.13767629281396912</v>
      </c>
      <c r="J35" s="45">
        <v>1489</v>
      </c>
    </row>
    <row r="36" spans="1:10" s="18" customFormat="1" ht="14">
      <c r="A36" s="20" t="s">
        <v>112</v>
      </c>
      <c r="B36" s="45">
        <v>532</v>
      </c>
      <c r="C36" s="44">
        <f t="shared" si="0"/>
        <v>0.59308807134894093</v>
      </c>
      <c r="D36" s="45">
        <v>450</v>
      </c>
      <c r="E36" s="44">
        <f t="shared" si="1"/>
        <v>0.50167224080267558</v>
      </c>
      <c r="F36" s="45">
        <v>198</v>
      </c>
      <c r="G36" s="44">
        <f t="shared" si="2"/>
        <v>0.22073578595317725</v>
      </c>
      <c r="H36" s="45">
        <v>237</v>
      </c>
      <c r="I36" s="44">
        <f t="shared" si="3"/>
        <v>0.26421404682274247</v>
      </c>
      <c r="J36" s="45">
        <v>897</v>
      </c>
    </row>
    <row r="37" spans="1:10" s="18" customFormat="1" ht="14">
      <c r="A37" s="20" t="s">
        <v>113</v>
      </c>
      <c r="B37" s="45">
        <v>790</v>
      </c>
      <c r="C37" s="44">
        <f t="shared" si="0"/>
        <v>0.58088235294117652</v>
      </c>
      <c r="D37" s="45">
        <v>945</v>
      </c>
      <c r="E37" s="44">
        <f t="shared" si="1"/>
        <v>0.69485294117647056</v>
      </c>
      <c r="F37" s="45">
        <v>291</v>
      </c>
      <c r="G37" s="44">
        <f t="shared" si="2"/>
        <v>0.21397058823529411</v>
      </c>
      <c r="H37" s="45">
        <v>202</v>
      </c>
      <c r="I37" s="44">
        <f t="shared" si="3"/>
        <v>0.14852941176470588</v>
      </c>
      <c r="J37" s="45">
        <v>1360</v>
      </c>
    </row>
    <row r="38" spans="1:10" s="18" customFormat="1" ht="14">
      <c r="A38" s="20" t="s">
        <v>114</v>
      </c>
      <c r="B38" s="45">
        <v>733</v>
      </c>
      <c r="C38" s="44">
        <f t="shared" si="0"/>
        <v>0.6961063627730294</v>
      </c>
      <c r="D38" s="45">
        <v>840</v>
      </c>
      <c r="E38" s="44">
        <f t="shared" si="1"/>
        <v>0.79772079772079774</v>
      </c>
      <c r="F38" s="45">
        <v>270</v>
      </c>
      <c r="G38" s="44">
        <f t="shared" si="2"/>
        <v>0.25641025641025639</v>
      </c>
      <c r="H38" s="45">
        <v>218</v>
      </c>
      <c r="I38" s="44">
        <f t="shared" si="3"/>
        <v>0.2070275403608737</v>
      </c>
      <c r="J38" s="45">
        <v>1053</v>
      </c>
    </row>
    <row r="39" spans="1:10" s="18" customFormat="1" ht="14">
      <c r="A39" s="20" t="s">
        <v>115</v>
      </c>
      <c r="B39" s="45">
        <v>372</v>
      </c>
      <c r="C39" s="44">
        <f t="shared" si="0"/>
        <v>0.89638554216867472</v>
      </c>
      <c r="D39" s="45">
        <v>343</v>
      </c>
      <c r="E39" s="44">
        <f t="shared" si="1"/>
        <v>0.82650602409638552</v>
      </c>
      <c r="F39" s="45">
        <v>82</v>
      </c>
      <c r="G39" s="44">
        <f t="shared" si="2"/>
        <v>0.19759036144578312</v>
      </c>
      <c r="H39" s="45">
        <v>117</v>
      </c>
      <c r="I39" s="44">
        <f t="shared" si="3"/>
        <v>0.28192771084337348</v>
      </c>
      <c r="J39" s="45">
        <v>415</v>
      </c>
    </row>
    <row r="40" spans="1:10" s="18" customFormat="1" ht="14">
      <c r="A40" s="20" t="s">
        <v>116</v>
      </c>
      <c r="B40" s="45">
        <v>1103</v>
      </c>
      <c r="C40" s="44">
        <f t="shared" si="0"/>
        <v>0.68551895587321321</v>
      </c>
      <c r="D40" s="45">
        <v>1252</v>
      </c>
      <c r="E40" s="44">
        <f t="shared" si="1"/>
        <v>0.77812305779987567</v>
      </c>
      <c r="F40" s="45">
        <v>342</v>
      </c>
      <c r="G40" s="44">
        <f t="shared" si="2"/>
        <v>0.21255438160348042</v>
      </c>
      <c r="H40" s="45">
        <v>399</v>
      </c>
      <c r="I40" s="44">
        <f t="shared" si="3"/>
        <v>0.24798011187072716</v>
      </c>
      <c r="J40" s="45">
        <v>1609</v>
      </c>
    </row>
    <row r="41" spans="1:10" s="18" customFormat="1" ht="14">
      <c r="A41" s="20" t="s">
        <v>117</v>
      </c>
      <c r="B41" s="45">
        <v>541</v>
      </c>
      <c r="C41" s="44">
        <f t="shared" si="0"/>
        <v>0.4523411371237458</v>
      </c>
      <c r="D41" s="45">
        <v>951</v>
      </c>
      <c r="E41" s="44">
        <f t="shared" si="1"/>
        <v>0.79515050167224077</v>
      </c>
      <c r="F41" s="45">
        <v>235</v>
      </c>
      <c r="G41" s="44">
        <f t="shared" si="2"/>
        <v>0.19648829431438128</v>
      </c>
      <c r="H41" s="45">
        <v>248</v>
      </c>
      <c r="I41" s="44">
        <f t="shared" si="3"/>
        <v>0.20735785953177258</v>
      </c>
      <c r="J41" s="45">
        <v>1196</v>
      </c>
    </row>
    <row r="42" spans="1:10" s="18" customFormat="1" ht="14">
      <c r="A42" s="20" t="s">
        <v>118</v>
      </c>
      <c r="B42" s="45">
        <v>14</v>
      </c>
      <c r="C42" s="44">
        <f t="shared" si="0"/>
        <v>0.58333333333333337</v>
      </c>
      <c r="D42" s="45">
        <v>14</v>
      </c>
      <c r="E42" s="44">
        <f t="shared" si="1"/>
        <v>0.58333333333333337</v>
      </c>
      <c r="F42" s="45">
        <v>1</v>
      </c>
      <c r="G42" s="44">
        <f t="shared" si="2"/>
        <v>4.1666666666666664E-2</v>
      </c>
      <c r="H42" s="45">
        <v>3</v>
      </c>
      <c r="I42" s="44">
        <f t="shared" si="3"/>
        <v>0.125</v>
      </c>
      <c r="J42" s="45">
        <v>24</v>
      </c>
    </row>
    <row r="43" spans="1:10" s="18" customFormat="1" ht="14">
      <c r="A43" s="20" t="s">
        <v>119</v>
      </c>
      <c r="B43" s="45">
        <v>59</v>
      </c>
      <c r="C43" s="44">
        <f t="shared" si="0"/>
        <v>0.921875</v>
      </c>
      <c r="D43" s="45">
        <v>61</v>
      </c>
      <c r="E43" s="44">
        <f t="shared" si="1"/>
        <v>0.953125</v>
      </c>
      <c r="F43" s="45">
        <v>1</v>
      </c>
      <c r="G43" s="44">
        <f t="shared" si="2"/>
        <v>1.5625E-2</v>
      </c>
      <c r="H43" s="45">
        <v>0</v>
      </c>
      <c r="I43" s="44">
        <f t="shared" si="3"/>
        <v>0</v>
      </c>
      <c r="J43" s="45">
        <v>64</v>
      </c>
    </row>
    <row r="44" spans="1:10" s="18" customFormat="1" ht="14">
      <c r="B44" s="46"/>
      <c r="C44" s="46"/>
      <c r="D44" s="46"/>
      <c r="E44" s="46"/>
      <c r="F44" s="46"/>
      <c r="G44" s="46"/>
      <c r="H44" s="46"/>
      <c r="I44" s="46"/>
    </row>
    <row r="45" spans="1:10" s="18" customFormat="1" ht="14">
      <c r="A45" s="23" t="s">
        <v>125</v>
      </c>
      <c r="B45" s="46"/>
      <c r="C45" s="46"/>
      <c r="D45" s="46"/>
      <c r="E45" s="46"/>
      <c r="F45" s="46"/>
      <c r="G45" s="46"/>
      <c r="H45" s="46"/>
      <c r="I45" s="46"/>
    </row>
  </sheetData>
  <sheetProtection selectLockedCells="1" selectUnlockedCells="1"/>
  <mergeCells count="7">
    <mergeCell ref="A3:J3"/>
    <mergeCell ref="A8:A10"/>
    <mergeCell ref="B8:J8"/>
    <mergeCell ref="B9:C9"/>
    <mergeCell ref="D9:E9"/>
    <mergeCell ref="F9:G9"/>
    <mergeCell ref="H9:I9"/>
  </mergeCells>
  <conditionalFormatting sqref="A4:C5 B6:C6">
    <cfRule type="duplicateValues" dxfId="176" priority="3"/>
  </conditionalFormatting>
  <conditionalFormatting sqref="A6">
    <cfRule type="duplicateValues" dxfId="175" priority="2"/>
  </conditionalFormatting>
  <conditionalFormatting sqref="D4:J6">
    <cfRule type="duplicateValues" dxfId="174" priority="1"/>
  </conditionalFormatting>
  <pageMargins left="0.7" right="0.7" top="0.75" bottom="0.75" header="0.3" footer="0.3"/>
  <pageSetup orientation="portrait" horizontalDpi="360" verticalDpi="36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B4B5D-387B-40F6-B6B6-79886058E35F}">
  <dimension ref="A1:AB45"/>
  <sheetViews>
    <sheetView showGridLines="0" zoomScale="87" zoomScaleNormal="87" workbookViewId="0">
      <selection activeCell="E35" sqref="E35"/>
    </sheetView>
  </sheetViews>
  <sheetFormatPr baseColWidth="10" defaultColWidth="11.5" defaultRowHeight="15"/>
  <cols>
    <col min="1" max="1" width="37.83203125" style="16" customWidth="1"/>
    <col min="2" max="2" width="14.33203125" style="47" bestFit="1" customWidth="1"/>
    <col min="3" max="3" width="13.6640625" style="47" customWidth="1"/>
    <col min="4" max="27" width="11.5" style="47"/>
    <col min="28" max="28" width="14.1640625" style="16" bestFit="1" customWidth="1"/>
    <col min="29" max="16384" width="11.5" style="16"/>
  </cols>
  <sheetData>
    <row r="1" spans="1:28" s="14" customFormat="1" ht="59.25" customHeight="1">
      <c r="B1" s="35"/>
      <c r="C1" s="35"/>
      <c r="D1" s="35"/>
      <c r="E1" s="35"/>
      <c r="F1" s="35"/>
      <c r="G1" s="35"/>
      <c r="H1" s="35"/>
      <c r="I1" s="35"/>
      <c r="J1" s="35"/>
      <c r="K1" s="35"/>
      <c r="L1" s="35"/>
      <c r="M1" s="35"/>
      <c r="N1" s="35"/>
      <c r="O1" s="35"/>
      <c r="P1" s="35"/>
      <c r="Q1" s="35"/>
      <c r="R1" s="35"/>
      <c r="S1" s="35"/>
      <c r="T1" s="35"/>
      <c r="U1" s="35"/>
      <c r="V1" s="35"/>
      <c r="W1" s="35"/>
      <c r="X1" s="35"/>
      <c r="Y1" s="35"/>
      <c r="Z1" s="35"/>
      <c r="AA1" s="35"/>
    </row>
    <row r="2" spans="1:28" s="15" customFormat="1" ht="3.75" customHeight="1">
      <c r="B2" s="36"/>
      <c r="C2" s="36"/>
      <c r="D2" s="36"/>
      <c r="E2" s="36"/>
      <c r="F2" s="36"/>
      <c r="G2" s="36"/>
      <c r="H2" s="36"/>
      <c r="I2" s="36"/>
      <c r="J2" s="36"/>
      <c r="K2" s="36"/>
      <c r="L2" s="36"/>
      <c r="M2" s="36"/>
      <c r="N2" s="36"/>
      <c r="O2" s="36"/>
      <c r="P2" s="36"/>
      <c r="Q2" s="36"/>
      <c r="R2" s="36"/>
      <c r="S2" s="36"/>
      <c r="T2" s="36"/>
      <c r="U2" s="36"/>
      <c r="V2" s="36"/>
      <c r="W2" s="36"/>
      <c r="X2" s="36"/>
      <c r="Y2" s="36"/>
      <c r="Z2" s="36"/>
      <c r="AA2" s="36"/>
    </row>
    <row r="3" spans="1:28" ht="28.5" customHeight="1">
      <c r="A3" s="461" t="s">
        <v>13</v>
      </c>
      <c r="B3" s="461"/>
      <c r="C3" s="461"/>
      <c r="D3" s="461"/>
      <c r="E3" s="461"/>
      <c r="F3" s="461"/>
      <c r="G3" s="461"/>
      <c r="H3" s="461"/>
      <c r="I3" s="461"/>
      <c r="J3" s="461"/>
      <c r="K3" s="461"/>
      <c r="L3" s="461"/>
      <c r="M3" s="461"/>
      <c r="N3" s="461"/>
      <c r="O3" s="461"/>
      <c r="P3" s="461"/>
      <c r="Q3" s="461"/>
      <c r="R3" s="461"/>
      <c r="S3" s="461"/>
      <c r="T3" s="461"/>
      <c r="U3" s="461"/>
      <c r="V3" s="461"/>
      <c r="W3" s="461"/>
      <c r="X3" s="461"/>
      <c r="Y3" s="461"/>
      <c r="Z3" s="461"/>
      <c r="AA3" s="461"/>
      <c r="AB3" s="461"/>
    </row>
    <row r="4" spans="1:28">
      <c r="A4" s="26" t="s">
        <v>59</v>
      </c>
      <c r="B4" s="37"/>
      <c r="C4" s="37"/>
      <c r="D4" s="37"/>
      <c r="E4" s="37"/>
      <c r="F4" s="37"/>
      <c r="G4" s="37"/>
      <c r="H4" s="37"/>
      <c r="I4" s="37"/>
      <c r="J4" s="37"/>
      <c r="K4" s="37"/>
      <c r="L4" s="37"/>
      <c r="M4" s="37"/>
      <c r="N4" s="37"/>
      <c r="O4" s="37"/>
      <c r="P4" s="37"/>
      <c r="Q4" s="37"/>
      <c r="R4" s="37"/>
      <c r="S4" s="37"/>
      <c r="T4" s="37"/>
      <c r="U4" s="37"/>
      <c r="V4" s="37"/>
      <c r="W4" s="37"/>
      <c r="X4" s="37"/>
      <c r="Y4" s="37"/>
      <c r="Z4" s="37"/>
      <c r="AA4" s="37"/>
      <c r="AB4" s="37"/>
    </row>
    <row r="5" spans="1:28">
      <c r="A5" s="49" t="s">
        <v>202</v>
      </c>
      <c r="B5" s="37"/>
      <c r="C5" s="37"/>
      <c r="D5" s="37"/>
      <c r="E5" s="37"/>
      <c r="F5" s="37"/>
      <c r="G5" s="37"/>
      <c r="H5" s="37"/>
      <c r="I5" s="37"/>
      <c r="J5" s="37"/>
      <c r="K5" s="37"/>
      <c r="L5" s="37"/>
      <c r="M5" s="37"/>
      <c r="N5" s="37"/>
      <c r="O5" s="37"/>
      <c r="P5" s="37"/>
      <c r="Q5" s="37"/>
      <c r="R5" s="37"/>
      <c r="S5" s="37"/>
      <c r="T5" s="37"/>
      <c r="U5" s="37"/>
      <c r="V5" s="37"/>
      <c r="W5" s="37"/>
      <c r="X5" s="37"/>
      <c r="Y5" s="37"/>
      <c r="Z5" s="37"/>
      <c r="AA5" s="37"/>
      <c r="AB5" s="37"/>
    </row>
    <row r="6" spans="1:28">
      <c r="A6" s="38" t="s">
        <v>84</v>
      </c>
      <c r="B6" s="39"/>
      <c r="C6" s="39"/>
      <c r="D6" s="39"/>
      <c r="E6" s="39"/>
      <c r="F6" s="39"/>
      <c r="G6" s="39"/>
      <c r="H6" s="39"/>
      <c r="I6" s="39"/>
      <c r="J6" s="39"/>
      <c r="K6" s="39"/>
      <c r="L6" s="39"/>
      <c r="M6" s="39"/>
      <c r="N6" s="39"/>
      <c r="O6" s="39"/>
      <c r="P6" s="39"/>
      <c r="Q6" s="39"/>
      <c r="R6" s="39"/>
      <c r="S6" s="39"/>
      <c r="T6" s="39"/>
      <c r="U6" s="39"/>
      <c r="V6" s="39"/>
      <c r="W6" s="39"/>
      <c r="X6" s="39"/>
      <c r="Y6" s="39"/>
      <c r="Z6" s="39"/>
      <c r="AA6" s="39"/>
      <c r="AB6" s="39"/>
    </row>
    <row r="8" spans="1:28" s="18" customFormat="1" ht="14">
      <c r="A8" s="462" t="s">
        <v>85</v>
      </c>
      <c r="B8" s="465" t="s">
        <v>214</v>
      </c>
      <c r="C8" s="466"/>
      <c r="D8" s="466"/>
      <c r="E8" s="466"/>
      <c r="F8" s="466"/>
      <c r="G8" s="466"/>
      <c r="H8" s="466"/>
      <c r="I8" s="466"/>
      <c r="J8" s="466"/>
      <c r="K8" s="466"/>
      <c r="L8" s="466"/>
      <c r="M8" s="466"/>
      <c r="N8" s="466"/>
      <c r="O8" s="466"/>
      <c r="P8" s="466"/>
      <c r="Q8" s="466"/>
      <c r="R8" s="466"/>
      <c r="S8" s="466"/>
      <c r="T8" s="466"/>
      <c r="U8" s="466"/>
      <c r="V8" s="466"/>
      <c r="W8" s="466"/>
      <c r="X8" s="466"/>
      <c r="Y8" s="466"/>
      <c r="Z8" s="466"/>
      <c r="AA8" s="466"/>
      <c r="AB8" s="467"/>
    </row>
    <row r="9" spans="1:28" s="18" customFormat="1" ht="38.25" customHeight="1">
      <c r="A9" s="463"/>
      <c r="B9" s="465" t="s">
        <v>215</v>
      </c>
      <c r="C9" s="467"/>
      <c r="D9" s="465" t="s">
        <v>216</v>
      </c>
      <c r="E9" s="467"/>
      <c r="F9" s="465" t="s">
        <v>217</v>
      </c>
      <c r="G9" s="467"/>
      <c r="H9" s="465" t="s">
        <v>218</v>
      </c>
      <c r="I9" s="467"/>
      <c r="J9" s="465" t="s">
        <v>219</v>
      </c>
      <c r="K9" s="467"/>
      <c r="L9" s="465" t="s">
        <v>220</v>
      </c>
      <c r="M9" s="467"/>
      <c r="N9" s="465" t="s">
        <v>221</v>
      </c>
      <c r="O9" s="467"/>
      <c r="P9" s="465" t="s">
        <v>222</v>
      </c>
      <c r="Q9" s="467"/>
      <c r="R9" s="465" t="s">
        <v>223</v>
      </c>
      <c r="S9" s="467"/>
      <c r="T9" s="465" t="s">
        <v>224</v>
      </c>
      <c r="U9" s="467"/>
      <c r="V9" s="465" t="s">
        <v>225</v>
      </c>
      <c r="W9" s="467"/>
      <c r="X9" s="465" t="s">
        <v>226</v>
      </c>
      <c r="Y9" s="467"/>
      <c r="Z9" s="465" t="s">
        <v>208</v>
      </c>
      <c r="AA9" s="467"/>
      <c r="AB9" s="29" t="s">
        <v>169</v>
      </c>
    </row>
    <row r="10" spans="1:28" s="18" customFormat="1">
      <c r="A10" s="464"/>
      <c r="B10" s="29" t="s">
        <v>23</v>
      </c>
      <c r="C10" s="29" t="s">
        <v>22</v>
      </c>
      <c r="D10" s="29" t="s">
        <v>23</v>
      </c>
      <c r="E10" s="29" t="s">
        <v>22</v>
      </c>
      <c r="F10" s="29" t="s">
        <v>23</v>
      </c>
      <c r="G10" s="29" t="s">
        <v>22</v>
      </c>
      <c r="H10" s="29" t="s">
        <v>23</v>
      </c>
      <c r="I10" s="29" t="s">
        <v>22</v>
      </c>
      <c r="J10" s="29" t="s">
        <v>23</v>
      </c>
      <c r="K10" s="29" t="s">
        <v>22</v>
      </c>
      <c r="L10" s="29" t="s">
        <v>23</v>
      </c>
      <c r="M10" s="29" t="s">
        <v>22</v>
      </c>
      <c r="N10" s="29" t="s">
        <v>23</v>
      </c>
      <c r="O10" s="29" t="s">
        <v>22</v>
      </c>
      <c r="P10" s="29" t="s">
        <v>23</v>
      </c>
      <c r="Q10" s="29" t="s">
        <v>22</v>
      </c>
      <c r="R10" s="29" t="s">
        <v>23</v>
      </c>
      <c r="S10" s="29" t="s">
        <v>22</v>
      </c>
      <c r="T10" s="29" t="s">
        <v>23</v>
      </c>
      <c r="U10" s="29" t="s">
        <v>22</v>
      </c>
      <c r="V10" s="29" t="s">
        <v>23</v>
      </c>
      <c r="W10" s="29" t="s">
        <v>22</v>
      </c>
      <c r="X10" s="29" t="s">
        <v>23</v>
      </c>
      <c r="Y10" s="29" t="s">
        <v>22</v>
      </c>
      <c r="Z10" s="29" t="s">
        <v>23</v>
      </c>
      <c r="AA10" s="29" t="s">
        <v>22</v>
      </c>
      <c r="AB10" s="29"/>
    </row>
    <row r="11" spans="1:28" s="18" customFormat="1" ht="14">
      <c r="A11" s="40" t="s">
        <v>87</v>
      </c>
      <c r="B11" s="41">
        <f>SUM(B12:B43)</f>
        <v>1743</v>
      </c>
      <c r="C11" s="48">
        <f t="shared" ref="C11:C43" si="0">B11/$AB11</f>
        <v>5.2641116245356528E-2</v>
      </c>
      <c r="D11" s="41">
        <f>SUM(D12:D43)</f>
        <v>5920</v>
      </c>
      <c r="E11" s="48">
        <f t="shared" ref="E11:E43" si="1">D11/$AB11</f>
        <v>0.17879254628371236</v>
      </c>
      <c r="F11" s="41">
        <f>SUM(F12:F43)</f>
        <v>10004</v>
      </c>
      <c r="G11" s="48">
        <f t="shared" ref="G11:G43" si="2">F11/$AB11</f>
        <v>0.30213524206457071</v>
      </c>
      <c r="H11" s="41">
        <f>SUM(H12:H43)</f>
        <v>10731</v>
      </c>
      <c r="I11" s="48">
        <f t="shared" ref="I11:I43" si="3">H11/$AB11</f>
        <v>0.32409169158285767</v>
      </c>
      <c r="J11" s="41">
        <f>SUM(J12:J43)</f>
        <v>4755</v>
      </c>
      <c r="K11" s="48">
        <f t="shared" ref="K11:K43" si="4">J11/$AB11</f>
        <v>0.143607864455921</v>
      </c>
      <c r="L11" s="41">
        <f>SUM(L12:L43)</f>
        <v>677</v>
      </c>
      <c r="M11" s="48">
        <f t="shared" ref="M11:M43" si="5">L11/$AB11</f>
        <v>2.0446377336836699E-2</v>
      </c>
      <c r="N11" s="41">
        <f>SUM(N12:N43)</f>
        <v>14301</v>
      </c>
      <c r="O11" s="48">
        <f t="shared" ref="O11:O43" si="6">N11/$AB11</f>
        <v>0.43191084533840718</v>
      </c>
      <c r="P11" s="41">
        <f>SUM(P12:P43)</f>
        <v>1040</v>
      </c>
      <c r="Q11" s="48">
        <f t="shared" ref="Q11:Q43" si="7">P11/$AB11</f>
        <v>3.1409501374165684E-2</v>
      </c>
      <c r="R11" s="41">
        <f>SUM(R12:R43)</f>
        <v>2609</v>
      </c>
      <c r="S11" s="48">
        <f t="shared" ref="S11:S43" si="8">R11/$AB11</f>
        <v>7.8795566428075267E-2</v>
      </c>
      <c r="T11" s="41">
        <f>SUM(T12:T43)</f>
        <v>1431</v>
      </c>
      <c r="U11" s="48">
        <f t="shared" ref="U11:U43" si="9">T11/$AB11</f>
        <v>4.3218265833106825E-2</v>
      </c>
      <c r="V11" s="41">
        <f>SUM(V12:V43)</f>
        <v>869</v>
      </c>
      <c r="W11" s="48">
        <f t="shared" ref="W11:W43" si="10">V11/$AB11</f>
        <v>2.6245054513605752E-2</v>
      </c>
      <c r="X11" s="41">
        <f>SUM(X12:X43)</f>
        <v>165</v>
      </c>
      <c r="Y11" s="48">
        <f t="shared" ref="Y11:Y43" si="11">X11/$AB11</f>
        <v>4.9832381987859019E-3</v>
      </c>
      <c r="Z11" s="41">
        <f>SUM(Z12:Z43)</f>
        <v>853</v>
      </c>
      <c r="AA11" s="48">
        <f t="shared" ref="AA11:AA43" si="12">Z11/$AB11</f>
        <v>2.5761831415541663E-2</v>
      </c>
      <c r="AB11" s="41">
        <v>33111</v>
      </c>
    </row>
    <row r="12" spans="1:28" s="18" customFormat="1" ht="14">
      <c r="A12" s="20" t="s">
        <v>88</v>
      </c>
      <c r="B12" s="45">
        <v>16</v>
      </c>
      <c r="C12" s="44">
        <f t="shared" si="0"/>
        <v>1.9704433497536946E-2</v>
      </c>
      <c r="D12" s="45">
        <v>19</v>
      </c>
      <c r="E12" s="44">
        <f t="shared" si="1"/>
        <v>2.3399014778325122E-2</v>
      </c>
      <c r="F12" s="45">
        <v>326</v>
      </c>
      <c r="G12" s="44">
        <f t="shared" si="2"/>
        <v>0.40147783251231528</v>
      </c>
      <c r="H12" s="45">
        <v>455</v>
      </c>
      <c r="I12" s="44">
        <f t="shared" si="3"/>
        <v>0.56034482758620685</v>
      </c>
      <c r="J12" s="45">
        <v>142</v>
      </c>
      <c r="K12" s="44">
        <f t="shared" si="4"/>
        <v>0.1748768472906404</v>
      </c>
      <c r="L12" s="45">
        <v>42</v>
      </c>
      <c r="M12" s="44">
        <f t="shared" si="5"/>
        <v>5.1724137931034482E-2</v>
      </c>
      <c r="N12" s="45">
        <v>323</v>
      </c>
      <c r="O12" s="44">
        <f t="shared" si="6"/>
        <v>0.39778325123152708</v>
      </c>
      <c r="P12" s="45">
        <v>33</v>
      </c>
      <c r="Q12" s="44">
        <f t="shared" si="7"/>
        <v>4.064039408866995E-2</v>
      </c>
      <c r="R12" s="45">
        <v>82</v>
      </c>
      <c r="S12" s="44">
        <f t="shared" si="8"/>
        <v>0.10098522167487685</v>
      </c>
      <c r="T12" s="45">
        <v>3</v>
      </c>
      <c r="U12" s="44">
        <f t="shared" si="9"/>
        <v>3.6945812807881772E-3</v>
      </c>
      <c r="V12" s="45">
        <v>1</v>
      </c>
      <c r="W12" s="44">
        <f t="shared" si="10"/>
        <v>1.2315270935960591E-3</v>
      </c>
      <c r="X12" s="45">
        <v>4</v>
      </c>
      <c r="Y12" s="44">
        <f t="shared" si="11"/>
        <v>4.9261083743842365E-3</v>
      </c>
      <c r="Z12" s="45">
        <v>19</v>
      </c>
      <c r="AA12" s="44">
        <f t="shared" si="12"/>
        <v>2.3399014778325122E-2</v>
      </c>
      <c r="AB12" s="45">
        <v>812</v>
      </c>
    </row>
    <row r="13" spans="1:28" s="18" customFormat="1" ht="14">
      <c r="A13" s="20" t="s">
        <v>89</v>
      </c>
      <c r="B13" s="45">
        <v>103</v>
      </c>
      <c r="C13" s="44">
        <f t="shared" si="0"/>
        <v>6.7674113009198428E-2</v>
      </c>
      <c r="D13" s="45">
        <v>344</v>
      </c>
      <c r="E13" s="44">
        <f t="shared" si="1"/>
        <v>0.22601839684625494</v>
      </c>
      <c r="F13" s="45">
        <v>332</v>
      </c>
      <c r="G13" s="44">
        <f t="shared" si="2"/>
        <v>0.21813403416557162</v>
      </c>
      <c r="H13" s="45">
        <v>416</v>
      </c>
      <c r="I13" s="44">
        <f t="shared" si="3"/>
        <v>0.27332457293035478</v>
      </c>
      <c r="J13" s="45">
        <v>354</v>
      </c>
      <c r="K13" s="44">
        <f t="shared" si="4"/>
        <v>0.2325886990801577</v>
      </c>
      <c r="L13" s="45">
        <v>37</v>
      </c>
      <c r="M13" s="44">
        <f t="shared" si="5"/>
        <v>2.431011826544021E-2</v>
      </c>
      <c r="N13" s="45">
        <v>519</v>
      </c>
      <c r="O13" s="44">
        <f t="shared" si="6"/>
        <v>0.34099868593955324</v>
      </c>
      <c r="P13" s="45">
        <v>87</v>
      </c>
      <c r="Q13" s="44">
        <f t="shared" si="7"/>
        <v>5.7161629434954009E-2</v>
      </c>
      <c r="R13" s="45">
        <v>151</v>
      </c>
      <c r="S13" s="44">
        <f t="shared" si="8"/>
        <v>9.9211563731931671E-2</v>
      </c>
      <c r="T13" s="45">
        <v>170</v>
      </c>
      <c r="U13" s="44">
        <f t="shared" si="9"/>
        <v>0.11169513797634691</v>
      </c>
      <c r="V13" s="45">
        <v>67</v>
      </c>
      <c r="W13" s="44">
        <f t="shared" si="10"/>
        <v>4.4021024967148492E-2</v>
      </c>
      <c r="X13" s="45">
        <v>7</v>
      </c>
      <c r="Y13" s="44">
        <f t="shared" si="11"/>
        <v>4.5992115637319315E-3</v>
      </c>
      <c r="Z13" s="45">
        <v>39</v>
      </c>
      <c r="AA13" s="44">
        <f t="shared" si="12"/>
        <v>2.5624178712220762E-2</v>
      </c>
      <c r="AB13" s="45">
        <v>1522</v>
      </c>
    </row>
    <row r="14" spans="1:28" s="18" customFormat="1" ht="14">
      <c r="A14" s="20" t="s">
        <v>90</v>
      </c>
      <c r="B14" s="45">
        <v>1</v>
      </c>
      <c r="C14" s="44">
        <f t="shared" si="0"/>
        <v>5.8823529411764705E-2</v>
      </c>
      <c r="D14" s="45">
        <v>4</v>
      </c>
      <c r="E14" s="44">
        <f t="shared" si="1"/>
        <v>0.23529411764705882</v>
      </c>
      <c r="F14" s="45">
        <v>8</v>
      </c>
      <c r="G14" s="44">
        <f t="shared" si="2"/>
        <v>0.47058823529411764</v>
      </c>
      <c r="H14" s="45">
        <v>5</v>
      </c>
      <c r="I14" s="44">
        <f t="shared" si="3"/>
        <v>0.29411764705882354</v>
      </c>
      <c r="J14" s="45">
        <v>3</v>
      </c>
      <c r="K14" s="44">
        <f t="shared" si="4"/>
        <v>0.17647058823529413</v>
      </c>
      <c r="L14" s="45">
        <v>0</v>
      </c>
      <c r="M14" s="44">
        <f t="shared" si="5"/>
        <v>0</v>
      </c>
      <c r="N14" s="45">
        <v>6</v>
      </c>
      <c r="O14" s="44">
        <f t="shared" si="6"/>
        <v>0.35294117647058826</v>
      </c>
      <c r="P14" s="45">
        <v>0</v>
      </c>
      <c r="Q14" s="44">
        <f t="shared" si="7"/>
        <v>0</v>
      </c>
      <c r="R14" s="45">
        <v>2</v>
      </c>
      <c r="S14" s="44">
        <f t="shared" si="8"/>
        <v>0.11764705882352941</v>
      </c>
      <c r="T14" s="45">
        <v>0</v>
      </c>
      <c r="U14" s="44">
        <f t="shared" si="9"/>
        <v>0</v>
      </c>
      <c r="V14" s="45">
        <v>3</v>
      </c>
      <c r="W14" s="44">
        <f t="shared" si="10"/>
        <v>0.17647058823529413</v>
      </c>
      <c r="X14" s="45">
        <v>0</v>
      </c>
      <c r="Y14" s="44">
        <f t="shared" si="11"/>
        <v>0</v>
      </c>
      <c r="Z14" s="45">
        <v>0</v>
      </c>
      <c r="AA14" s="44">
        <f t="shared" si="12"/>
        <v>0</v>
      </c>
      <c r="AB14" s="45">
        <v>17</v>
      </c>
    </row>
    <row r="15" spans="1:28" s="18" customFormat="1" ht="14">
      <c r="A15" s="20" t="s">
        <v>91</v>
      </c>
      <c r="B15" s="45">
        <v>123</v>
      </c>
      <c r="C15" s="44">
        <f t="shared" si="0"/>
        <v>6.1746987951807226E-2</v>
      </c>
      <c r="D15" s="45">
        <v>320</v>
      </c>
      <c r="E15" s="44">
        <f t="shared" si="1"/>
        <v>0.1606425702811245</v>
      </c>
      <c r="F15" s="45">
        <v>732</v>
      </c>
      <c r="G15" s="44">
        <f t="shared" si="2"/>
        <v>0.36746987951807231</v>
      </c>
      <c r="H15" s="45">
        <v>910</v>
      </c>
      <c r="I15" s="44">
        <f t="shared" si="3"/>
        <v>0.45682730923694781</v>
      </c>
      <c r="J15" s="45">
        <v>309</v>
      </c>
      <c r="K15" s="44">
        <f t="shared" si="4"/>
        <v>0.15512048192771086</v>
      </c>
      <c r="L15" s="45">
        <v>45</v>
      </c>
      <c r="M15" s="44">
        <f t="shared" si="5"/>
        <v>2.2590361445783132E-2</v>
      </c>
      <c r="N15" s="45">
        <v>648</v>
      </c>
      <c r="O15" s="44">
        <f t="shared" si="6"/>
        <v>0.3253012048192771</v>
      </c>
      <c r="P15" s="45">
        <v>73</v>
      </c>
      <c r="Q15" s="44">
        <f t="shared" si="7"/>
        <v>3.6646586345381524E-2</v>
      </c>
      <c r="R15" s="45">
        <v>255</v>
      </c>
      <c r="S15" s="44">
        <f t="shared" si="8"/>
        <v>0.12801204819277109</v>
      </c>
      <c r="T15" s="45">
        <v>34</v>
      </c>
      <c r="U15" s="44">
        <f t="shared" si="9"/>
        <v>1.7068273092369479E-2</v>
      </c>
      <c r="V15" s="45">
        <v>85</v>
      </c>
      <c r="W15" s="44">
        <f t="shared" si="10"/>
        <v>4.2670682730923698E-2</v>
      </c>
      <c r="X15" s="45">
        <v>4</v>
      </c>
      <c r="Y15" s="44">
        <f t="shared" si="11"/>
        <v>2.008032128514056E-3</v>
      </c>
      <c r="Z15" s="45">
        <v>89</v>
      </c>
      <c r="AA15" s="44">
        <f t="shared" si="12"/>
        <v>4.4678714859437751E-2</v>
      </c>
      <c r="AB15" s="45">
        <v>1992</v>
      </c>
    </row>
    <row r="16" spans="1:28" s="18" customFormat="1" ht="14">
      <c r="A16" s="20" t="s">
        <v>92</v>
      </c>
      <c r="B16" s="45">
        <v>131</v>
      </c>
      <c r="C16" s="44">
        <f t="shared" si="0"/>
        <v>5.3273688491256611E-2</v>
      </c>
      <c r="D16" s="45">
        <v>512</v>
      </c>
      <c r="E16" s="44">
        <f t="shared" si="1"/>
        <v>0.20821472143147621</v>
      </c>
      <c r="F16" s="45">
        <v>583</v>
      </c>
      <c r="G16" s="44">
        <f t="shared" si="2"/>
        <v>0.2370882472549817</v>
      </c>
      <c r="H16" s="45">
        <v>831</v>
      </c>
      <c r="I16" s="44">
        <f t="shared" si="3"/>
        <v>0.33794225294835301</v>
      </c>
      <c r="J16" s="45">
        <v>496</v>
      </c>
      <c r="K16" s="44">
        <f t="shared" si="4"/>
        <v>0.20170801138674258</v>
      </c>
      <c r="L16" s="45">
        <v>110</v>
      </c>
      <c r="M16" s="44">
        <f t="shared" si="5"/>
        <v>4.4733631557543715E-2</v>
      </c>
      <c r="N16" s="45">
        <v>753</v>
      </c>
      <c r="O16" s="44">
        <f t="shared" si="6"/>
        <v>0.30622204148027654</v>
      </c>
      <c r="P16" s="45">
        <v>98</v>
      </c>
      <c r="Q16" s="44">
        <f t="shared" si="7"/>
        <v>3.9853599023993491E-2</v>
      </c>
      <c r="R16" s="45">
        <v>185</v>
      </c>
      <c r="S16" s="44">
        <f t="shared" si="8"/>
        <v>7.5233834892232621E-2</v>
      </c>
      <c r="T16" s="45">
        <v>463</v>
      </c>
      <c r="U16" s="44">
        <f t="shared" si="9"/>
        <v>0.18828792191947946</v>
      </c>
      <c r="V16" s="45">
        <v>103</v>
      </c>
      <c r="W16" s="44">
        <f t="shared" si="10"/>
        <v>4.1886945912972755E-2</v>
      </c>
      <c r="X16" s="45">
        <v>3</v>
      </c>
      <c r="Y16" s="44">
        <f t="shared" si="11"/>
        <v>1.2200081333875558E-3</v>
      </c>
      <c r="Z16" s="45">
        <v>147</v>
      </c>
      <c r="AA16" s="44">
        <f t="shared" si="12"/>
        <v>5.9780398535990237E-2</v>
      </c>
      <c r="AB16" s="45">
        <v>2459</v>
      </c>
    </row>
    <row r="17" spans="1:28" s="18" customFormat="1" ht="14">
      <c r="A17" s="20" t="s">
        <v>93</v>
      </c>
      <c r="B17" s="45">
        <v>221</v>
      </c>
      <c r="C17" s="44">
        <f t="shared" si="0"/>
        <v>9.6675415573053369E-2</v>
      </c>
      <c r="D17" s="45">
        <v>311</v>
      </c>
      <c r="E17" s="44">
        <f t="shared" si="1"/>
        <v>0.13604549431321084</v>
      </c>
      <c r="F17" s="45">
        <v>721</v>
      </c>
      <c r="G17" s="44">
        <f t="shared" si="2"/>
        <v>0.31539807524059493</v>
      </c>
      <c r="H17" s="45">
        <v>440</v>
      </c>
      <c r="I17" s="44">
        <f t="shared" si="3"/>
        <v>0.19247594050743658</v>
      </c>
      <c r="J17" s="45">
        <v>115</v>
      </c>
      <c r="K17" s="44">
        <f t="shared" si="4"/>
        <v>5.0306211723534555E-2</v>
      </c>
      <c r="L17" s="45">
        <v>16</v>
      </c>
      <c r="M17" s="44">
        <f t="shared" si="5"/>
        <v>6.99912510936133E-3</v>
      </c>
      <c r="N17" s="45">
        <v>1103</v>
      </c>
      <c r="O17" s="44">
        <f t="shared" si="6"/>
        <v>0.48250218722659666</v>
      </c>
      <c r="P17" s="45">
        <v>39</v>
      </c>
      <c r="Q17" s="44">
        <f t="shared" si="7"/>
        <v>1.7060367454068241E-2</v>
      </c>
      <c r="R17" s="45">
        <v>81</v>
      </c>
      <c r="S17" s="44">
        <f t="shared" si="8"/>
        <v>3.5433070866141732E-2</v>
      </c>
      <c r="T17" s="45">
        <v>107</v>
      </c>
      <c r="U17" s="44">
        <f t="shared" si="9"/>
        <v>4.6806649168853895E-2</v>
      </c>
      <c r="V17" s="45">
        <v>40</v>
      </c>
      <c r="W17" s="44">
        <f t="shared" si="10"/>
        <v>1.7497812773403325E-2</v>
      </c>
      <c r="X17" s="45">
        <v>65</v>
      </c>
      <c r="Y17" s="44">
        <f t="shared" si="11"/>
        <v>2.8433945756780401E-2</v>
      </c>
      <c r="Z17" s="45">
        <v>25</v>
      </c>
      <c r="AA17" s="44">
        <f t="shared" si="12"/>
        <v>1.0936132983377077E-2</v>
      </c>
      <c r="AB17" s="45">
        <v>2286</v>
      </c>
    </row>
    <row r="18" spans="1:28" s="18" customFormat="1" ht="14">
      <c r="A18" s="20" t="s">
        <v>94</v>
      </c>
      <c r="B18" s="45">
        <v>112</v>
      </c>
      <c r="C18" s="44">
        <f t="shared" si="0"/>
        <v>5.2434456928838954E-2</v>
      </c>
      <c r="D18" s="45">
        <v>753</v>
      </c>
      <c r="E18" s="44">
        <f t="shared" si="1"/>
        <v>0.35252808988764045</v>
      </c>
      <c r="F18" s="45">
        <v>932</v>
      </c>
      <c r="G18" s="44">
        <f t="shared" si="2"/>
        <v>0.43632958801498128</v>
      </c>
      <c r="H18" s="45">
        <v>997</v>
      </c>
      <c r="I18" s="44">
        <f t="shared" si="3"/>
        <v>0.46676029962546817</v>
      </c>
      <c r="J18" s="45">
        <v>143</v>
      </c>
      <c r="K18" s="44">
        <f t="shared" si="4"/>
        <v>6.6947565543071158E-2</v>
      </c>
      <c r="L18" s="45">
        <v>36</v>
      </c>
      <c r="M18" s="44">
        <f t="shared" si="5"/>
        <v>1.6853932584269662E-2</v>
      </c>
      <c r="N18" s="45">
        <v>513</v>
      </c>
      <c r="O18" s="44">
        <f t="shared" si="6"/>
        <v>0.2401685393258427</v>
      </c>
      <c r="P18" s="45">
        <v>72</v>
      </c>
      <c r="Q18" s="44">
        <f t="shared" si="7"/>
        <v>3.3707865168539325E-2</v>
      </c>
      <c r="R18" s="45">
        <v>134</v>
      </c>
      <c r="S18" s="44">
        <f t="shared" si="8"/>
        <v>6.2734082397003746E-2</v>
      </c>
      <c r="T18" s="45">
        <v>55</v>
      </c>
      <c r="U18" s="44">
        <f t="shared" si="9"/>
        <v>2.5749063670411985E-2</v>
      </c>
      <c r="V18" s="45">
        <v>62</v>
      </c>
      <c r="W18" s="44">
        <f t="shared" si="10"/>
        <v>2.9026217228464421E-2</v>
      </c>
      <c r="X18" s="45">
        <v>3</v>
      </c>
      <c r="Y18" s="44">
        <f t="shared" si="11"/>
        <v>1.4044943820224719E-3</v>
      </c>
      <c r="Z18" s="45">
        <v>49</v>
      </c>
      <c r="AA18" s="44">
        <f t="shared" si="12"/>
        <v>2.2940074906367042E-2</v>
      </c>
      <c r="AB18" s="45">
        <v>2136</v>
      </c>
    </row>
    <row r="19" spans="1:28" s="18" customFormat="1" ht="14">
      <c r="A19" s="20" t="s">
        <v>95</v>
      </c>
      <c r="B19" s="45">
        <v>100</v>
      </c>
      <c r="C19" s="44">
        <f t="shared" si="0"/>
        <v>6.7750677506775062E-2</v>
      </c>
      <c r="D19" s="45">
        <v>192</v>
      </c>
      <c r="E19" s="44">
        <f t="shared" si="1"/>
        <v>0.13008130081300814</v>
      </c>
      <c r="F19" s="45">
        <v>380</v>
      </c>
      <c r="G19" s="44">
        <f t="shared" si="2"/>
        <v>0.25745257452574527</v>
      </c>
      <c r="H19" s="45">
        <v>494</v>
      </c>
      <c r="I19" s="44">
        <f t="shared" si="3"/>
        <v>0.33468834688346882</v>
      </c>
      <c r="J19" s="45">
        <v>225</v>
      </c>
      <c r="K19" s="44">
        <f t="shared" si="4"/>
        <v>0.1524390243902439</v>
      </c>
      <c r="L19" s="45">
        <v>33</v>
      </c>
      <c r="M19" s="44">
        <f t="shared" si="5"/>
        <v>2.2357723577235773E-2</v>
      </c>
      <c r="N19" s="45">
        <v>630</v>
      </c>
      <c r="O19" s="44">
        <f t="shared" si="6"/>
        <v>0.42682926829268292</v>
      </c>
      <c r="P19" s="45">
        <v>43</v>
      </c>
      <c r="Q19" s="44">
        <f t="shared" si="7"/>
        <v>2.9132791327913278E-2</v>
      </c>
      <c r="R19" s="45">
        <v>61</v>
      </c>
      <c r="S19" s="44">
        <f t="shared" si="8"/>
        <v>4.1327913279132794E-2</v>
      </c>
      <c r="T19" s="45">
        <v>89</v>
      </c>
      <c r="U19" s="44">
        <f t="shared" si="9"/>
        <v>6.0298102981029812E-2</v>
      </c>
      <c r="V19" s="45">
        <v>39</v>
      </c>
      <c r="W19" s="44">
        <f t="shared" si="10"/>
        <v>2.6422764227642278E-2</v>
      </c>
      <c r="X19" s="45">
        <v>0</v>
      </c>
      <c r="Y19" s="44">
        <f t="shared" si="11"/>
        <v>0</v>
      </c>
      <c r="Z19" s="45">
        <v>65</v>
      </c>
      <c r="AA19" s="44">
        <f t="shared" si="12"/>
        <v>4.4037940379403791E-2</v>
      </c>
      <c r="AB19" s="45">
        <v>1476</v>
      </c>
    </row>
    <row r="20" spans="1:28" s="18" customFormat="1" ht="14">
      <c r="A20" s="20" t="s">
        <v>96</v>
      </c>
      <c r="B20" s="45">
        <v>4</v>
      </c>
      <c r="C20" s="44">
        <f t="shared" si="0"/>
        <v>1.7857142857142856E-2</v>
      </c>
      <c r="D20" s="45">
        <v>15</v>
      </c>
      <c r="E20" s="44">
        <f t="shared" si="1"/>
        <v>6.6964285714285712E-2</v>
      </c>
      <c r="F20" s="45">
        <v>62</v>
      </c>
      <c r="G20" s="44">
        <f t="shared" si="2"/>
        <v>0.2767857142857143</v>
      </c>
      <c r="H20" s="45">
        <v>67</v>
      </c>
      <c r="I20" s="44">
        <f t="shared" si="3"/>
        <v>0.29910714285714285</v>
      </c>
      <c r="J20" s="45">
        <v>95</v>
      </c>
      <c r="K20" s="44">
        <f t="shared" si="4"/>
        <v>0.42410714285714285</v>
      </c>
      <c r="L20" s="45">
        <v>7</v>
      </c>
      <c r="M20" s="44">
        <f t="shared" si="5"/>
        <v>3.125E-2</v>
      </c>
      <c r="N20" s="45">
        <v>109</v>
      </c>
      <c r="O20" s="44">
        <f t="shared" si="6"/>
        <v>0.48660714285714285</v>
      </c>
      <c r="P20" s="45">
        <v>7</v>
      </c>
      <c r="Q20" s="44">
        <f t="shared" si="7"/>
        <v>3.125E-2</v>
      </c>
      <c r="R20" s="45">
        <v>15</v>
      </c>
      <c r="S20" s="44">
        <f t="shared" si="8"/>
        <v>6.6964285714285712E-2</v>
      </c>
      <c r="T20" s="45">
        <v>7</v>
      </c>
      <c r="U20" s="44">
        <f t="shared" si="9"/>
        <v>3.125E-2</v>
      </c>
      <c r="V20" s="45">
        <v>3</v>
      </c>
      <c r="W20" s="44">
        <f t="shared" si="10"/>
        <v>1.3392857142857142E-2</v>
      </c>
      <c r="X20" s="45">
        <v>4</v>
      </c>
      <c r="Y20" s="44">
        <f t="shared" si="11"/>
        <v>1.7857142857142856E-2</v>
      </c>
      <c r="Z20" s="45">
        <v>7</v>
      </c>
      <c r="AA20" s="44">
        <f t="shared" si="12"/>
        <v>3.125E-2</v>
      </c>
      <c r="AB20" s="45">
        <v>224</v>
      </c>
    </row>
    <row r="21" spans="1:28" s="18" customFormat="1" ht="14">
      <c r="A21" s="20" t="s">
        <v>97</v>
      </c>
      <c r="B21" s="45">
        <v>1</v>
      </c>
      <c r="C21" s="44">
        <f t="shared" si="0"/>
        <v>0.14285714285714285</v>
      </c>
      <c r="D21" s="45">
        <v>0</v>
      </c>
      <c r="E21" s="44">
        <f t="shared" si="1"/>
        <v>0</v>
      </c>
      <c r="F21" s="45">
        <v>0</v>
      </c>
      <c r="G21" s="44">
        <f t="shared" si="2"/>
        <v>0</v>
      </c>
      <c r="H21" s="45">
        <v>1</v>
      </c>
      <c r="I21" s="44">
        <f t="shared" si="3"/>
        <v>0.14285714285714285</v>
      </c>
      <c r="J21" s="45">
        <v>2</v>
      </c>
      <c r="K21" s="44">
        <f t="shared" si="4"/>
        <v>0.2857142857142857</v>
      </c>
      <c r="L21" s="45">
        <v>0</v>
      </c>
      <c r="M21" s="44">
        <f t="shared" si="5"/>
        <v>0</v>
      </c>
      <c r="N21" s="45">
        <v>4</v>
      </c>
      <c r="O21" s="44">
        <f t="shared" si="6"/>
        <v>0.5714285714285714</v>
      </c>
      <c r="P21" s="45">
        <v>0</v>
      </c>
      <c r="Q21" s="44">
        <f t="shared" si="7"/>
        <v>0</v>
      </c>
      <c r="R21" s="45">
        <v>1</v>
      </c>
      <c r="S21" s="44">
        <f t="shared" si="8"/>
        <v>0.14285714285714285</v>
      </c>
      <c r="T21" s="45">
        <v>0</v>
      </c>
      <c r="U21" s="44">
        <f t="shared" si="9"/>
        <v>0</v>
      </c>
      <c r="V21" s="45">
        <v>0</v>
      </c>
      <c r="W21" s="44">
        <f t="shared" si="10"/>
        <v>0</v>
      </c>
      <c r="X21" s="45">
        <v>0</v>
      </c>
      <c r="Y21" s="44">
        <f t="shared" si="11"/>
        <v>0</v>
      </c>
      <c r="Z21" s="45">
        <v>0</v>
      </c>
      <c r="AA21" s="44">
        <f t="shared" si="12"/>
        <v>0</v>
      </c>
      <c r="AB21" s="45">
        <v>7</v>
      </c>
    </row>
    <row r="22" spans="1:28" s="18" customFormat="1" ht="14">
      <c r="A22" s="20" t="s">
        <v>98</v>
      </c>
      <c r="B22" s="45">
        <v>108</v>
      </c>
      <c r="C22" s="44">
        <f t="shared" si="0"/>
        <v>7.6923076923076927E-2</v>
      </c>
      <c r="D22" s="45">
        <v>464</v>
      </c>
      <c r="E22" s="44">
        <f t="shared" si="1"/>
        <v>0.33048433048433046</v>
      </c>
      <c r="F22" s="45">
        <v>352</v>
      </c>
      <c r="G22" s="44">
        <f t="shared" si="2"/>
        <v>0.25071225071225073</v>
      </c>
      <c r="H22" s="45">
        <v>372</v>
      </c>
      <c r="I22" s="44">
        <f t="shared" si="3"/>
        <v>0.26495726495726496</v>
      </c>
      <c r="J22" s="45">
        <v>57</v>
      </c>
      <c r="K22" s="44">
        <f t="shared" si="4"/>
        <v>4.05982905982906E-2</v>
      </c>
      <c r="L22" s="45">
        <v>20</v>
      </c>
      <c r="M22" s="44">
        <f t="shared" si="5"/>
        <v>1.4245014245014245E-2</v>
      </c>
      <c r="N22" s="45">
        <v>810</v>
      </c>
      <c r="O22" s="44">
        <f t="shared" si="6"/>
        <v>0.57692307692307687</v>
      </c>
      <c r="P22" s="45">
        <v>22</v>
      </c>
      <c r="Q22" s="44">
        <f t="shared" si="7"/>
        <v>1.5669515669515671E-2</v>
      </c>
      <c r="R22" s="45">
        <v>55</v>
      </c>
      <c r="S22" s="44">
        <f t="shared" si="8"/>
        <v>3.9173789173789171E-2</v>
      </c>
      <c r="T22" s="45">
        <v>25</v>
      </c>
      <c r="U22" s="44">
        <f t="shared" si="9"/>
        <v>1.7806267806267807E-2</v>
      </c>
      <c r="V22" s="45">
        <v>12</v>
      </c>
      <c r="W22" s="44">
        <f t="shared" si="10"/>
        <v>8.5470085470085479E-3</v>
      </c>
      <c r="X22" s="45">
        <v>3</v>
      </c>
      <c r="Y22" s="44">
        <f t="shared" si="11"/>
        <v>2.136752136752137E-3</v>
      </c>
      <c r="Z22" s="45">
        <v>23</v>
      </c>
      <c r="AA22" s="44">
        <f t="shared" si="12"/>
        <v>1.6381766381766381E-2</v>
      </c>
      <c r="AB22" s="45">
        <v>1404</v>
      </c>
    </row>
    <row r="23" spans="1:28" s="18" customFormat="1" ht="14">
      <c r="A23" s="20" t="s">
        <v>99</v>
      </c>
      <c r="B23" s="45">
        <v>3</v>
      </c>
      <c r="C23" s="44">
        <f t="shared" si="0"/>
        <v>8.9020771513353119E-3</v>
      </c>
      <c r="D23" s="45">
        <v>0</v>
      </c>
      <c r="E23" s="44">
        <f t="shared" si="1"/>
        <v>0</v>
      </c>
      <c r="F23" s="45">
        <v>142</v>
      </c>
      <c r="G23" s="44">
        <f t="shared" si="2"/>
        <v>0.42136498516320475</v>
      </c>
      <c r="H23" s="45">
        <v>28</v>
      </c>
      <c r="I23" s="44">
        <f t="shared" si="3"/>
        <v>8.3086053412462904E-2</v>
      </c>
      <c r="J23" s="45">
        <v>1</v>
      </c>
      <c r="K23" s="44">
        <f t="shared" si="4"/>
        <v>2.967359050445104E-3</v>
      </c>
      <c r="L23" s="45">
        <v>2</v>
      </c>
      <c r="M23" s="44">
        <f t="shared" si="5"/>
        <v>5.9347181008902079E-3</v>
      </c>
      <c r="N23" s="45">
        <v>197</v>
      </c>
      <c r="O23" s="44">
        <f t="shared" si="6"/>
        <v>0.58456973293768544</v>
      </c>
      <c r="P23" s="45">
        <v>0</v>
      </c>
      <c r="Q23" s="44">
        <f t="shared" si="7"/>
        <v>0</v>
      </c>
      <c r="R23" s="45">
        <v>0</v>
      </c>
      <c r="S23" s="44">
        <f t="shared" si="8"/>
        <v>0</v>
      </c>
      <c r="T23" s="45">
        <v>0</v>
      </c>
      <c r="U23" s="44">
        <f t="shared" si="9"/>
        <v>0</v>
      </c>
      <c r="V23" s="45">
        <v>0</v>
      </c>
      <c r="W23" s="44">
        <f t="shared" si="10"/>
        <v>0</v>
      </c>
      <c r="X23" s="45">
        <v>1</v>
      </c>
      <c r="Y23" s="44">
        <f t="shared" si="11"/>
        <v>2.967359050445104E-3</v>
      </c>
      <c r="Z23" s="45">
        <v>0</v>
      </c>
      <c r="AA23" s="44">
        <f t="shared" si="12"/>
        <v>0</v>
      </c>
      <c r="AB23" s="45">
        <v>337</v>
      </c>
    </row>
    <row r="24" spans="1:28" s="18" customFormat="1" ht="14">
      <c r="A24" s="20" t="s">
        <v>100</v>
      </c>
      <c r="B24" s="45">
        <v>32</v>
      </c>
      <c r="C24" s="44">
        <f t="shared" si="0"/>
        <v>2.0163831127914304E-2</v>
      </c>
      <c r="D24" s="45">
        <v>113</v>
      </c>
      <c r="E24" s="44">
        <f t="shared" si="1"/>
        <v>7.120352867044738E-2</v>
      </c>
      <c r="F24" s="45">
        <v>546</v>
      </c>
      <c r="G24" s="44">
        <f t="shared" si="2"/>
        <v>0.34404536862003782</v>
      </c>
      <c r="H24" s="45">
        <v>392</v>
      </c>
      <c r="I24" s="44">
        <f t="shared" si="3"/>
        <v>0.24700693131695023</v>
      </c>
      <c r="J24" s="45">
        <v>565</v>
      </c>
      <c r="K24" s="44">
        <f t="shared" si="4"/>
        <v>0.3560176433522369</v>
      </c>
      <c r="L24" s="45">
        <v>1</v>
      </c>
      <c r="M24" s="44">
        <f t="shared" si="5"/>
        <v>6.3011972274732201E-4</v>
      </c>
      <c r="N24" s="45">
        <v>502</v>
      </c>
      <c r="O24" s="44">
        <f t="shared" si="6"/>
        <v>0.31632010081915563</v>
      </c>
      <c r="P24" s="45">
        <v>39</v>
      </c>
      <c r="Q24" s="44">
        <f t="shared" si="7"/>
        <v>2.4574669187145556E-2</v>
      </c>
      <c r="R24" s="45">
        <v>35</v>
      </c>
      <c r="S24" s="44">
        <f t="shared" si="8"/>
        <v>2.2054190296156271E-2</v>
      </c>
      <c r="T24" s="45">
        <v>16</v>
      </c>
      <c r="U24" s="44">
        <f t="shared" si="9"/>
        <v>1.0081915563957152E-2</v>
      </c>
      <c r="V24" s="45">
        <v>6</v>
      </c>
      <c r="W24" s="44">
        <f t="shared" si="10"/>
        <v>3.780718336483932E-3</v>
      </c>
      <c r="X24" s="45">
        <v>2</v>
      </c>
      <c r="Y24" s="44">
        <f t="shared" si="11"/>
        <v>1.260239445494644E-3</v>
      </c>
      <c r="Z24" s="45">
        <v>2</v>
      </c>
      <c r="AA24" s="44">
        <f t="shared" si="12"/>
        <v>1.260239445494644E-3</v>
      </c>
      <c r="AB24" s="45">
        <v>1587</v>
      </c>
    </row>
    <row r="25" spans="1:28" s="18" customFormat="1" ht="14">
      <c r="A25" s="20" t="s">
        <v>101</v>
      </c>
      <c r="B25" s="45">
        <v>75</v>
      </c>
      <c r="C25" s="44">
        <f t="shared" si="0"/>
        <v>5.6775170325510979E-2</v>
      </c>
      <c r="D25" s="45">
        <v>45</v>
      </c>
      <c r="E25" s="44">
        <f t="shared" si="1"/>
        <v>3.4065102195306583E-2</v>
      </c>
      <c r="F25" s="45">
        <v>252</v>
      </c>
      <c r="G25" s="44">
        <f t="shared" si="2"/>
        <v>0.19076457229371688</v>
      </c>
      <c r="H25" s="45">
        <v>326</v>
      </c>
      <c r="I25" s="44">
        <f t="shared" si="3"/>
        <v>0.24678274034822104</v>
      </c>
      <c r="J25" s="45">
        <v>118</v>
      </c>
      <c r="K25" s="44">
        <f t="shared" si="4"/>
        <v>8.9326267978803942E-2</v>
      </c>
      <c r="L25" s="45">
        <v>2</v>
      </c>
      <c r="M25" s="44">
        <f t="shared" si="5"/>
        <v>1.514004542013626E-3</v>
      </c>
      <c r="N25" s="45">
        <v>788</v>
      </c>
      <c r="O25" s="44">
        <f t="shared" si="6"/>
        <v>0.59651778955336865</v>
      </c>
      <c r="P25" s="45">
        <v>55</v>
      </c>
      <c r="Q25" s="44">
        <f t="shared" si="7"/>
        <v>4.1635124905374715E-2</v>
      </c>
      <c r="R25" s="45">
        <v>266</v>
      </c>
      <c r="S25" s="44">
        <f t="shared" si="8"/>
        <v>0.20136260408781226</v>
      </c>
      <c r="T25" s="45">
        <v>10</v>
      </c>
      <c r="U25" s="44">
        <f t="shared" si="9"/>
        <v>7.5700227100681302E-3</v>
      </c>
      <c r="V25" s="45">
        <v>54</v>
      </c>
      <c r="W25" s="44">
        <f t="shared" si="10"/>
        <v>4.0878122634367901E-2</v>
      </c>
      <c r="X25" s="45">
        <v>1</v>
      </c>
      <c r="Y25" s="44">
        <f t="shared" si="11"/>
        <v>7.5700227100681302E-4</v>
      </c>
      <c r="Z25" s="45">
        <v>27</v>
      </c>
      <c r="AA25" s="44">
        <f t="shared" si="12"/>
        <v>2.0439061317183951E-2</v>
      </c>
      <c r="AB25" s="45">
        <v>1321</v>
      </c>
    </row>
    <row r="26" spans="1:28" s="18" customFormat="1" ht="14">
      <c r="A26" s="20" t="s">
        <v>102</v>
      </c>
      <c r="B26" s="45">
        <v>72</v>
      </c>
      <c r="C26" s="44">
        <f t="shared" si="0"/>
        <v>5.1172707889125799E-2</v>
      </c>
      <c r="D26" s="45">
        <v>478</v>
      </c>
      <c r="E26" s="44">
        <f t="shared" si="1"/>
        <v>0.33972992181947403</v>
      </c>
      <c r="F26" s="45">
        <v>444</v>
      </c>
      <c r="G26" s="44">
        <f t="shared" si="2"/>
        <v>0.31556503198294245</v>
      </c>
      <c r="H26" s="45">
        <v>606</v>
      </c>
      <c r="I26" s="44">
        <f t="shared" si="3"/>
        <v>0.43070362473347545</v>
      </c>
      <c r="J26" s="45">
        <v>175</v>
      </c>
      <c r="K26" s="44">
        <f t="shared" si="4"/>
        <v>0.12437810945273632</v>
      </c>
      <c r="L26" s="45">
        <v>74</v>
      </c>
      <c r="M26" s="44">
        <f t="shared" si="5"/>
        <v>5.2594171997157074E-2</v>
      </c>
      <c r="N26" s="45">
        <v>460</v>
      </c>
      <c r="O26" s="44">
        <f t="shared" si="6"/>
        <v>0.3269367448471926</v>
      </c>
      <c r="P26" s="45">
        <v>56</v>
      </c>
      <c r="Q26" s="44">
        <f t="shared" si="7"/>
        <v>3.9800995024875621E-2</v>
      </c>
      <c r="R26" s="45">
        <v>147</v>
      </c>
      <c r="S26" s="44">
        <f t="shared" si="8"/>
        <v>0.1044776119402985</v>
      </c>
      <c r="T26" s="45">
        <v>78</v>
      </c>
      <c r="U26" s="44">
        <f t="shared" si="9"/>
        <v>5.5437100213219619E-2</v>
      </c>
      <c r="V26" s="45">
        <v>58</v>
      </c>
      <c r="W26" s="44">
        <f t="shared" si="10"/>
        <v>4.1222459132906897E-2</v>
      </c>
      <c r="X26" s="45">
        <v>6</v>
      </c>
      <c r="Y26" s="44">
        <f t="shared" si="11"/>
        <v>4.2643923240938165E-3</v>
      </c>
      <c r="Z26" s="45">
        <v>63</v>
      </c>
      <c r="AA26" s="44">
        <f t="shared" si="12"/>
        <v>4.4776119402985072E-2</v>
      </c>
      <c r="AB26" s="45">
        <v>1407</v>
      </c>
    </row>
    <row r="27" spans="1:28" s="18" customFormat="1" ht="14">
      <c r="A27" s="20" t="s">
        <v>103</v>
      </c>
      <c r="B27" s="45">
        <v>11</v>
      </c>
      <c r="C27" s="44">
        <f t="shared" si="0"/>
        <v>0.44</v>
      </c>
      <c r="D27" s="45">
        <v>0</v>
      </c>
      <c r="E27" s="44">
        <f t="shared" si="1"/>
        <v>0</v>
      </c>
      <c r="F27" s="45">
        <v>18</v>
      </c>
      <c r="G27" s="44">
        <f t="shared" si="2"/>
        <v>0.72</v>
      </c>
      <c r="H27" s="45">
        <v>24</v>
      </c>
      <c r="I27" s="44">
        <f t="shared" si="3"/>
        <v>0.96</v>
      </c>
      <c r="J27" s="45">
        <v>1</v>
      </c>
      <c r="K27" s="44">
        <f t="shared" si="4"/>
        <v>0.04</v>
      </c>
      <c r="L27" s="45">
        <v>0</v>
      </c>
      <c r="M27" s="44">
        <f t="shared" si="5"/>
        <v>0</v>
      </c>
      <c r="N27" s="45">
        <v>2</v>
      </c>
      <c r="O27" s="44">
        <f t="shared" si="6"/>
        <v>0.08</v>
      </c>
      <c r="P27" s="45">
        <v>1</v>
      </c>
      <c r="Q27" s="44">
        <f t="shared" si="7"/>
        <v>0.04</v>
      </c>
      <c r="R27" s="45">
        <v>16</v>
      </c>
      <c r="S27" s="44">
        <f t="shared" si="8"/>
        <v>0.64</v>
      </c>
      <c r="T27" s="45">
        <v>0</v>
      </c>
      <c r="U27" s="44">
        <f t="shared" si="9"/>
        <v>0</v>
      </c>
      <c r="V27" s="45">
        <v>0</v>
      </c>
      <c r="W27" s="44">
        <f t="shared" si="10"/>
        <v>0</v>
      </c>
      <c r="X27" s="45">
        <v>0</v>
      </c>
      <c r="Y27" s="44">
        <f t="shared" si="11"/>
        <v>0</v>
      </c>
      <c r="Z27" s="45">
        <v>1</v>
      </c>
      <c r="AA27" s="44">
        <f t="shared" si="12"/>
        <v>0.04</v>
      </c>
      <c r="AB27" s="45">
        <v>25</v>
      </c>
    </row>
    <row r="28" spans="1:28" s="18" customFormat="1" ht="14">
      <c r="A28" s="20" t="s">
        <v>104</v>
      </c>
      <c r="B28" s="45">
        <v>0</v>
      </c>
      <c r="C28" s="44">
        <f t="shared" si="0"/>
        <v>0</v>
      </c>
      <c r="D28" s="45">
        <v>1</v>
      </c>
      <c r="E28" s="44">
        <f t="shared" si="1"/>
        <v>3.2258064516129031E-2</v>
      </c>
      <c r="F28" s="45">
        <v>24</v>
      </c>
      <c r="G28" s="44">
        <f t="shared" si="2"/>
        <v>0.77419354838709675</v>
      </c>
      <c r="H28" s="45">
        <v>10</v>
      </c>
      <c r="I28" s="44">
        <f t="shared" si="3"/>
        <v>0.32258064516129031</v>
      </c>
      <c r="J28" s="45">
        <v>0</v>
      </c>
      <c r="K28" s="44">
        <f t="shared" si="4"/>
        <v>0</v>
      </c>
      <c r="L28" s="45">
        <v>0</v>
      </c>
      <c r="M28" s="44">
        <f t="shared" si="5"/>
        <v>0</v>
      </c>
      <c r="N28" s="45">
        <v>26</v>
      </c>
      <c r="O28" s="44">
        <f t="shared" si="6"/>
        <v>0.83870967741935487</v>
      </c>
      <c r="P28" s="45">
        <v>0</v>
      </c>
      <c r="Q28" s="44">
        <f t="shared" si="7"/>
        <v>0</v>
      </c>
      <c r="R28" s="45">
        <v>29</v>
      </c>
      <c r="S28" s="44">
        <f t="shared" si="8"/>
        <v>0.93548387096774188</v>
      </c>
      <c r="T28" s="45">
        <v>0</v>
      </c>
      <c r="U28" s="44">
        <f t="shared" si="9"/>
        <v>0</v>
      </c>
      <c r="V28" s="45">
        <v>0</v>
      </c>
      <c r="W28" s="44">
        <f t="shared" si="10"/>
        <v>0</v>
      </c>
      <c r="X28" s="45">
        <v>0</v>
      </c>
      <c r="Y28" s="44">
        <f t="shared" si="11"/>
        <v>0</v>
      </c>
      <c r="Z28" s="45">
        <v>0</v>
      </c>
      <c r="AA28" s="44">
        <f t="shared" si="12"/>
        <v>0</v>
      </c>
      <c r="AB28" s="45">
        <v>31</v>
      </c>
    </row>
    <row r="29" spans="1:28" s="18" customFormat="1" ht="14">
      <c r="A29" s="20" t="s">
        <v>105</v>
      </c>
      <c r="B29" s="45">
        <v>50</v>
      </c>
      <c r="C29" s="44">
        <f t="shared" si="0"/>
        <v>3.7821482602118005E-2</v>
      </c>
      <c r="D29" s="45">
        <v>226</v>
      </c>
      <c r="E29" s="44">
        <f t="shared" si="1"/>
        <v>0.17095310136157338</v>
      </c>
      <c r="F29" s="45">
        <v>324</v>
      </c>
      <c r="G29" s="44">
        <f t="shared" si="2"/>
        <v>0.24508320726172467</v>
      </c>
      <c r="H29" s="45">
        <v>499</v>
      </c>
      <c r="I29" s="44">
        <f t="shared" si="3"/>
        <v>0.37745839636913769</v>
      </c>
      <c r="J29" s="45">
        <v>96</v>
      </c>
      <c r="K29" s="44">
        <f t="shared" si="4"/>
        <v>7.2617246596066568E-2</v>
      </c>
      <c r="L29" s="45">
        <v>40</v>
      </c>
      <c r="M29" s="44">
        <f t="shared" si="5"/>
        <v>3.0257186081694403E-2</v>
      </c>
      <c r="N29" s="45">
        <v>463</v>
      </c>
      <c r="O29" s="44">
        <f t="shared" si="6"/>
        <v>0.35022692889561269</v>
      </c>
      <c r="P29" s="45">
        <v>104</v>
      </c>
      <c r="Q29" s="44">
        <f t="shared" si="7"/>
        <v>7.8668683812405452E-2</v>
      </c>
      <c r="R29" s="45">
        <v>141</v>
      </c>
      <c r="S29" s="44">
        <f t="shared" si="8"/>
        <v>0.10665658093797277</v>
      </c>
      <c r="T29" s="45">
        <v>22</v>
      </c>
      <c r="U29" s="44">
        <f t="shared" si="9"/>
        <v>1.6641452344931921E-2</v>
      </c>
      <c r="V29" s="45">
        <v>19</v>
      </c>
      <c r="W29" s="44">
        <f t="shared" si="10"/>
        <v>1.4372163388804841E-2</v>
      </c>
      <c r="X29" s="45">
        <v>15</v>
      </c>
      <c r="Y29" s="44">
        <f t="shared" si="11"/>
        <v>1.1346444780635401E-2</v>
      </c>
      <c r="Z29" s="45">
        <v>55</v>
      </c>
      <c r="AA29" s="44">
        <f t="shared" si="12"/>
        <v>4.16036308623298E-2</v>
      </c>
      <c r="AB29" s="45">
        <v>1322</v>
      </c>
    </row>
    <row r="30" spans="1:28" s="18" customFormat="1" ht="14">
      <c r="A30" s="20" t="s">
        <v>106</v>
      </c>
      <c r="B30" s="45">
        <v>11</v>
      </c>
      <c r="C30" s="44">
        <f t="shared" si="0"/>
        <v>7.498295841854124E-3</v>
      </c>
      <c r="D30" s="45">
        <v>162</v>
      </c>
      <c r="E30" s="44">
        <f t="shared" si="1"/>
        <v>0.11042944785276074</v>
      </c>
      <c r="F30" s="45">
        <v>493</v>
      </c>
      <c r="G30" s="44">
        <f t="shared" si="2"/>
        <v>0.33605998636673484</v>
      </c>
      <c r="H30" s="45">
        <v>98</v>
      </c>
      <c r="I30" s="44">
        <f t="shared" si="3"/>
        <v>6.6802999318336748E-2</v>
      </c>
      <c r="J30" s="45">
        <v>44</v>
      </c>
      <c r="K30" s="44">
        <f t="shared" si="4"/>
        <v>2.9993183367416496E-2</v>
      </c>
      <c r="L30" s="45">
        <v>5</v>
      </c>
      <c r="M30" s="44">
        <f t="shared" si="5"/>
        <v>3.4083162917518746E-3</v>
      </c>
      <c r="N30" s="45">
        <v>1355</v>
      </c>
      <c r="O30" s="44">
        <f t="shared" si="6"/>
        <v>0.92365371506475802</v>
      </c>
      <c r="P30" s="45">
        <v>11</v>
      </c>
      <c r="Q30" s="44">
        <f t="shared" si="7"/>
        <v>7.498295841854124E-3</v>
      </c>
      <c r="R30" s="45">
        <v>32</v>
      </c>
      <c r="S30" s="44">
        <f t="shared" si="8"/>
        <v>2.1813224267211998E-2</v>
      </c>
      <c r="T30" s="45">
        <v>2</v>
      </c>
      <c r="U30" s="44">
        <f t="shared" si="9"/>
        <v>1.3633265167007499E-3</v>
      </c>
      <c r="V30" s="45">
        <v>30</v>
      </c>
      <c r="W30" s="44">
        <f t="shared" si="10"/>
        <v>2.0449897750511249E-2</v>
      </c>
      <c r="X30" s="45">
        <v>1</v>
      </c>
      <c r="Y30" s="44">
        <f t="shared" si="11"/>
        <v>6.8166325835037494E-4</v>
      </c>
      <c r="Z30" s="45">
        <v>3</v>
      </c>
      <c r="AA30" s="44">
        <f t="shared" si="12"/>
        <v>2.0449897750511249E-3</v>
      </c>
      <c r="AB30" s="45">
        <v>1467</v>
      </c>
    </row>
    <row r="31" spans="1:28" s="18" customFormat="1" ht="14">
      <c r="A31" s="20" t="s">
        <v>107</v>
      </c>
      <c r="B31" s="45">
        <v>6</v>
      </c>
      <c r="C31" s="44">
        <f t="shared" si="0"/>
        <v>1.4742014742014743E-2</v>
      </c>
      <c r="D31" s="45">
        <v>14</v>
      </c>
      <c r="E31" s="44">
        <f t="shared" si="1"/>
        <v>3.4398034398034398E-2</v>
      </c>
      <c r="F31" s="45">
        <v>142</v>
      </c>
      <c r="G31" s="44">
        <f t="shared" si="2"/>
        <v>0.34889434889434889</v>
      </c>
      <c r="H31" s="45">
        <v>104</v>
      </c>
      <c r="I31" s="44">
        <f t="shared" si="3"/>
        <v>0.25552825552825553</v>
      </c>
      <c r="J31" s="45">
        <v>12</v>
      </c>
      <c r="K31" s="44">
        <f t="shared" si="4"/>
        <v>2.9484029484029485E-2</v>
      </c>
      <c r="L31" s="45">
        <v>2</v>
      </c>
      <c r="M31" s="44">
        <f t="shared" si="5"/>
        <v>4.9140049140049139E-3</v>
      </c>
      <c r="N31" s="45">
        <v>285</v>
      </c>
      <c r="O31" s="44">
        <f t="shared" si="6"/>
        <v>0.70024570024570021</v>
      </c>
      <c r="P31" s="45">
        <v>8</v>
      </c>
      <c r="Q31" s="44">
        <f t="shared" si="7"/>
        <v>1.9656019656019656E-2</v>
      </c>
      <c r="R31" s="45">
        <v>4</v>
      </c>
      <c r="S31" s="44">
        <f t="shared" si="8"/>
        <v>9.8280098280098278E-3</v>
      </c>
      <c r="T31" s="45">
        <v>1</v>
      </c>
      <c r="U31" s="44">
        <f t="shared" si="9"/>
        <v>2.4570024570024569E-3</v>
      </c>
      <c r="V31" s="45">
        <v>1</v>
      </c>
      <c r="W31" s="44">
        <f t="shared" si="10"/>
        <v>2.4570024570024569E-3</v>
      </c>
      <c r="X31" s="45">
        <v>9</v>
      </c>
      <c r="Y31" s="44">
        <f t="shared" si="11"/>
        <v>2.2113022113022112E-2</v>
      </c>
      <c r="Z31" s="45">
        <v>3</v>
      </c>
      <c r="AA31" s="44">
        <f t="shared" si="12"/>
        <v>7.3710073710073713E-3</v>
      </c>
      <c r="AB31" s="45">
        <v>407</v>
      </c>
    </row>
    <row r="32" spans="1:28" s="18" customFormat="1" ht="14">
      <c r="A32" s="20" t="s">
        <v>108</v>
      </c>
      <c r="B32" s="45">
        <v>16</v>
      </c>
      <c r="C32" s="44">
        <f t="shared" si="0"/>
        <v>9.0909090909090912E-2</v>
      </c>
      <c r="D32" s="45">
        <v>36</v>
      </c>
      <c r="E32" s="44">
        <f t="shared" si="1"/>
        <v>0.20454545454545456</v>
      </c>
      <c r="F32" s="45">
        <v>72</v>
      </c>
      <c r="G32" s="44">
        <f t="shared" si="2"/>
        <v>0.40909090909090912</v>
      </c>
      <c r="H32" s="45">
        <v>58</v>
      </c>
      <c r="I32" s="44">
        <f t="shared" si="3"/>
        <v>0.32954545454545453</v>
      </c>
      <c r="J32" s="45">
        <v>62</v>
      </c>
      <c r="K32" s="44">
        <f t="shared" si="4"/>
        <v>0.35227272727272729</v>
      </c>
      <c r="L32" s="45">
        <v>5</v>
      </c>
      <c r="M32" s="44">
        <f t="shared" si="5"/>
        <v>2.8409090909090908E-2</v>
      </c>
      <c r="N32" s="45">
        <v>53</v>
      </c>
      <c r="O32" s="44">
        <f t="shared" si="6"/>
        <v>0.30113636363636365</v>
      </c>
      <c r="P32" s="45">
        <v>2</v>
      </c>
      <c r="Q32" s="44">
        <f t="shared" si="7"/>
        <v>1.1363636363636364E-2</v>
      </c>
      <c r="R32" s="45">
        <v>2</v>
      </c>
      <c r="S32" s="44">
        <f t="shared" si="8"/>
        <v>1.1363636363636364E-2</v>
      </c>
      <c r="T32" s="45">
        <v>0</v>
      </c>
      <c r="U32" s="44">
        <f t="shared" si="9"/>
        <v>0</v>
      </c>
      <c r="V32" s="45">
        <v>7</v>
      </c>
      <c r="W32" s="44">
        <f t="shared" si="10"/>
        <v>3.9772727272727272E-2</v>
      </c>
      <c r="X32" s="45">
        <v>1</v>
      </c>
      <c r="Y32" s="44">
        <f t="shared" si="11"/>
        <v>5.681818181818182E-3</v>
      </c>
      <c r="Z32" s="45">
        <v>1</v>
      </c>
      <c r="AA32" s="44">
        <f t="shared" si="12"/>
        <v>5.681818181818182E-3</v>
      </c>
      <c r="AB32" s="45">
        <v>176</v>
      </c>
    </row>
    <row r="33" spans="1:28" s="18" customFormat="1" ht="14">
      <c r="A33" s="20" t="s">
        <v>109</v>
      </c>
      <c r="B33" s="45">
        <v>65</v>
      </c>
      <c r="C33" s="44">
        <f t="shared" si="0"/>
        <v>3.3783783783783786E-2</v>
      </c>
      <c r="D33" s="45">
        <v>331</v>
      </c>
      <c r="E33" s="44">
        <f t="shared" si="1"/>
        <v>0.17203742203742203</v>
      </c>
      <c r="F33" s="45">
        <v>568</v>
      </c>
      <c r="G33" s="44">
        <f t="shared" si="2"/>
        <v>0.29521829521829523</v>
      </c>
      <c r="H33" s="45">
        <v>506</v>
      </c>
      <c r="I33" s="44">
        <f t="shared" si="3"/>
        <v>0.26299376299376298</v>
      </c>
      <c r="J33" s="45">
        <v>135</v>
      </c>
      <c r="K33" s="44">
        <f t="shared" si="4"/>
        <v>7.016632016632017E-2</v>
      </c>
      <c r="L33" s="45">
        <v>28</v>
      </c>
      <c r="M33" s="44">
        <f t="shared" si="5"/>
        <v>1.4553014553014554E-2</v>
      </c>
      <c r="N33" s="45">
        <v>1105</v>
      </c>
      <c r="O33" s="44">
        <f t="shared" si="6"/>
        <v>0.57432432432432434</v>
      </c>
      <c r="P33" s="45">
        <v>50</v>
      </c>
      <c r="Q33" s="44">
        <f t="shared" si="7"/>
        <v>2.5987525987525989E-2</v>
      </c>
      <c r="R33" s="45">
        <v>338</v>
      </c>
      <c r="S33" s="44">
        <f t="shared" si="8"/>
        <v>0.17567567567567569</v>
      </c>
      <c r="T33" s="45">
        <v>75</v>
      </c>
      <c r="U33" s="44">
        <f t="shared" si="9"/>
        <v>3.8981288981288983E-2</v>
      </c>
      <c r="V33" s="45">
        <v>8</v>
      </c>
      <c r="W33" s="44">
        <f t="shared" si="10"/>
        <v>4.1580041580041582E-3</v>
      </c>
      <c r="X33" s="45">
        <v>12</v>
      </c>
      <c r="Y33" s="44">
        <f t="shared" si="11"/>
        <v>6.2370062370062374E-3</v>
      </c>
      <c r="Z33" s="45">
        <v>30</v>
      </c>
      <c r="AA33" s="44">
        <f t="shared" si="12"/>
        <v>1.5592515592515593E-2</v>
      </c>
      <c r="AB33" s="45">
        <v>1924</v>
      </c>
    </row>
    <row r="34" spans="1:28" s="18" customFormat="1" ht="14">
      <c r="A34" s="20" t="s">
        <v>110</v>
      </c>
      <c r="B34" s="45">
        <v>64</v>
      </c>
      <c r="C34" s="44">
        <f t="shared" si="0"/>
        <v>9.6240601503759404E-2</v>
      </c>
      <c r="D34" s="45">
        <v>90</v>
      </c>
      <c r="E34" s="44">
        <f t="shared" si="1"/>
        <v>0.13533834586466165</v>
      </c>
      <c r="F34" s="45">
        <v>199</v>
      </c>
      <c r="G34" s="44">
        <f t="shared" si="2"/>
        <v>0.29924812030075187</v>
      </c>
      <c r="H34" s="45">
        <v>345</v>
      </c>
      <c r="I34" s="44">
        <f t="shared" si="3"/>
        <v>0.51879699248120303</v>
      </c>
      <c r="J34" s="45">
        <v>96</v>
      </c>
      <c r="K34" s="44">
        <f t="shared" si="4"/>
        <v>0.14436090225563911</v>
      </c>
      <c r="L34" s="45">
        <v>27</v>
      </c>
      <c r="M34" s="44">
        <f t="shared" si="5"/>
        <v>4.06015037593985E-2</v>
      </c>
      <c r="N34" s="45">
        <v>174</v>
      </c>
      <c r="O34" s="44">
        <f t="shared" si="6"/>
        <v>0.26165413533834586</v>
      </c>
      <c r="P34" s="45">
        <v>31</v>
      </c>
      <c r="Q34" s="44">
        <f t="shared" si="7"/>
        <v>4.6616541353383459E-2</v>
      </c>
      <c r="R34" s="45">
        <v>76</v>
      </c>
      <c r="S34" s="44">
        <f t="shared" si="8"/>
        <v>0.11428571428571428</v>
      </c>
      <c r="T34" s="45">
        <v>17</v>
      </c>
      <c r="U34" s="44">
        <f t="shared" si="9"/>
        <v>2.5563909774436091E-2</v>
      </c>
      <c r="V34" s="45">
        <v>8</v>
      </c>
      <c r="W34" s="44">
        <f t="shared" si="10"/>
        <v>1.2030075187969926E-2</v>
      </c>
      <c r="X34" s="45">
        <v>2</v>
      </c>
      <c r="Y34" s="44">
        <f t="shared" si="11"/>
        <v>3.0075187969924814E-3</v>
      </c>
      <c r="Z34" s="45">
        <v>7</v>
      </c>
      <c r="AA34" s="44">
        <f t="shared" si="12"/>
        <v>1.0526315789473684E-2</v>
      </c>
      <c r="AB34" s="45">
        <v>665</v>
      </c>
    </row>
    <row r="35" spans="1:28" s="18" customFormat="1" ht="14">
      <c r="A35" s="20" t="s">
        <v>111</v>
      </c>
      <c r="B35" s="45">
        <v>60</v>
      </c>
      <c r="C35" s="44">
        <f t="shared" si="0"/>
        <v>4.0295500335795834E-2</v>
      </c>
      <c r="D35" s="45">
        <v>413</v>
      </c>
      <c r="E35" s="44">
        <f t="shared" si="1"/>
        <v>0.277367360644728</v>
      </c>
      <c r="F35" s="45">
        <v>262</v>
      </c>
      <c r="G35" s="44">
        <f t="shared" si="2"/>
        <v>0.17595701813297515</v>
      </c>
      <c r="H35" s="45">
        <v>449</v>
      </c>
      <c r="I35" s="44">
        <f t="shared" si="3"/>
        <v>0.30154466084620551</v>
      </c>
      <c r="J35" s="45">
        <v>356</v>
      </c>
      <c r="K35" s="44">
        <f t="shared" si="4"/>
        <v>0.23908663532572197</v>
      </c>
      <c r="L35" s="45">
        <v>12</v>
      </c>
      <c r="M35" s="44">
        <f t="shared" si="5"/>
        <v>8.0591000671591667E-3</v>
      </c>
      <c r="N35" s="45">
        <v>678</v>
      </c>
      <c r="O35" s="44">
        <f t="shared" si="6"/>
        <v>0.45533915379449297</v>
      </c>
      <c r="P35" s="45">
        <v>38</v>
      </c>
      <c r="Q35" s="44">
        <f t="shared" si="7"/>
        <v>2.552048354600403E-2</v>
      </c>
      <c r="R35" s="45">
        <v>31</v>
      </c>
      <c r="S35" s="44">
        <f t="shared" si="8"/>
        <v>2.0819341840161182E-2</v>
      </c>
      <c r="T35" s="45">
        <v>25</v>
      </c>
      <c r="U35" s="44">
        <f t="shared" si="9"/>
        <v>1.6789791806581598E-2</v>
      </c>
      <c r="V35" s="45">
        <v>6</v>
      </c>
      <c r="W35" s="44">
        <f t="shared" si="10"/>
        <v>4.0295500335795834E-3</v>
      </c>
      <c r="X35" s="45">
        <v>2</v>
      </c>
      <c r="Y35" s="44">
        <f t="shared" si="11"/>
        <v>1.3431833445265279E-3</v>
      </c>
      <c r="Z35" s="45">
        <v>11</v>
      </c>
      <c r="AA35" s="44">
        <f t="shared" si="12"/>
        <v>7.3875083948959034E-3</v>
      </c>
      <c r="AB35" s="45">
        <v>1489</v>
      </c>
    </row>
    <row r="36" spans="1:28" s="18" customFormat="1" ht="14">
      <c r="A36" s="20" t="s">
        <v>112</v>
      </c>
      <c r="B36" s="45">
        <v>65</v>
      </c>
      <c r="C36" s="44">
        <f t="shared" si="0"/>
        <v>7.2463768115942032E-2</v>
      </c>
      <c r="D36" s="45">
        <v>93</v>
      </c>
      <c r="E36" s="44">
        <f t="shared" si="1"/>
        <v>0.10367892976588629</v>
      </c>
      <c r="F36" s="45">
        <v>231</v>
      </c>
      <c r="G36" s="44">
        <f t="shared" si="2"/>
        <v>0.25752508361204013</v>
      </c>
      <c r="H36" s="45">
        <v>411</v>
      </c>
      <c r="I36" s="44">
        <f t="shared" si="3"/>
        <v>0.45819397993311034</v>
      </c>
      <c r="J36" s="45">
        <v>219</v>
      </c>
      <c r="K36" s="44">
        <f t="shared" si="4"/>
        <v>0.24414715719063546</v>
      </c>
      <c r="L36" s="45">
        <v>30</v>
      </c>
      <c r="M36" s="44">
        <f t="shared" si="5"/>
        <v>3.3444816053511704E-2</v>
      </c>
      <c r="N36" s="45">
        <v>252</v>
      </c>
      <c r="O36" s="44">
        <f t="shared" si="6"/>
        <v>0.28093645484949831</v>
      </c>
      <c r="P36" s="45">
        <v>30</v>
      </c>
      <c r="Q36" s="44">
        <f t="shared" si="7"/>
        <v>3.3444816053511704E-2</v>
      </c>
      <c r="R36" s="45">
        <v>80</v>
      </c>
      <c r="S36" s="44">
        <f t="shared" si="8"/>
        <v>8.9186176142697887E-2</v>
      </c>
      <c r="T36" s="45">
        <v>41</v>
      </c>
      <c r="U36" s="44">
        <f t="shared" si="9"/>
        <v>4.5707915273132664E-2</v>
      </c>
      <c r="V36" s="45">
        <v>49</v>
      </c>
      <c r="W36" s="44">
        <f t="shared" si="10"/>
        <v>5.4626532887402456E-2</v>
      </c>
      <c r="X36" s="45">
        <v>1</v>
      </c>
      <c r="Y36" s="44">
        <f t="shared" si="11"/>
        <v>1.1148272017837235E-3</v>
      </c>
      <c r="Z36" s="45">
        <v>16</v>
      </c>
      <c r="AA36" s="44">
        <f t="shared" si="12"/>
        <v>1.7837235228539576E-2</v>
      </c>
      <c r="AB36" s="45">
        <v>897</v>
      </c>
    </row>
    <row r="37" spans="1:28" s="18" customFormat="1" ht="14">
      <c r="A37" s="20" t="s">
        <v>113</v>
      </c>
      <c r="B37" s="45">
        <v>61</v>
      </c>
      <c r="C37" s="44">
        <f t="shared" si="0"/>
        <v>4.4852941176470588E-2</v>
      </c>
      <c r="D37" s="45">
        <v>188</v>
      </c>
      <c r="E37" s="44">
        <f t="shared" si="1"/>
        <v>0.13823529411764707</v>
      </c>
      <c r="F37" s="45">
        <v>198</v>
      </c>
      <c r="G37" s="44">
        <f t="shared" si="2"/>
        <v>0.14558823529411766</v>
      </c>
      <c r="H37" s="45">
        <v>268</v>
      </c>
      <c r="I37" s="44">
        <f t="shared" si="3"/>
        <v>0.19705882352941176</v>
      </c>
      <c r="J37" s="45">
        <v>432</v>
      </c>
      <c r="K37" s="44">
        <f t="shared" si="4"/>
        <v>0.31764705882352939</v>
      </c>
      <c r="L37" s="45">
        <v>14</v>
      </c>
      <c r="M37" s="44">
        <f t="shared" si="5"/>
        <v>1.0294117647058823E-2</v>
      </c>
      <c r="N37" s="45">
        <v>696</v>
      </c>
      <c r="O37" s="44">
        <f t="shared" si="6"/>
        <v>0.5117647058823529</v>
      </c>
      <c r="P37" s="45">
        <v>24</v>
      </c>
      <c r="Q37" s="44">
        <f t="shared" si="7"/>
        <v>1.7647058823529412E-2</v>
      </c>
      <c r="R37" s="45">
        <v>48</v>
      </c>
      <c r="S37" s="44">
        <f t="shared" si="8"/>
        <v>3.5294117647058823E-2</v>
      </c>
      <c r="T37" s="45">
        <v>85</v>
      </c>
      <c r="U37" s="44">
        <f t="shared" si="9"/>
        <v>6.25E-2</v>
      </c>
      <c r="V37" s="45">
        <v>39</v>
      </c>
      <c r="W37" s="44">
        <f t="shared" si="10"/>
        <v>2.8676470588235293E-2</v>
      </c>
      <c r="X37" s="45">
        <v>1</v>
      </c>
      <c r="Y37" s="44">
        <f t="shared" si="11"/>
        <v>7.3529411764705881E-4</v>
      </c>
      <c r="Z37" s="45">
        <v>27</v>
      </c>
      <c r="AA37" s="44">
        <f t="shared" si="12"/>
        <v>1.9852941176470587E-2</v>
      </c>
      <c r="AB37" s="45">
        <v>1360</v>
      </c>
    </row>
    <row r="38" spans="1:28" s="18" customFormat="1" ht="14">
      <c r="A38" s="20" t="s">
        <v>114</v>
      </c>
      <c r="B38" s="45">
        <v>72</v>
      </c>
      <c r="C38" s="44">
        <f t="shared" si="0"/>
        <v>6.8376068376068383E-2</v>
      </c>
      <c r="D38" s="45">
        <v>195</v>
      </c>
      <c r="E38" s="44">
        <f t="shared" si="1"/>
        <v>0.18518518518518517</v>
      </c>
      <c r="F38" s="45">
        <v>398</v>
      </c>
      <c r="G38" s="44">
        <f t="shared" si="2"/>
        <v>0.37796771130104462</v>
      </c>
      <c r="H38" s="45">
        <v>390</v>
      </c>
      <c r="I38" s="44">
        <f t="shared" si="3"/>
        <v>0.37037037037037035</v>
      </c>
      <c r="J38" s="45">
        <v>106</v>
      </c>
      <c r="K38" s="44">
        <f t="shared" si="4"/>
        <v>0.10066476733143399</v>
      </c>
      <c r="L38" s="45">
        <v>17</v>
      </c>
      <c r="M38" s="44">
        <f t="shared" si="5"/>
        <v>1.6144349477682812E-2</v>
      </c>
      <c r="N38" s="45">
        <v>590</v>
      </c>
      <c r="O38" s="44">
        <f t="shared" si="6"/>
        <v>0.56030389363722699</v>
      </c>
      <c r="P38" s="45">
        <v>44</v>
      </c>
      <c r="Q38" s="44">
        <f t="shared" si="7"/>
        <v>4.1785375118708452E-2</v>
      </c>
      <c r="R38" s="45">
        <v>89</v>
      </c>
      <c r="S38" s="44">
        <f t="shared" si="8"/>
        <v>8.4520417853751181E-2</v>
      </c>
      <c r="T38" s="45">
        <v>28</v>
      </c>
      <c r="U38" s="44">
        <f t="shared" si="9"/>
        <v>2.6590693257359924E-2</v>
      </c>
      <c r="V38" s="45">
        <v>44</v>
      </c>
      <c r="W38" s="44">
        <f t="shared" si="10"/>
        <v>4.1785375118708452E-2</v>
      </c>
      <c r="X38" s="45">
        <v>3</v>
      </c>
      <c r="Y38" s="44">
        <f t="shared" si="11"/>
        <v>2.8490028490028491E-3</v>
      </c>
      <c r="Z38" s="45">
        <v>33</v>
      </c>
      <c r="AA38" s="44">
        <f t="shared" si="12"/>
        <v>3.1339031339031341E-2</v>
      </c>
      <c r="AB38" s="45">
        <v>1053</v>
      </c>
    </row>
    <row r="39" spans="1:28" s="18" customFormat="1" ht="14">
      <c r="A39" s="20" t="s">
        <v>115</v>
      </c>
      <c r="B39" s="45">
        <v>52</v>
      </c>
      <c r="C39" s="44">
        <f t="shared" si="0"/>
        <v>0.12530120481927712</v>
      </c>
      <c r="D39" s="45">
        <v>98</v>
      </c>
      <c r="E39" s="44">
        <f t="shared" si="1"/>
        <v>0.236144578313253</v>
      </c>
      <c r="F39" s="45">
        <v>215</v>
      </c>
      <c r="G39" s="44">
        <f t="shared" si="2"/>
        <v>0.51807228915662651</v>
      </c>
      <c r="H39" s="45">
        <v>154</v>
      </c>
      <c r="I39" s="44">
        <f t="shared" si="3"/>
        <v>0.37108433734939761</v>
      </c>
      <c r="J39" s="45">
        <v>32</v>
      </c>
      <c r="K39" s="44">
        <f t="shared" si="4"/>
        <v>7.7108433734939766E-2</v>
      </c>
      <c r="L39" s="45">
        <v>2</v>
      </c>
      <c r="M39" s="44">
        <f t="shared" si="5"/>
        <v>4.8192771084337354E-3</v>
      </c>
      <c r="N39" s="45">
        <v>149</v>
      </c>
      <c r="O39" s="44">
        <f t="shared" si="6"/>
        <v>0.35903614457831323</v>
      </c>
      <c r="P39" s="45">
        <v>2</v>
      </c>
      <c r="Q39" s="44">
        <f t="shared" si="7"/>
        <v>4.8192771084337354E-3</v>
      </c>
      <c r="R39" s="45">
        <v>120</v>
      </c>
      <c r="S39" s="44">
        <f t="shared" si="8"/>
        <v>0.28915662650602408</v>
      </c>
      <c r="T39" s="45">
        <v>3</v>
      </c>
      <c r="U39" s="44">
        <f t="shared" si="9"/>
        <v>7.2289156626506026E-3</v>
      </c>
      <c r="V39" s="45">
        <v>7</v>
      </c>
      <c r="W39" s="44">
        <f t="shared" si="10"/>
        <v>1.6867469879518072E-2</v>
      </c>
      <c r="X39" s="45">
        <v>0</v>
      </c>
      <c r="Y39" s="44">
        <f t="shared" si="11"/>
        <v>0</v>
      </c>
      <c r="Z39" s="45">
        <v>30</v>
      </c>
      <c r="AA39" s="44">
        <f t="shared" si="12"/>
        <v>7.2289156626506021E-2</v>
      </c>
      <c r="AB39" s="45">
        <v>415</v>
      </c>
    </row>
    <row r="40" spans="1:28" s="18" customFormat="1" ht="14">
      <c r="A40" s="20" t="s">
        <v>116</v>
      </c>
      <c r="B40" s="45">
        <v>60</v>
      </c>
      <c r="C40" s="44">
        <f t="shared" si="0"/>
        <v>3.7290242386575516E-2</v>
      </c>
      <c r="D40" s="45">
        <v>190</v>
      </c>
      <c r="E40" s="44">
        <f t="shared" si="1"/>
        <v>0.11808576755748912</v>
      </c>
      <c r="F40" s="45">
        <v>781</v>
      </c>
      <c r="G40" s="44">
        <f t="shared" si="2"/>
        <v>0.48539465506525792</v>
      </c>
      <c r="H40" s="45">
        <v>649</v>
      </c>
      <c r="I40" s="44">
        <f t="shared" si="3"/>
        <v>0.4033561218147918</v>
      </c>
      <c r="J40" s="45">
        <v>143</v>
      </c>
      <c r="K40" s="44">
        <f t="shared" si="4"/>
        <v>8.8875077688004969E-2</v>
      </c>
      <c r="L40" s="45">
        <v>40</v>
      </c>
      <c r="M40" s="44">
        <f t="shared" si="5"/>
        <v>2.4860161591050343E-2</v>
      </c>
      <c r="N40" s="45">
        <v>542</v>
      </c>
      <c r="O40" s="44">
        <f t="shared" si="6"/>
        <v>0.33685518955873212</v>
      </c>
      <c r="P40" s="45">
        <v>43</v>
      </c>
      <c r="Q40" s="44">
        <f t="shared" si="7"/>
        <v>2.6724673710379118E-2</v>
      </c>
      <c r="R40" s="45">
        <v>74</v>
      </c>
      <c r="S40" s="44">
        <f t="shared" si="8"/>
        <v>4.5991298943443129E-2</v>
      </c>
      <c r="T40" s="45">
        <v>42</v>
      </c>
      <c r="U40" s="44">
        <f t="shared" si="9"/>
        <v>2.610316967060286E-2</v>
      </c>
      <c r="V40" s="45">
        <v>51</v>
      </c>
      <c r="W40" s="44">
        <f t="shared" si="10"/>
        <v>3.1696706028589185E-2</v>
      </c>
      <c r="X40" s="45">
        <v>14</v>
      </c>
      <c r="Y40" s="44">
        <f t="shared" si="11"/>
        <v>8.7010565568676201E-3</v>
      </c>
      <c r="Z40" s="45">
        <v>50</v>
      </c>
      <c r="AA40" s="44">
        <f t="shared" si="12"/>
        <v>3.1075201988812928E-2</v>
      </c>
      <c r="AB40" s="45">
        <v>1609</v>
      </c>
    </row>
    <row r="41" spans="1:28" s="18" customFormat="1" ht="14">
      <c r="A41" s="20" t="s">
        <v>117</v>
      </c>
      <c r="B41" s="45">
        <v>48</v>
      </c>
      <c r="C41" s="44">
        <f t="shared" si="0"/>
        <v>4.0133779264214048E-2</v>
      </c>
      <c r="D41" s="45">
        <v>312</v>
      </c>
      <c r="E41" s="44">
        <f t="shared" si="1"/>
        <v>0.2608695652173913</v>
      </c>
      <c r="F41" s="45">
        <v>219</v>
      </c>
      <c r="G41" s="44">
        <f t="shared" si="2"/>
        <v>0.18311036789297658</v>
      </c>
      <c r="H41" s="45">
        <v>386</v>
      </c>
      <c r="I41" s="44">
        <f t="shared" si="3"/>
        <v>0.32274247491638797</v>
      </c>
      <c r="J41" s="45">
        <v>217</v>
      </c>
      <c r="K41" s="44">
        <f t="shared" si="4"/>
        <v>0.18143812709030099</v>
      </c>
      <c r="L41" s="45">
        <v>29</v>
      </c>
      <c r="M41" s="44">
        <f t="shared" si="5"/>
        <v>2.4247491638795988E-2</v>
      </c>
      <c r="N41" s="45">
        <v>531</v>
      </c>
      <c r="O41" s="44">
        <f t="shared" si="6"/>
        <v>0.44397993311036787</v>
      </c>
      <c r="P41" s="45">
        <v>28</v>
      </c>
      <c r="Q41" s="44">
        <f t="shared" si="7"/>
        <v>2.3411371237458192E-2</v>
      </c>
      <c r="R41" s="45">
        <v>31</v>
      </c>
      <c r="S41" s="44">
        <f t="shared" si="8"/>
        <v>2.5919732441471572E-2</v>
      </c>
      <c r="T41" s="45">
        <v>33</v>
      </c>
      <c r="U41" s="44">
        <f t="shared" si="9"/>
        <v>2.7591973244147156E-2</v>
      </c>
      <c r="V41" s="45">
        <v>67</v>
      </c>
      <c r="W41" s="44">
        <f t="shared" si="10"/>
        <v>5.6020066889632104E-2</v>
      </c>
      <c r="X41" s="45">
        <v>1</v>
      </c>
      <c r="Y41" s="44">
        <f t="shared" si="11"/>
        <v>8.3612040133779263E-4</v>
      </c>
      <c r="Z41" s="45">
        <v>31</v>
      </c>
      <c r="AA41" s="44">
        <f t="shared" si="12"/>
        <v>2.5919732441471572E-2</v>
      </c>
      <c r="AB41" s="45">
        <v>1196</v>
      </c>
    </row>
    <row r="42" spans="1:28" s="18" customFormat="1" ht="14">
      <c r="A42" s="20" t="s">
        <v>118</v>
      </c>
      <c r="B42" s="45">
        <v>0</v>
      </c>
      <c r="C42" s="44">
        <f t="shared" si="0"/>
        <v>0</v>
      </c>
      <c r="D42" s="45">
        <v>1</v>
      </c>
      <c r="E42" s="44">
        <f t="shared" si="1"/>
        <v>4.1666666666666664E-2</v>
      </c>
      <c r="F42" s="45">
        <v>17</v>
      </c>
      <c r="G42" s="44">
        <f t="shared" si="2"/>
        <v>0.70833333333333337</v>
      </c>
      <c r="H42" s="45">
        <v>5</v>
      </c>
      <c r="I42" s="44">
        <f t="shared" si="3"/>
        <v>0.20833333333333334</v>
      </c>
      <c r="J42" s="45">
        <v>1</v>
      </c>
      <c r="K42" s="44">
        <f t="shared" si="4"/>
        <v>4.1666666666666664E-2</v>
      </c>
      <c r="L42" s="45">
        <v>1</v>
      </c>
      <c r="M42" s="44">
        <f t="shared" si="5"/>
        <v>4.1666666666666664E-2</v>
      </c>
      <c r="N42" s="45">
        <v>4</v>
      </c>
      <c r="O42" s="44">
        <f t="shared" si="6"/>
        <v>0.16666666666666666</v>
      </c>
      <c r="P42" s="45">
        <v>0</v>
      </c>
      <c r="Q42" s="44">
        <f t="shared" si="7"/>
        <v>0</v>
      </c>
      <c r="R42" s="45">
        <v>2</v>
      </c>
      <c r="S42" s="44">
        <f t="shared" si="8"/>
        <v>8.3333333333333329E-2</v>
      </c>
      <c r="T42" s="45">
        <v>0</v>
      </c>
      <c r="U42" s="44">
        <f t="shared" si="9"/>
        <v>0</v>
      </c>
      <c r="V42" s="45">
        <v>0</v>
      </c>
      <c r="W42" s="44">
        <f t="shared" si="10"/>
        <v>0</v>
      </c>
      <c r="X42" s="45">
        <v>0</v>
      </c>
      <c r="Y42" s="44">
        <f t="shared" si="11"/>
        <v>0</v>
      </c>
      <c r="Z42" s="45">
        <v>0</v>
      </c>
      <c r="AA42" s="44">
        <f t="shared" si="12"/>
        <v>0</v>
      </c>
      <c r="AB42" s="45">
        <v>24</v>
      </c>
    </row>
    <row r="43" spans="1:28" s="18" customFormat="1" ht="14">
      <c r="A43" s="20" t="s">
        <v>119</v>
      </c>
      <c r="B43" s="45">
        <v>0</v>
      </c>
      <c r="C43" s="44">
        <f t="shared" si="0"/>
        <v>0</v>
      </c>
      <c r="D43" s="45">
        <v>0</v>
      </c>
      <c r="E43" s="44">
        <f t="shared" si="1"/>
        <v>0</v>
      </c>
      <c r="F43" s="45">
        <v>31</v>
      </c>
      <c r="G43" s="44">
        <f t="shared" si="2"/>
        <v>0.484375</v>
      </c>
      <c r="H43" s="45">
        <v>35</v>
      </c>
      <c r="I43" s="44">
        <f t="shared" si="3"/>
        <v>0.546875</v>
      </c>
      <c r="J43" s="45">
        <v>3</v>
      </c>
      <c r="K43" s="44">
        <f t="shared" si="4"/>
        <v>4.6875E-2</v>
      </c>
      <c r="L43" s="45">
        <v>0</v>
      </c>
      <c r="M43" s="44">
        <f t="shared" si="5"/>
        <v>0</v>
      </c>
      <c r="N43" s="45">
        <v>31</v>
      </c>
      <c r="O43" s="44">
        <f t="shared" si="6"/>
        <v>0.484375</v>
      </c>
      <c r="P43" s="45">
        <v>0</v>
      </c>
      <c r="Q43" s="44">
        <f t="shared" si="7"/>
        <v>0</v>
      </c>
      <c r="R43" s="45">
        <v>26</v>
      </c>
      <c r="S43" s="44">
        <f t="shared" si="8"/>
        <v>0.40625</v>
      </c>
      <c r="T43" s="45">
        <v>0</v>
      </c>
      <c r="U43" s="44">
        <f t="shared" si="9"/>
        <v>0</v>
      </c>
      <c r="V43" s="45">
        <v>0</v>
      </c>
      <c r="W43" s="44">
        <f t="shared" si="10"/>
        <v>0</v>
      </c>
      <c r="X43" s="45">
        <v>0</v>
      </c>
      <c r="Y43" s="44">
        <f t="shared" si="11"/>
        <v>0</v>
      </c>
      <c r="Z43" s="45">
        <v>0</v>
      </c>
      <c r="AA43" s="44">
        <f t="shared" si="12"/>
        <v>0</v>
      </c>
      <c r="AB43" s="45">
        <v>64</v>
      </c>
    </row>
    <row r="44" spans="1:28" s="18" customFormat="1" ht="14">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row>
    <row r="45" spans="1:28" s="18" customFormat="1" ht="14">
      <c r="A45" s="23" t="s">
        <v>125</v>
      </c>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row>
  </sheetData>
  <sheetProtection selectLockedCells="1" selectUnlockedCells="1"/>
  <mergeCells count="16">
    <mergeCell ref="Z9:AA9"/>
    <mergeCell ref="A3:AB3"/>
    <mergeCell ref="A8:A10"/>
    <mergeCell ref="B8:AB8"/>
    <mergeCell ref="B9:C9"/>
    <mergeCell ref="D9:E9"/>
    <mergeCell ref="F9:G9"/>
    <mergeCell ref="H9:I9"/>
    <mergeCell ref="J9:K9"/>
    <mergeCell ref="L9:M9"/>
    <mergeCell ref="N9:O9"/>
    <mergeCell ref="P9:Q9"/>
    <mergeCell ref="R9:S9"/>
    <mergeCell ref="T9:U9"/>
    <mergeCell ref="V9:W9"/>
    <mergeCell ref="X9:Y9"/>
  </mergeCells>
  <conditionalFormatting sqref="A4:AB5 B6:AB6">
    <cfRule type="duplicateValues" dxfId="173" priority="2"/>
  </conditionalFormatting>
  <conditionalFormatting sqref="A6">
    <cfRule type="duplicateValues" dxfId="172" priority="1"/>
  </conditionalFormatting>
  <pageMargins left="0.7" right="0.7" top="0.75" bottom="0.75" header="0.3" footer="0.3"/>
  <pageSetup orientation="portrait" horizontalDpi="360" verticalDpi="36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F729D-5BC1-46FC-9B3A-9F72B8929632}">
  <dimension ref="A1:F45"/>
  <sheetViews>
    <sheetView showGridLines="0" zoomScale="87" zoomScaleNormal="87" workbookViewId="0">
      <selection activeCell="E35" sqref="E35"/>
    </sheetView>
  </sheetViews>
  <sheetFormatPr baseColWidth="10" defaultColWidth="11.5" defaultRowHeight="15"/>
  <cols>
    <col min="1" max="1" width="37.83203125" style="16" customWidth="1"/>
    <col min="2" max="2" width="14.33203125" style="47" bestFit="1" customWidth="1"/>
    <col min="3" max="3" width="13.6640625" style="47" customWidth="1"/>
    <col min="4" max="5" width="11.5" style="47"/>
    <col min="6" max="6" width="14.1640625" style="16" bestFit="1" customWidth="1"/>
    <col min="7" max="16384" width="11.5" style="16"/>
  </cols>
  <sheetData>
    <row r="1" spans="1:6" s="14" customFormat="1" ht="59.25" customHeight="1">
      <c r="B1" s="35"/>
      <c r="C1" s="35"/>
      <c r="D1" s="35"/>
      <c r="E1" s="35"/>
    </row>
    <row r="2" spans="1:6" s="15" customFormat="1" ht="3.75" customHeight="1">
      <c r="B2" s="36"/>
      <c r="C2" s="36"/>
      <c r="D2" s="36"/>
      <c r="E2" s="36"/>
    </row>
    <row r="3" spans="1:6" ht="28.5" customHeight="1">
      <c r="A3" s="461" t="s">
        <v>13</v>
      </c>
      <c r="B3" s="461"/>
      <c r="C3" s="461"/>
      <c r="D3" s="461"/>
      <c r="E3" s="461"/>
      <c r="F3" s="461"/>
    </row>
    <row r="4" spans="1:6">
      <c r="A4" s="26" t="s">
        <v>61</v>
      </c>
      <c r="B4" s="37"/>
      <c r="C4" s="37"/>
      <c r="D4" s="37"/>
      <c r="E4" s="37"/>
      <c r="F4" s="37"/>
    </row>
    <row r="5" spans="1:6">
      <c r="A5" s="49" t="s">
        <v>227</v>
      </c>
      <c r="B5" s="37"/>
      <c r="C5" s="37"/>
      <c r="D5" s="37"/>
      <c r="E5" s="37"/>
      <c r="F5" s="37"/>
    </row>
    <row r="6" spans="1:6">
      <c r="A6" s="38" t="s">
        <v>84</v>
      </c>
      <c r="B6" s="39"/>
      <c r="C6" s="39"/>
      <c r="D6" s="39"/>
      <c r="E6" s="39"/>
      <c r="F6" s="39"/>
    </row>
    <row r="8" spans="1:6" s="18" customFormat="1" ht="14">
      <c r="A8" s="462" t="s">
        <v>85</v>
      </c>
      <c r="B8" s="465" t="s">
        <v>61</v>
      </c>
      <c r="C8" s="466"/>
      <c r="D8" s="466"/>
      <c r="E8" s="466"/>
      <c r="F8" s="467"/>
    </row>
    <row r="9" spans="1:6" s="18" customFormat="1" ht="38.25" customHeight="1">
      <c r="A9" s="463"/>
      <c r="B9" s="465" t="s">
        <v>155</v>
      </c>
      <c r="C9" s="467"/>
      <c r="D9" s="465" t="s">
        <v>156</v>
      </c>
      <c r="E9" s="467"/>
      <c r="F9" s="29" t="s">
        <v>124</v>
      </c>
    </row>
    <row r="10" spans="1:6" s="18" customFormat="1">
      <c r="A10" s="464"/>
      <c r="B10" s="29" t="s">
        <v>23</v>
      </c>
      <c r="C10" s="29" t="s">
        <v>22</v>
      </c>
      <c r="D10" s="29" t="s">
        <v>23</v>
      </c>
      <c r="E10" s="29" t="s">
        <v>22</v>
      </c>
      <c r="F10" s="29"/>
    </row>
    <row r="11" spans="1:6" s="18" customFormat="1" ht="14">
      <c r="A11" s="40" t="s">
        <v>87</v>
      </c>
      <c r="B11" s="41">
        <f>SUM(B12:B43)</f>
        <v>16665</v>
      </c>
      <c r="C11" s="48">
        <f>B11/$F11</f>
        <v>0.50798634396147047</v>
      </c>
      <c r="D11" s="41">
        <f>SUM(D12:D43)</f>
        <v>16141</v>
      </c>
      <c r="E11" s="48">
        <f>D11/$F11</f>
        <v>0.49201365603852953</v>
      </c>
      <c r="F11" s="41">
        <f>SUM(F12:F43)</f>
        <v>32806</v>
      </c>
    </row>
    <row r="12" spans="1:6" s="18" customFormat="1" ht="14">
      <c r="A12" s="20" t="s">
        <v>88</v>
      </c>
      <c r="B12" s="45">
        <v>495</v>
      </c>
      <c r="C12" s="44">
        <f>B12/$F12</f>
        <v>0.61643835616438358</v>
      </c>
      <c r="D12" s="45">
        <v>308</v>
      </c>
      <c r="E12" s="44">
        <f>D12/$F12</f>
        <v>0.38356164383561642</v>
      </c>
      <c r="F12" s="45">
        <f>B12+D12</f>
        <v>803</v>
      </c>
    </row>
    <row r="13" spans="1:6" s="18" customFormat="1" ht="14">
      <c r="A13" s="20" t="s">
        <v>89</v>
      </c>
      <c r="B13" s="45">
        <v>747</v>
      </c>
      <c r="C13" s="44">
        <f t="shared" ref="C13:E28" si="0">B13/$F13</f>
        <v>0.49601593625498008</v>
      </c>
      <c r="D13" s="45">
        <v>759</v>
      </c>
      <c r="E13" s="44">
        <f t="shared" si="0"/>
        <v>0.50398406374501992</v>
      </c>
      <c r="F13" s="45">
        <f t="shared" ref="F13:F43" si="1">B13+D13</f>
        <v>1506</v>
      </c>
    </row>
    <row r="14" spans="1:6" s="18" customFormat="1" ht="14">
      <c r="A14" s="20" t="s">
        <v>90</v>
      </c>
      <c r="B14" s="45">
        <v>6</v>
      </c>
      <c r="C14" s="44">
        <f t="shared" si="0"/>
        <v>0.4</v>
      </c>
      <c r="D14" s="45">
        <v>9</v>
      </c>
      <c r="E14" s="44">
        <f t="shared" si="0"/>
        <v>0.6</v>
      </c>
      <c r="F14" s="45">
        <f t="shared" si="1"/>
        <v>15</v>
      </c>
    </row>
    <row r="15" spans="1:6" s="18" customFormat="1" ht="14">
      <c r="A15" s="20" t="s">
        <v>91</v>
      </c>
      <c r="B15" s="45">
        <v>978</v>
      </c>
      <c r="C15" s="44">
        <f t="shared" si="0"/>
        <v>0.49695121951219512</v>
      </c>
      <c r="D15" s="45">
        <v>990</v>
      </c>
      <c r="E15" s="44">
        <f t="shared" si="0"/>
        <v>0.50304878048780488</v>
      </c>
      <c r="F15" s="45">
        <f t="shared" si="1"/>
        <v>1968</v>
      </c>
    </row>
    <row r="16" spans="1:6" s="18" customFormat="1" ht="14">
      <c r="A16" s="20" t="s">
        <v>92</v>
      </c>
      <c r="B16" s="45">
        <v>1000</v>
      </c>
      <c r="C16" s="44">
        <f t="shared" si="0"/>
        <v>0.41356492969396197</v>
      </c>
      <c r="D16" s="45">
        <v>1418</v>
      </c>
      <c r="E16" s="44">
        <f t="shared" si="0"/>
        <v>0.58643507030603803</v>
      </c>
      <c r="F16" s="45">
        <f t="shared" si="1"/>
        <v>2418</v>
      </c>
    </row>
    <row r="17" spans="1:6" s="18" customFormat="1" ht="14">
      <c r="A17" s="20" t="s">
        <v>93</v>
      </c>
      <c r="B17" s="45">
        <v>1463</v>
      </c>
      <c r="C17" s="44">
        <f t="shared" si="0"/>
        <v>0.6430769230769231</v>
      </c>
      <c r="D17" s="45">
        <v>812</v>
      </c>
      <c r="E17" s="44">
        <f t="shared" si="0"/>
        <v>0.3569230769230769</v>
      </c>
      <c r="F17" s="45">
        <f t="shared" si="1"/>
        <v>2275</v>
      </c>
    </row>
    <row r="18" spans="1:6" s="18" customFormat="1" ht="14">
      <c r="A18" s="20" t="s">
        <v>94</v>
      </c>
      <c r="B18" s="45">
        <v>1125</v>
      </c>
      <c r="C18" s="44">
        <f t="shared" si="0"/>
        <v>0.53267045454545459</v>
      </c>
      <c r="D18" s="45">
        <v>987</v>
      </c>
      <c r="E18" s="44">
        <f t="shared" si="0"/>
        <v>0.46732954545454547</v>
      </c>
      <c r="F18" s="45">
        <f t="shared" si="1"/>
        <v>2112</v>
      </c>
    </row>
    <row r="19" spans="1:6" s="18" customFormat="1" ht="14">
      <c r="A19" s="20" t="s">
        <v>95</v>
      </c>
      <c r="B19" s="45">
        <v>414</v>
      </c>
      <c r="C19" s="44">
        <f t="shared" si="0"/>
        <v>0.28356164383561644</v>
      </c>
      <c r="D19" s="45">
        <v>1046</v>
      </c>
      <c r="E19" s="44">
        <f t="shared" si="0"/>
        <v>0.71643835616438356</v>
      </c>
      <c r="F19" s="45">
        <f t="shared" si="1"/>
        <v>1460</v>
      </c>
    </row>
    <row r="20" spans="1:6" s="18" customFormat="1" ht="14">
      <c r="A20" s="20" t="s">
        <v>96</v>
      </c>
      <c r="B20" s="45">
        <v>124</v>
      </c>
      <c r="C20" s="44">
        <f t="shared" si="0"/>
        <v>0.55605381165919288</v>
      </c>
      <c r="D20" s="45">
        <v>99</v>
      </c>
      <c r="E20" s="44">
        <f t="shared" si="0"/>
        <v>0.44394618834080718</v>
      </c>
      <c r="F20" s="45">
        <f t="shared" si="1"/>
        <v>223</v>
      </c>
    </row>
    <row r="21" spans="1:6" s="18" customFormat="1" ht="14">
      <c r="A21" s="20" t="s">
        <v>97</v>
      </c>
      <c r="B21" s="45">
        <v>4</v>
      </c>
      <c r="C21" s="44">
        <f t="shared" si="0"/>
        <v>0.66666666666666663</v>
      </c>
      <c r="D21" s="45">
        <v>2</v>
      </c>
      <c r="E21" s="44">
        <f t="shared" si="0"/>
        <v>0.33333333333333331</v>
      </c>
      <c r="F21" s="45">
        <f t="shared" si="1"/>
        <v>6</v>
      </c>
    </row>
    <row r="22" spans="1:6" s="18" customFormat="1" ht="14">
      <c r="A22" s="20" t="s">
        <v>98</v>
      </c>
      <c r="B22" s="45">
        <v>397</v>
      </c>
      <c r="C22" s="44">
        <f t="shared" si="0"/>
        <v>0.28499641062455133</v>
      </c>
      <c r="D22" s="45">
        <v>996</v>
      </c>
      <c r="E22" s="44">
        <f t="shared" si="0"/>
        <v>0.71500358937544872</v>
      </c>
      <c r="F22" s="45">
        <f t="shared" si="1"/>
        <v>1393</v>
      </c>
    </row>
    <row r="23" spans="1:6" s="18" customFormat="1" ht="14">
      <c r="A23" s="20" t="s">
        <v>99</v>
      </c>
      <c r="B23" s="45">
        <v>232</v>
      </c>
      <c r="C23" s="44">
        <f t="shared" si="0"/>
        <v>0.6987951807228916</v>
      </c>
      <c r="D23" s="45">
        <v>100</v>
      </c>
      <c r="E23" s="44">
        <f t="shared" si="0"/>
        <v>0.30120481927710846</v>
      </c>
      <c r="F23" s="45">
        <f t="shared" si="1"/>
        <v>332</v>
      </c>
    </row>
    <row r="24" spans="1:6" s="18" customFormat="1" ht="14">
      <c r="A24" s="20" t="s">
        <v>100</v>
      </c>
      <c r="B24" s="45">
        <v>815</v>
      </c>
      <c r="C24" s="44">
        <f t="shared" si="0"/>
        <v>0.51844783715012721</v>
      </c>
      <c r="D24" s="45">
        <v>757</v>
      </c>
      <c r="E24" s="44">
        <f t="shared" si="0"/>
        <v>0.48155216284987279</v>
      </c>
      <c r="F24" s="45">
        <f t="shared" si="1"/>
        <v>1572</v>
      </c>
    </row>
    <row r="25" spans="1:6" s="18" customFormat="1" ht="14">
      <c r="A25" s="20" t="s">
        <v>101</v>
      </c>
      <c r="B25" s="45">
        <v>984</v>
      </c>
      <c r="C25" s="44">
        <f t="shared" si="0"/>
        <v>0.74772036474164139</v>
      </c>
      <c r="D25" s="45">
        <v>332</v>
      </c>
      <c r="E25" s="44">
        <f t="shared" si="0"/>
        <v>0.25227963525835867</v>
      </c>
      <c r="F25" s="45">
        <f t="shared" si="1"/>
        <v>1316</v>
      </c>
    </row>
    <row r="26" spans="1:6" s="18" customFormat="1" ht="14">
      <c r="A26" s="20" t="s">
        <v>102</v>
      </c>
      <c r="B26" s="45">
        <v>472</v>
      </c>
      <c r="C26" s="44">
        <f t="shared" si="0"/>
        <v>0.33932422717469446</v>
      </c>
      <c r="D26" s="45">
        <v>919</v>
      </c>
      <c r="E26" s="44">
        <f t="shared" si="0"/>
        <v>0.66067577282530554</v>
      </c>
      <c r="F26" s="45">
        <f t="shared" si="1"/>
        <v>1391</v>
      </c>
    </row>
    <row r="27" spans="1:6" s="18" customFormat="1" ht="14">
      <c r="A27" s="20" t="s">
        <v>103</v>
      </c>
      <c r="B27" s="45">
        <v>8</v>
      </c>
      <c r="C27" s="44">
        <f t="shared" si="0"/>
        <v>0.32</v>
      </c>
      <c r="D27" s="45">
        <v>17</v>
      </c>
      <c r="E27" s="44">
        <f t="shared" si="0"/>
        <v>0.68</v>
      </c>
      <c r="F27" s="45">
        <f t="shared" si="1"/>
        <v>25</v>
      </c>
    </row>
    <row r="28" spans="1:6" s="18" customFormat="1" ht="14">
      <c r="A28" s="20" t="s">
        <v>104</v>
      </c>
      <c r="B28" s="45">
        <v>24</v>
      </c>
      <c r="C28" s="44">
        <f t="shared" si="0"/>
        <v>0.8</v>
      </c>
      <c r="D28" s="45">
        <v>6</v>
      </c>
      <c r="E28" s="44">
        <f t="shared" si="0"/>
        <v>0.2</v>
      </c>
      <c r="F28" s="45">
        <f t="shared" si="1"/>
        <v>30</v>
      </c>
    </row>
    <row r="29" spans="1:6" s="18" customFormat="1" ht="14">
      <c r="A29" s="20" t="s">
        <v>105</v>
      </c>
      <c r="B29" s="45">
        <v>669</v>
      </c>
      <c r="C29" s="44">
        <f t="shared" ref="C29:E43" si="2">B29/$F29</f>
        <v>0.50835866261398177</v>
      </c>
      <c r="D29" s="45">
        <v>647</v>
      </c>
      <c r="E29" s="44">
        <f t="shared" si="2"/>
        <v>0.49164133738601823</v>
      </c>
      <c r="F29" s="45">
        <f t="shared" si="1"/>
        <v>1316</v>
      </c>
    </row>
    <row r="30" spans="1:6" s="18" customFormat="1" ht="14">
      <c r="A30" s="20" t="s">
        <v>106</v>
      </c>
      <c r="B30" s="45">
        <v>928</v>
      </c>
      <c r="C30" s="44">
        <f t="shared" si="2"/>
        <v>0.63387978142076506</v>
      </c>
      <c r="D30" s="45">
        <v>536</v>
      </c>
      <c r="E30" s="44">
        <f t="shared" si="2"/>
        <v>0.36612021857923499</v>
      </c>
      <c r="F30" s="45">
        <f t="shared" si="1"/>
        <v>1464</v>
      </c>
    </row>
    <row r="31" spans="1:6" s="18" customFormat="1" ht="14">
      <c r="A31" s="20" t="s">
        <v>107</v>
      </c>
      <c r="B31" s="45">
        <v>242</v>
      </c>
      <c r="C31" s="44">
        <f t="shared" si="2"/>
        <v>0.60651629072681701</v>
      </c>
      <c r="D31" s="45">
        <v>157</v>
      </c>
      <c r="E31" s="44">
        <f t="shared" si="2"/>
        <v>0.39348370927318294</v>
      </c>
      <c r="F31" s="45">
        <f t="shared" si="1"/>
        <v>399</v>
      </c>
    </row>
    <row r="32" spans="1:6" s="18" customFormat="1" ht="14">
      <c r="A32" s="20" t="s">
        <v>108</v>
      </c>
      <c r="B32" s="45">
        <v>63</v>
      </c>
      <c r="C32" s="44">
        <f t="shared" si="2"/>
        <v>0.36206896551724138</v>
      </c>
      <c r="D32" s="45">
        <v>111</v>
      </c>
      <c r="E32" s="44">
        <f t="shared" si="2"/>
        <v>0.63793103448275867</v>
      </c>
      <c r="F32" s="45">
        <f t="shared" si="1"/>
        <v>174</v>
      </c>
    </row>
    <row r="33" spans="1:6" s="18" customFormat="1" ht="14">
      <c r="A33" s="20" t="s">
        <v>109</v>
      </c>
      <c r="B33" s="45">
        <v>1079</v>
      </c>
      <c r="C33" s="44">
        <f t="shared" si="2"/>
        <v>0.56374085684430508</v>
      </c>
      <c r="D33" s="45">
        <v>835</v>
      </c>
      <c r="E33" s="44">
        <f t="shared" si="2"/>
        <v>0.43625914315569486</v>
      </c>
      <c r="F33" s="45">
        <f t="shared" si="1"/>
        <v>1914</v>
      </c>
    </row>
    <row r="34" spans="1:6" s="18" customFormat="1" ht="14">
      <c r="A34" s="20" t="s">
        <v>110</v>
      </c>
      <c r="B34" s="45">
        <v>338</v>
      </c>
      <c r="C34" s="44">
        <f t="shared" si="2"/>
        <v>0.51212121212121209</v>
      </c>
      <c r="D34" s="45">
        <v>322</v>
      </c>
      <c r="E34" s="44">
        <f t="shared" si="2"/>
        <v>0.48787878787878786</v>
      </c>
      <c r="F34" s="45">
        <f t="shared" si="1"/>
        <v>660</v>
      </c>
    </row>
    <row r="35" spans="1:6" s="18" customFormat="1" ht="14">
      <c r="A35" s="20" t="s">
        <v>111</v>
      </c>
      <c r="B35" s="45">
        <v>535</v>
      </c>
      <c r="C35" s="44">
        <f t="shared" si="2"/>
        <v>0.36419332879509869</v>
      </c>
      <c r="D35" s="45">
        <v>934</v>
      </c>
      <c r="E35" s="44">
        <f t="shared" si="2"/>
        <v>0.63580667120490131</v>
      </c>
      <c r="F35" s="45">
        <f t="shared" si="1"/>
        <v>1469</v>
      </c>
    </row>
    <row r="36" spans="1:6" s="18" customFormat="1" ht="14">
      <c r="A36" s="20" t="s">
        <v>112</v>
      </c>
      <c r="B36" s="45">
        <v>517</v>
      </c>
      <c r="C36" s="44">
        <f t="shared" si="2"/>
        <v>0.58286358511837655</v>
      </c>
      <c r="D36" s="45">
        <v>370</v>
      </c>
      <c r="E36" s="44">
        <f t="shared" si="2"/>
        <v>0.41713641488162345</v>
      </c>
      <c r="F36" s="45">
        <f t="shared" si="1"/>
        <v>887</v>
      </c>
    </row>
    <row r="37" spans="1:6" s="18" customFormat="1" ht="14">
      <c r="A37" s="20" t="s">
        <v>113</v>
      </c>
      <c r="B37" s="45">
        <v>871</v>
      </c>
      <c r="C37" s="44">
        <f t="shared" si="2"/>
        <v>0.6437546193643755</v>
      </c>
      <c r="D37" s="45">
        <v>482</v>
      </c>
      <c r="E37" s="44">
        <f t="shared" si="2"/>
        <v>0.35624538063562455</v>
      </c>
      <c r="F37" s="45">
        <f t="shared" si="1"/>
        <v>1353</v>
      </c>
    </row>
    <row r="38" spans="1:6" s="18" customFormat="1" ht="14">
      <c r="A38" s="20" t="s">
        <v>114</v>
      </c>
      <c r="B38" s="45">
        <v>596</v>
      </c>
      <c r="C38" s="44">
        <f t="shared" si="2"/>
        <v>0.57252641690682038</v>
      </c>
      <c r="D38" s="45">
        <v>445</v>
      </c>
      <c r="E38" s="44">
        <f t="shared" si="2"/>
        <v>0.42747358309317962</v>
      </c>
      <c r="F38" s="45">
        <f t="shared" si="1"/>
        <v>1041</v>
      </c>
    </row>
    <row r="39" spans="1:6" s="18" customFormat="1" ht="14">
      <c r="A39" s="20" t="s">
        <v>115</v>
      </c>
      <c r="B39" s="45">
        <v>254</v>
      </c>
      <c r="C39" s="44">
        <f t="shared" si="2"/>
        <v>0.61800486618004868</v>
      </c>
      <c r="D39" s="45">
        <v>157</v>
      </c>
      <c r="E39" s="44">
        <f t="shared" si="2"/>
        <v>0.38199513381995132</v>
      </c>
      <c r="F39" s="45">
        <f t="shared" si="1"/>
        <v>411</v>
      </c>
    </row>
    <row r="40" spans="1:6" s="18" customFormat="1" ht="14">
      <c r="A40" s="20" t="s">
        <v>116</v>
      </c>
      <c r="B40" s="45">
        <v>664</v>
      </c>
      <c r="C40" s="44">
        <f t="shared" si="2"/>
        <v>0.41708542713567837</v>
      </c>
      <c r="D40" s="45">
        <v>928</v>
      </c>
      <c r="E40" s="44">
        <f t="shared" si="2"/>
        <v>0.58291457286432158</v>
      </c>
      <c r="F40" s="45">
        <f t="shared" si="1"/>
        <v>1592</v>
      </c>
    </row>
    <row r="41" spans="1:6" s="18" customFormat="1" ht="14">
      <c r="A41" s="20" t="s">
        <v>117</v>
      </c>
      <c r="B41" s="45">
        <v>584</v>
      </c>
      <c r="C41" s="44">
        <f t="shared" si="2"/>
        <v>0.48952221290863368</v>
      </c>
      <c r="D41" s="45">
        <v>609</v>
      </c>
      <c r="E41" s="44">
        <f t="shared" si="2"/>
        <v>0.51047778709136626</v>
      </c>
      <c r="F41" s="45">
        <f t="shared" si="1"/>
        <v>1193</v>
      </c>
    </row>
    <row r="42" spans="1:6" s="18" customFormat="1" ht="14">
      <c r="A42" s="20" t="s">
        <v>118</v>
      </c>
      <c r="B42" s="45">
        <v>3</v>
      </c>
      <c r="C42" s="44">
        <f t="shared" si="2"/>
        <v>0.125</v>
      </c>
      <c r="D42" s="45">
        <v>21</v>
      </c>
      <c r="E42" s="44">
        <f t="shared" si="2"/>
        <v>0.875</v>
      </c>
      <c r="F42" s="45">
        <f t="shared" si="1"/>
        <v>24</v>
      </c>
    </row>
    <row r="43" spans="1:6" s="18" customFormat="1" ht="14">
      <c r="A43" s="20" t="s">
        <v>119</v>
      </c>
      <c r="B43" s="45">
        <v>34</v>
      </c>
      <c r="C43" s="44">
        <f t="shared" si="2"/>
        <v>0.53125</v>
      </c>
      <c r="D43" s="45">
        <v>30</v>
      </c>
      <c r="E43" s="44">
        <f t="shared" si="2"/>
        <v>0.46875</v>
      </c>
      <c r="F43" s="45">
        <f t="shared" si="1"/>
        <v>64</v>
      </c>
    </row>
    <row r="44" spans="1:6" s="18" customFormat="1" ht="14">
      <c r="B44" s="46"/>
      <c r="C44" s="46"/>
      <c r="D44" s="46"/>
      <c r="E44" s="46"/>
    </row>
    <row r="45" spans="1:6" s="18" customFormat="1" ht="14">
      <c r="A45" s="23" t="s">
        <v>125</v>
      </c>
      <c r="B45" s="46"/>
      <c r="C45" s="46"/>
      <c r="D45" s="46"/>
      <c r="E45" s="46"/>
    </row>
  </sheetData>
  <sheetProtection selectLockedCells="1" selectUnlockedCells="1"/>
  <mergeCells count="5">
    <mergeCell ref="A3:F3"/>
    <mergeCell ref="A8:A10"/>
    <mergeCell ref="B8:F8"/>
    <mergeCell ref="B9:C9"/>
    <mergeCell ref="D9:E9"/>
  </mergeCells>
  <conditionalFormatting sqref="A4:C5 B6:C6">
    <cfRule type="duplicateValues" dxfId="171" priority="3"/>
  </conditionalFormatting>
  <conditionalFormatting sqref="A6">
    <cfRule type="duplicateValues" dxfId="170" priority="2"/>
  </conditionalFormatting>
  <conditionalFormatting sqref="D4:F6">
    <cfRule type="duplicateValues" dxfId="169" priority="1"/>
  </conditionalFormatting>
  <pageMargins left="0.7" right="0.7" top="0.75" bottom="0.75" header="0.3" footer="0.3"/>
  <pageSetup orientation="portrait" horizontalDpi="360" verticalDpi="36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A91AE-97F8-4C20-82AC-8590235EAC3F}">
  <dimension ref="A1:L45"/>
  <sheetViews>
    <sheetView showGridLines="0" zoomScale="87" zoomScaleNormal="87" workbookViewId="0">
      <selection activeCell="E35" sqref="E35"/>
    </sheetView>
  </sheetViews>
  <sheetFormatPr baseColWidth="10" defaultColWidth="11.5" defaultRowHeight="15"/>
  <cols>
    <col min="1" max="1" width="37.83203125" style="16" customWidth="1"/>
    <col min="2" max="2" width="14.33203125" style="47" bestFit="1" customWidth="1"/>
    <col min="3" max="3" width="13.6640625" style="47" customWidth="1"/>
    <col min="4" max="11" width="11.5" style="47"/>
    <col min="12" max="12" width="14.1640625" style="16" bestFit="1" customWidth="1"/>
    <col min="13" max="16384" width="11.5" style="16"/>
  </cols>
  <sheetData>
    <row r="1" spans="1:12" s="14" customFormat="1" ht="59.25" customHeight="1">
      <c r="B1" s="35"/>
      <c r="C1" s="35"/>
      <c r="D1" s="35"/>
      <c r="E1" s="35"/>
      <c r="F1" s="35"/>
      <c r="G1" s="35"/>
      <c r="H1" s="35"/>
      <c r="I1" s="35"/>
      <c r="J1" s="35"/>
      <c r="K1" s="35"/>
    </row>
    <row r="2" spans="1:12" s="15" customFormat="1" ht="3.75" customHeight="1">
      <c r="B2" s="36"/>
      <c r="C2" s="36"/>
      <c r="D2" s="36"/>
      <c r="E2" s="36"/>
      <c r="F2" s="36"/>
      <c r="G2" s="36"/>
      <c r="H2" s="36"/>
      <c r="I2" s="36"/>
      <c r="J2" s="36"/>
      <c r="K2" s="36"/>
    </row>
    <row r="3" spans="1:12" ht="28.5" customHeight="1">
      <c r="A3" s="461" t="s">
        <v>13</v>
      </c>
      <c r="B3" s="461"/>
      <c r="C3" s="461"/>
      <c r="D3" s="461"/>
      <c r="E3" s="461"/>
      <c r="F3" s="461"/>
      <c r="G3" s="461"/>
      <c r="H3" s="461"/>
      <c r="I3" s="461"/>
      <c r="J3" s="461"/>
      <c r="K3" s="461"/>
      <c r="L3" s="461"/>
    </row>
    <row r="4" spans="1:12">
      <c r="A4" s="26" t="s">
        <v>62</v>
      </c>
      <c r="B4" s="37"/>
      <c r="C4" s="37"/>
      <c r="D4" s="37"/>
      <c r="E4" s="37"/>
      <c r="F4" s="37"/>
      <c r="G4" s="37"/>
      <c r="H4" s="37"/>
      <c r="I4" s="37"/>
      <c r="J4" s="37"/>
      <c r="K4" s="37"/>
      <c r="L4" s="37"/>
    </row>
    <row r="5" spans="1:12">
      <c r="A5" s="49" t="s">
        <v>228</v>
      </c>
      <c r="B5" s="37"/>
      <c r="C5" s="37"/>
      <c r="D5" s="37"/>
      <c r="E5" s="37"/>
      <c r="F5" s="37"/>
      <c r="G5" s="37"/>
      <c r="H5" s="37"/>
      <c r="I5" s="37"/>
      <c r="J5" s="37"/>
      <c r="K5" s="37"/>
      <c r="L5" s="37"/>
    </row>
    <row r="6" spans="1:12">
      <c r="A6" s="38" t="s">
        <v>84</v>
      </c>
      <c r="B6" s="39"/>
      <c r="C6" s="39"/>
      <c r="D6" s="39"/>
      <c r="E6" s="39"/>
      <c r="F6" s="39"/>
      <c r="G6" s="39"/>
      <c r="H6" s="39"/>
      <c r="I6" s="39"/>
      <c r="J6" s="39"/>
      <c r="K6" s="39"/>
      <c r="L6" s="39"/>
    </row>
    <row r="8" spans="1:12" s="18" customFormat="1" ht="14">
      <c r="A8" s="462" t="s">
        <v>85</v>
      </c>
      <c r="B8" s="465" t="s">
        <v>229</v>
      </c>
      <c r="C8" s="466"/>
      <c r="D8" s="466"/>
      <c r="E8" s="466"/>
      <c r="F8" s="466"/>
      <c r="G8" s="466"/>
      <c r="H8" s="466"/>
      <c r="I8" s="466"/>
      <c r="J8" s="466"/>
      <c r="K8" s="466"/>
      <c r="L8" s="467"/>
    </row>
    <row r="9" spans="1:12" s="18" customFormat="1" ht="38.25" customHeight="1">
      <c r="A9" s="463"/>
      <c r="B9" s="465" t="s">
        <v>230</v>
      </c>
      <c r="C9" s="467"/>
      <c r="D9" s="465" t="s">
        <v>231</v>
      </c>
      <c r="E9" s="467"/>
      <c r="F9" s="468" t="s">
        <v>232</v>
      </c>
      <c r="G9" s="469"/>
      <c r="H9" s="465" t="s">
        <v>233</v>
      </c>
      <c r="I9" s="467"/>
      <c r="J9" s="465" t="s">
        <v>234</v>
      </c>
      <c r="K9" s="467"/>
      <c r="L9" s="29" t="s">
        <v>124</v>
      </c>
    </row>
    <row r="10" spans="1:12" s="18" customFormat="1">
      <c r="A10" s="464"/>
      <c r="B10" s="29" t="s">
        <v>23</v>
      </c>
      <c r="C10" s="29" t="s">
        <v>22</v>
      </c>
      <c r="D10" s="29" t="s">
        <v>23</v>
      </c>
      <c r="E10" s="29" t="s">
        <v>22</v>
      </c>
      <c r="F10" s="29" t="s">
        <v>23</v>
      </c>
      <c r="G10" s="29" t="s">
        <v>22</v>
      </c>
      <c r="H10" s="29" t="s">
        <v>23</v>
      </c>
      <c r="I10" s="29" t="s">
        <v>22</v>
      </c>
      <c r="J10" s="29" t="s">
        <v>23</v>
      </c>
      <c r="K10" s="29" t="s">
        <v>22</v>
      </c>
      <c r="L10" s="29"/>
    </row>
    <row r="11" spans="1:12" s="18" customFormat="1" ht="14">
      <c r="A11" s="40" t="s">
        <v>87</v>
      </c>
      <c r="B11" s="41">
        <f>SUM(B12:B43)</f>
        <v>26717</v>
      </c>
      <c r="C11" s="48">
        <f t="shared" ref="C11:C43" si="0">B11/$L11</f>
        <v>0.82490428553785355</v>
      </c>
      <c r="D11" s="41">
        <f>SUM(D12:D43)</f>
        <v>4361</v>
      </c>
      <c r="E11" s="48">
        <f t="shared" ref="E11:E43" si="1">D11/$L11</f>
        <v>0.13464863529702359</v>
      </c>
      <c r="F11" s="41">
        <f>SUM(F12:F43)</f>
        <v>978</v>
      </c>
      <c r="G11" s="48">
        <f t="shared" ref="G11:G43" si="2">F11/$L11</f>
        <v>3.0196369025565023E-2</v>
      </c>
      <c r="H11" s="41">
        <f>SUM(H12:H43)</f>
        <v>320</v>
      </c>
      <c r="I11" s="48">
        <f t="shared" ref="I11:I43" si="3">H11/$L11</f>
        <v>9.880202544152155E-3</v>
      </c>
      <c r="J11" s="41">
        <f>SUM(J12:J43)</f>
        <v>12</v>
      </c>
      <c r="K11" s="48">
        <f t="shared" ref="K11:K43" si="4">J11/$L11</f>
        <v>3.7050759540570581E-4</v>
      </c>
      <c r="L11" s="41">
        <f>SUM(L12:L43)</f>
        <v>32388</v>
      </c>
    </row>
    <row r="12" spans="1:12" s="18" customFormat="1" ht="14">
      <c r="A12" s="20" t="s">
        <v>88</v>
      </c>
      <c r="B12" s="45">
        <v>765</v>
      </c>
      <c r="C12" s="44">
        <f t="shared" si="0"/>
        <v>0.95984943538268508</v>
      </c>
      <c r="D12" s="45">
        <v>28</v>
      </c>
      <c r="E12" s="44">
        <f t="shared" si="1"/>
        <v>3.5131744040150563E-2</v>
      </c>
      <c r="F12" s="45">
        <v>3</v>
      </c>
      <c r="G12" s="44">
        <f t="shared" si="2"/>
        <v>3.7641154328732747E-3</v>
      </c>
      <c r="H12" s="45">
        <v>1</v>
      </c>
      <c r="I12" s="44">
        <f t="shared" si="3"/>
        <v>1.2547051442910915E-3</v>
      </c>
      <c r="J12" s="45">
        <v>0</v>
      </c>
      <c r="K12" s="44">
        <f t="shared" si="4"/>
        <v>0</v>
      </c>
      <c r="L12" s="45">
        <f>B12+D12+F12+H12+J12</f>
        <v>797</v>
      </c>
    </row>
    <row r="13" spans="1:12" s="18" customFormat="1" ht="14">
      <c r="A13" s="20" t="s">
        <v>89</v>
      </c>
      <c r="B13" s="45">
        <v>1062</v>
      </c>
      <c r="C13" s="44">
        <f t="shared" si="0"/>
        <v>0.71036789297658864</v>
      </c>
      <c r="D13" s="45">
        <v>340</v>
      </c>
      <c r="E13" s="44">
        <f t="shared" si="1"/>
        <v>0.22742474916387959</v>
      </c>
      <c r="F13" s="45">
        <v>77</v>
      </c>
      <c r="G13" s="44">
        <f t="shared" si="2"/>
        <v>5.150501672240803E-2</v>
      </c>
      <c r="H13" s="45">
        <v>15</v>
      </c>
      <c r="I13" s="44">
        <f t="shared" si="3"/>
        <v>1.0033444816053512E-2</v>
      </c>
      <c r="J13" s="45">
        <v>1</v>
      </c>
      <c r="K13" s="44">
        <f t="shared" si="4"/>
        <v>6.6889632107023408E-4</v>
      </c>
      <c r="L13" s="45">
        <f t="shared" ref="L13:L43" si="5">B13+D13+F13+H13+J13</f>
        <v>1495</v>
      </c>
    </row>
    <row r="14" spans="1:12" s="18" customFormat="1" ht="14">
      <c r="A14" s="20" t="s">
        <v>90</v>
      </c>
      <c r="B14" s="45">
        <v>14</v>
      </c>
      <c r="C14" s="44">
        <f t="shared" si="0"/>
        <v>1</v>
      </c>
      <c r="D14" s="45">
        <v>0</v>
      </c>
      <c r="E14" s="44">
        <f t="shared" si="1"/>
        <v>0</v>
      </c>
      <c r="F14" s="45">
        <v>0</v>
      </c>
      <c r="G14" s="44">
        <f t="shared" si="2"/>
        <v>0</v>
      </c>
      <c r="H14" s="45">
        <v>0</v>
      </c>
      <c r="I14" s="44">
        <f t="shared" si="3"/>
        <v>0</v>
      </c>
      <c r="J14" s="45">
        <v>0</v>
      </c>
      <c r="K14" s="44">
        <f t="shared" si="4"/>
        <v>0</v>
      </c>
      <c r="L14" s="45">
        <f t="shared" si="5"/>
        <v>14</v>
      </c>
    </row>
    <row r="15" spans="1:12" s="18" customFormat="1" ht="14">
      <c r="A15" s="20" t="s">
        <v>91</v>
      </c>
      <c r="B15" s="45">
        <v>1468</v>
      </c>
      <c r="C15" s="44">
        <f t="shared" si="0"/>
        <v>0.7808510638297872</v>
      </c>
      <c r="D15" s="45">
        <v>354</v>
      </c>
      <c r="E15" s="44">
        <f t="shared" si="1"/>
        <v>0.18829787234042553</v>
      </c>
      <c r="F15" s="45">
        <v>48</v>
      </c>
      <c r="G15" s="44">
        <f t="shared" si="2"/>
        <v>2.553191489361702E-2</v>
      </c>
      <c r="H15" s="45">
        <v>10</v>
      </c>
      <c r="I15" s="44">
        <f t="shared" si="3"/>
        <v>5.3191489361702126E-3</v>
      </c>
      <c r="J15" s="45">
        <v>0</v>
      </c>
      <c r="K15" s="44">
        <f t="shared" si="4"/>
        <v>0</v>
      </c>
      <c r="L15" s="45">
        <f t="shared" si="5"/>
        <v>1880</v>
      </c>
    </row>
    <row r="16" spans="1:12" s="18" customFormat="1" ht="14">
      <c r="A16" s="20" t="s">
        <v>92</v>
      </c>
      <c r="B16" s="45">
        <v>1362</v>
      </c>
      <c r="C16" s="44">
        <f t="shared" si="0"/>
        <v>0.58706896551724141</v>
      </c>
      <c r="D16" s="45">
        <v>568</v>
      </c>
      <c r="E16" s="44">
        <f t="shared" si="1"/>
        <v>0.24482758620689654</v>
      </c>
      <c r="F16" s="45">
        <v>231</v>
      </c>
      <c r="G16" s="44">
        <f t="shared" si="2"/>
        <v>9.9568965517241384E-2</v>
      </c>
      <c r="H16" s="45">
        <v>157</v>
      </c>
      <c r="I16" s="44">
        <f t="shared" si="3"/>
        <v>6.7672413793103445E-2</v>
      </c>
      <c r="J16" s="45">
        <v>2</v>
      </c>
      <c r="K16" s="44">
        <f t="shared" si="4"/>
        <v>8.6206896551724137E-4</v>
      </c>
      <c r="L16" s="45">
        <f t="shared" si="5"/>
        <v>2320</v>
      </c>
    </row>
    <row r="17" spans="1:12" s="18" customFormat="1" ht="14">
      <c r="A17" s="20" t="s">
        <v>93</v>
      </c>
      <c r="B17" s="45">
        <v>1914</v>
      </c>
      <c r="C17" s="44">
        <f t="shared" si="0"/>
        <v>0.84652808491817777</v>
      </c>
      <c r="D17" s="45">
        <v>315</v>
      </c>
      <c r="E17" s="44">
        <f t="shared" si="1"/>
        <v>0.13931888544891641</v>
      </c>
      <c r="F17" s="45">
        <v>32</v>
      </c>
      <c r="G17" s="44">
        <f t="shared" si="2"/>
        <v>1.4153029632905795E-2</v>
      </c>
      <c r="H17" s="45">
        <v>0</v>
      </c>
      <c r="I17" s="44">
        <f t="shared" si="3"/>
        <v>0</v>
      </c>
      <c r="J17" s="45">
        <v>0</v>
      </c>
      <c r="K17" s="44">
        <f t="shared" si="4"/>
        <v>0</v>
      </c>
      <c r="L17" s="45">
        <f t="shared" si="5"/>
        <v>2261</v>
      </c>
    </row>
    <row r="18" spans="1:12" s="18" customFormat="1" ht="14">
      <c r="A18" s="20" t="s">
        <v>94</v>
      </c>
      <c r="B18" s="45">
        <v>1700</v>
      </c>
      <c r="C18" s="44">
        <f t="shared" si="0"/>
        <v>0.81809432146294514</v>
      </c>
      <c r="D18" s="45">
        <v>301</v>
      </c>
      <c r="E18" s="44">
        <f t="shared" si="1"/>
        <v>0.14485081809432146</v>
      </c>
      <c r="F18" s="45">
        <v>65</v>
      </c>
      <c r="G18" s="44">
        <f t="shared" si="2"/>
        <v>3.1280076997112612E-2</v>
      </c>
      <c r="H18" s="45">
        <v>11</v>
      </c>
      <c r="I18" s="44">
        <f t="shared" si="3"/>
        <v>5.2935514918190565E-3</v>
      </c>
      <c r="J18" s="45">
        <v>1</v>
      </c>
      <c r="K18" s="44">
        <f t="shared" si="4"/>
        <v>4.8123195380173246E-4</v>
      </c>
      <c r="L18" s="45">
        <f t="shared" si="5"/>
        <v>2078</v>
      </c>
    </row>
    <row r="19" spans="1:12" s="18" customFormat="1" ht="14">
      <c r="A19" s="20" t="s">
        <v>95</v>
      </c>
      <c r="B19" s="45">
        <v>1215</v>
      </c>
      <c r="C19" s="44">
        <f t="shared" si="0"/>
        <v>0.83908839779005528</v>
      </c>
      <c r="D19" s="45">
        <v>181</v>
      </c>
      <c r="E19" s="44">
        <f t="shared" si="1"/>
        <v>0.125</v>
      </c>
      <c r="F19" s="45">
        <v>41</v>
      </c>
      <c r="G19" s="44">
        <f t="shared" si="2"/>
        <v>2.8314917127071824E-2</v>
      </c>
      <c r="H19" s="45">
        <v>11</v>
      </c>
      <c r="I19" s="44">
        <f t="shared" si="3"/>
        <v>7.5966850828729279E-3</v>
      </c>
      <c r="J19" s="45">
        <v>0</v>
      </c>
      <c r="K19" s="44">
        <f t="shared" si="4"/>
        <v>0</v>
      </c>
      <c r="L19" s="45">
        <f t="shared" si="5"/>
        <v>1448</v>
      </c>
    </row>
    <row r="20" spans="1:12" s="18" customFormat="1" ht="14">
      <c r="A20" s="20" t="s">
        <v>96</v>
      </c>
      <c r="B20" s="45">
        <v>189</v>
      </c>
      <c r="C20" s="44">
        <f t="shared" si="0"/>
        <v>0.85520361990950222</v>
      </c>
      <c r="D20" s="45">
        <v>26</v>
      </c>
      <c r="E20" s="44">
        <f t="shared" si="1"/>
        <v>0.11764705882352941</v>
      </c>
      <c r="F20" s="45">
        <v>5</v>
      </c>
      <c r="G20" s="44">
        <f t="shared" si="2"/>
        <v>2.2624434389140271E-2</v>
      </c>
      <c r="H20" s="45">
        <v>0</v>
      </c>
      <c r="I20" s="44">
        <f t="shared" si="3"/>
        <v>0</v>
      </c>
      <c r="J20" s="45">
        <v>1</v>
      </c>
      <c r="K20" s="44">
        <f t="shared" si="4"/>
        <v>4.5248868778280547E-3</v>
      </c>
      <c r="L20" s="45">
        <f t="shared" si="5"/>
        <v>221</v>
      </c>
    </row>
    <row r="21" spans="1:12" s="18" customFormat="1" ht="14">
      <c r="A21" s="20" t="s">
        <v>97</v>
      </c>
      <c r="B21" s="45">
        <v>4</v>
      </c>
      <c r="C21" s="44">
        <f t="shared" si="0"/>
        <v>0.66666666666666663</v>
      </c>
      <c r="D21" s="45">
        <v>1</v>
      </c>
      <c r="E21" s="44">
        <f t="shared" si="1"/>
        <v>0.16666666666666666</v>
      </c>
      <c r="F21" s="45">
        <v>1</v>
      </c>
      <c r="G21" s="44">
        <f t="shared" si="2"/>
        <v>0.16666666666666666</v>
      </c>
      <c r="H21" s="45">
        <v>0</v>
      </c>
      <c r="I21" s="44">
        <f t="shared" si="3"/>
        <v>0</v>
      </c>
      <c r="J21" s="45">
        <v>0</v>
      </c>
      <c r="K21" s="44">
        <f t="shared" si="4"/>
        <v>0</v>
      </c>
      <c r="L21" s="45">
        <f t="shared" si="5"/>
        <v>6</v>
      </c>
    </row>
    <row r="22" spans="1:12" s="18" customFormat="1" ht="14">
      <c r="A22" s="20" t="s">
        <v>98</v>
      </c>
      <c r="B22" s="45">
        <v>1310</v>
      </c>
      <c r="C22" s="44">
        <f t="shared" si="0"/>
        <v>0.94448449891852915</v>
      </c>
      <c r="D22" s="45">
        <v>62</v>
      </c>
      <c r="E22" s="44">
        <f t="shared" si="1"/>
        <v>4.4700793078586876E-2</v>
      </c>
      <c r="F22" s="45">
        <v>12</v>
      </c>
      <c r="G22" s="44">
        <f t="shared" si="2"/>
        <v>8.6517664023071372E-3</v>
      </c>
      <c r="H22" s="45">
        <v>3</v>
      </c>
      <c r="I22" s="44">
        <f t="shared" si="3"/>
        <v>2.1629416005767843E-3</v>
      </c>
      <c r="J22" s="45">
        <v>0</v>
      </c>
      <c r="K22" s="44">
        <f t="shared" si="4"/>
        <v>0</v>
      </c>
      <c r="L22" s="45">
        <f t="shared" si="5"/>
        <v>1387</v>
      </c>
    </row>
    <row r="23" spans="1:12" s="18" customFormat="1" ht="14">
      <c r="A23" s="20" t="s">
        <v>99</v>
      </c>
      <c r="B23" s="45">
        <v>317</v>
      </c>
      <c r="C23" s="44">
        <f t="shared" si="0"/>
        <v>0.96646341463414631</v>
      </c>
      <c r="D23" s="45">
        <v>8</v>
      </c>
      <c r="E23" s="44">
        <f t="shared" si="1"/>
        <v>2.4390243902439025E-2</v>
      </c>
      <c r="F23" s="45">
        <v>3</v>
      </c>
      <c r="G23" s="44">
        <f t="shared" si="2"/>
        <v>9.1463414634146336E-3</v>
      </c>
      <c r="H23" s="45">
        <v>0</v>
      </c>
      <c r="I23" s="44">
        <f t="shared" si="3"/>
        <v>0</v>
      </c>
      <c r="J23" s="45">
        <v>0</v>
      </c>
      <c r="K23" s="44">
        <f t="shared" si="4"/>
        <v>0</v>
      </c>
      <c r="L23" s="45">
        <f t="shared" si="5"/>
        <v>328</v>
      </c>
    </row>
    <row r="24" spans="1:12" s="18" customFormat="1" ht="14">
      <c r="A24" s="20" t="s">
        <v>100</v>
      </c>
      <c r="B24" s="45">
        <v>1475</v>
      </c>
      <c r="C24" s="44">
        <f t="shared" si="0"/>
        <v>0.94611930724823601</v>
      </c>
      <c r="D24" s="45">
        <v>80</v>
      </c>
      <c r="E24" s="44">
        <f t="shared" si="1"/>
        <v>5.1314945477870431E-2</v>
      </c>
      <c r="F24" s="45">
        <v>4</v>
      </c>
      <c r="G24" s="44">
        <f t="shared" si="2"/>
        <v>2.5657472738935213E-3</v>
      </c>
      <c r="H24" s="45">
        <v>0</v>
      </c>
      <c r="I24" s="44">
        <f t="shared" si="3"/>
        <v>0</v>
      </c>
      <c r="J24" s="45">
        <v>0</v>
      </c>
      <c r="K24" s="44">
        <f t="shared" si="4"/>
        <v>0</v>
      </c>
      <c r="L24" s="45">
        <f t="shared" si="5"/>
        <v>1559</v>
      </c>
    </row>
    <row r="25" spans="1:12" s="18" customFormat="1" ht="14">
      <c r="A25" s="20" t="s">
        <v>101</v>
      </c>
      <c r="B25" s="45">
        <v>1189</v>
      </c>
      <c r="C25" s="44">
        <f t="shared" si="0"/>
        <v>0.90902140672782872</v>
      </c>
      <c r="D25" s="45">
        <v>97</v>
      </c>
      <c r="E25" s="44">
        <f t="shared" si="1"/>
        <v>7.4159021406727824E-2</v>
      </c>
      <c r="F25" s="45">
        <v>19</v>
      </c>
      <c r="G25" s="44">
        <f t="shared" si="2"/>
        <v>1.4525993883792049E-2</v>
      </c>
      <c r="H25" s="45">
        <v>3</v>
      </c>
      <c r="I25" s="44">
        <f t="shared" si="3"/>
        <v>2.2935779816513763E-3</v>
      </c>
      <c r="J25" s="45">
        <v>0</v>
      </c>
      <c r="K25" s="44">
        <f t="shared" si="4"/>
        <v>0</v>
      </c>
      <c r="L25" s="45">
        <f t="shared" si="5"/>
        <v>1308</v>
      </c>
    </row>
    <row r="26" spans="1:12" s="18" customFormat="1" ht="14">
      <c r="A26" s="20" t="s">
        <v>102</v>
      </c>
      <c r="B26" s="45">
        <v>1080</v>
      </c>
      <c r="C26" s="44">
        <f t="shared" si="0"/>
        <v>0.79295154185022021</v>
      </c>
      <c r="D26" s="45">
        <v>206</v>
      </c>
      <c r="E26" s="44">
        <f t="shared" si="1"/>
        <v>0.1512481644640235</v>
      </c>
      <c r="F26" s="45">
        <v>55</v>
      </c>
      <c r="G26" s="44">
        <f t="shared" si="2"/>
        <v>4.0381791483113071E-2</v>
      </c>
      <c r="H26" s="45">
        <v>21</v>
      </c>
      <c r="I26" s="44">
        <f t="shared" si="3"/>
        <v>1.5418502202643172E-2</v>
      </c>
      <c r="J26" s="45">
        <v>0</v>
      </c>
      <c r="K26" s="44">
        <f t="shared" si="4"/>
        <v>0</v>
      </c>
      <c r="L26" s="45">
        <f t="shared" si="5"/>
        <v>1362</v>
      </c>
    </row>
    <row r="27" spans="1:12" s="18" customFormat="1" ht="14">
      <c r="A27" s="20" t="s">
        <v>103</v>
      </c>
      <c r="B27" s="45">
        <v>25</v>
      </c>
      <c r="C27" s="44">
        <f t="shared" si="0"/>
        <v>1</v>
      </c>
      <c r="D27" s="45">
        <v>0</v>
      </c>
      <c r="E27" s="44">
        <f t="shared" si="1"/>
        <v>0</v>
      </c>
      <c r="F27" s="45">
        <v>0</v>
      </c>
      <c r="G27" s="44">
        <f t="shared" si="2"/>
        <v>0</v>
      </c>
      <c r="H27" s="45">
        <v>0</v>
      </c>
      <c r="I27" s="44">
        <f t="shared" si="3"/>
        <v>0</v>
      </c>
      <c r="J27" s="45">
        <v>0</v>
      </c>
      <c r="K27" s="44">
        <f t="shared" si="4"/>
        <v>0</v>
      </c>
      <c r="L27" s="45">
        <f t="shared" si="5"/>
        <v>25</v>
      </c>
    </row>
    <row r="28" spans="1:12" s="18" customFormat="1" ht="14">
      <c r="A28" s="20" t="s">
        <v>104</v>
      </c>
      <c r="B28" s="45">
        <v>29</v>
      </c>
      <c r="C28" s="44">
        <f t="shared" si="0"/>
        <v>0.96666666666666667</v>
      </c>
      <c r="D28" s="45">
        <v>1</v>
      </c>
      <c r="E28" s="44">
        <f t="shared" si="1"/>
        <v>3.3333333333333333E-2</v>
      </c>
      <c r="F28" s="45">
        <v>0</v>
      </c>
      <c r="G28" s="44">
        <f t="shared" si="2"/>
        <v>0</v>
      </c>
      <c r="H28" s="45">
        <v>0</v>
      </c>
      <c r="I28" s="44">
        <f t="shared" si="3"/>
        <v>0</v>
      </c>
      <c r="J28" s="45">
        <v>0</v>
      </c>
      <c r="K28" s="44">
        <f t="shared" si="4"/>
        <v>0</v>
      </c>
      <c r="L28" s="45">
        <f t="shared" si="5"/>
        <v>30</v>
      </c>
    </row>
    <row r="29" spans="1:12" s="18" customFormat="1" ht="14">
      <c r="A29" s="20" t="s">
        <v>105</v>
      </c>
      <c r="B29" s="45">
        <v>1073</v>
      </c>
      <c r="C29" s="44">
        <f t="shared" si="0"/>
        <v>0.82985305491105954</v>
      </c>
      <c r="D29" s="45">
        <v>164</v>
      </c>
      <c r="E29" s="44">
        <f t="shared" si="1"/>
        <v>0.12683681361175561</v>
      </c>
      <c r="F29" s="45">
        <v>46</v>
      </c>
      <c r="G29" s="44">
        <f t="shared" si="2"/>
        <v>3.5576179427687551E-2</v>
      </c>
      <c r="H29" s="45">
        <v>10</v>
      </c>
      <c r="I29" s="44">
        <f t="shared" si="3"/>
        <v>7.7339520494972931E-3</v>
      </c>
      <c r="J29" s="45">
        <v>0</v>
      </c>
      <c r="K29" s="44">
        <f t="shared" si="4"/>
        <v>0</v>
      </c>
      <c r="L29" s="45">
        <f t="shared" si="5"/>
        <v>1293</v>
      </c>
    </row>
    <row r="30" spans="1:12" s="18" customFormat="1" ht="14">
      <c r="A30" s="20" t="s">
        <v>106</v>
      </c>
      <c r="B30" s="45">
        <v>1351</v>
      </c>
      <c r="C30" s="44">
        <f t="shared" si="0"/>
        <v>0.92788461538461542</v>
      </c>
      <c r="D30" s="45">
        <v>86</v>
      </c>
      <c r="E30" s="44">
        <f t="shared" si="1"/>
        <v>5.9065934065934064E-2</v>
      </c>
      <c r="F30" s="45">
        <v>16</v>
      </c>
      <c r="G30" s="44">
        <f t="shared" si="2"/>
        <v>1.098901098901099E-2</v>
      </c>
      <c r="H30" s="45">
        <v>3</v>
      </c>
      <c r="I30" s="44">
        <f t="shared" si="3"/>
        <v>2.0604395604395605E-3</v>
      </c>
      <c r="J30" s="45">
        <v>0</v>
      </c>
      <c r="K30" s="44">
        <f t="shared" si="4"/>
        <v>0</v>
      </c>
      <c r="L30" s="45">
        <f t="shared" si="5"/>
        <v>1456</v>
      </c>
    </row>
    <row r="31" spans="1:12" s="18" customFormat="1" ht="14">
      <c r="A31" s="20" t="s">
        <v>107</v>
      </c>
      <c r="B31" s="45">
        <v>376</v>
      </c>
      <c r="C31" s="44">
        <f t="shared" si="0"/>
        <v>0.95431472081218272</v>
      </c>
      <c r="D31" s="45">
        <v>15</v>
      </c>
      <c r="E31" s="44">
        <f t="shared" si="1"/>
        <v>3.8071065989847719E-2</v>
      </c>
      <c r="F31" s="45">
        <v>3</v>
      </c>
      <c r="G31" s="44">
        <f t="shared" si="2"/>
        <v>7.6142131979695434E-3</v>
      </c>
      <c r="H31" s="45">
        <v>0</v>
      </c>
      <c r="I31" s="44">
        <f t="shared" si="3"/>
        <v>0</v>
      </c>
      <c r="J31" s="45">
        <v>0</v>
      </c>
      <c r="K31" s="44">
        <f t="shared" si="4"/>
        <v>0</v>
      </c>
      <c r="L31" s="45">
        <f t="shared" si="5"/>
        <v>394</v>
      </c>
    </row>
    <row r="32" spans="1:12" s="18" customFormat="1" ht="14">
      <c r="A32" s="20" t="s">
        <v>108</v>
      </c>
      <c r="B32" s="45">
        <v>149</v>
      </c>
      <c r="C32" s="44">
        <f t="shared" si="0"/>
        <v>0.88690476190476186</v>
      </c>
      <c r="D32" s="45">
        <v>17</v>
      </c>
      <c r="E32" s="44">
        <f t="shared" si="1"/>
        <v>0.10119047619047619</v>
      </c>
      <c r="F32" s="45">
        <v>1</v>
      </c>
      <c r="G32" s="44">
        <f t="shared" si="2"/>
        <v>5.9523809523809521E-3</v>
      </c>
      <c r="H32" s="45">
        <v>1</v>
      </c>
      <c r="I32" s="44">
        <f t="shared" si="3"/>
        <v>5.9523809523809521E-3</v>
      </c>
      <c r="J32" s="45">
        <v>0</v>
      </c>
      <c r="K32" s="44">
        <f t="shared" si="4"/>
        <v>0</v>
      </c>
      <c r="L32" s="45">
        <f t="shared" si="5"/>
        <v>168</v>
      </c>
    </row>
    <row r="33" spans="1:12" s="18" customFormat="1" ht="14">
      <c r="A33" s="20" t="s">
        <v>109</v>
      </c>
      <c r="B33" s="45">
        <v>1609</v>
      </c>
      <c r="C33" s="44">
        <f t="shared" si="0"/>
        <v>0.84284965950759561</v>
      </c>
      <c r="D33" s="45">
        <v>259</v>
      </c>
      <c r="E33" s="44">
        <f t="shared" si="1"/>
        <v>0.1356731272917758</v>
      </c>
      <c r="F33" s="45">
        <v>34</v>
      </c>
      <c r="G33" s="44">
        <f t="shared" si="2"/>
        <v>1.78103719224725E-2</v>
      </c>
      <c r="H33" s="45">
        <v>5</v>
      </c>
      <c r="I33" s="44">
        <f t="shared" si="3"/>
        <v>2.6191723415400735E-3</v>
      </c>
      <c r="J33" s="45">
        <v>2</v>
      </c>
      <c r="K33" s="44">
        <f t="shared" si="4"/>
        <v>1.0476689366160294E-3</v>
      </c>
      <c r="L33" s="45">
        <f t="shared" si="5"/>
        <v>1909</v>
      </c>
    </row>
    <row r="34" spans="1:12" s="18" customFormat="1" ht="14">
      <c r="A34" s="20" t="s">
        <v>110</v>
      </c>
      <c r="B34" s="45">
        <v>553</v>
      </c>
      <c r="C34" s="44">
        <f t="shared" si="0"/>
        <v>0.84298780487804881</v>
      </c>
      <c r="D34" s="45">
        <v>95</v>
      </c>
      <c r="E34" s="44">
        <f t="shared" si="1"/>
        <v>0.1448170731707317</v>
      </c>
      <c r="F34" s="45">
        <v>7</v>
      </c>
      <c r="G34" s="44">
        <f t="shared" si="2"/>
        <v>1.0670731707317074E-2</v>
      </c>
      <c r="H34" s="45">
        <v>1</v>
      </c>
      <c r="I34" s="44">
        <f t="shared" si="3"/>
        <v>1.5243902439024391E-3</v>
      </c>
      <c r="J34" s="45">
        <v>0</v>
      </c>
      <c r="K34" s="44">
        <f t="shared" si="4"/>
        <v>0</v>
      </c>
      <c r="L34" s="45">
        <f t="shared" si="5"/>
        <v>656</v>
      </c>
    </row>
    <row r="35" spans="1:12" s="18" customFormat="1" ht="14">
      <c r="A35" s="20" t="s">
        <v>111</v>
      </c>
      <c r="B35" s="45">
        <v>1374</v>
      </c>
      <c r="C35" s="44">
        <f t="shared" si="0"/>
        <v>0.93788395904436861</v>
      </c>
      <c r="D35" s="45">
        <v>76</v>
      </c>
      <c r="E35" s="44">
        <f t="shared" si="1"/>
        <v>5.1877133105802047E-2</v>
      </c>
      <c r="F35" s="45">
        <v>11</v>
      </c>
      <c r="G35" s="44">
        <f t="shared" si="2"/>
        <v>7.5085324232081908E-3</v>
      </c>
      <c r="H35" s="45">
        <v>4</v>
      </c>
      <c r="I35" s="44">
        <f t="shared" si="3"/>
        <v>2.7303754266211604E-3</v>
      </c>
      <c r="J35" s="45">
        <v>0</v>
      </c>
      <c r="K35" s="44">
        <f t="shared" si="4"/>
        <v>0</v>
      </c>
      <c r="L35" s="45">
        <f t="shared" si="5"/>
        <v>1465</v>
      </c>
    </row>
    <row r="36" spans="1:12" s="18" customFormat="1" ht="14">
      <c r="A36" s="20" t="s">
        <v>112</v>
      </c>
      <c r="B36" s="45">
        <v>596</v>
      </c>
      <c r="C36" s="44">
        <f t="shared" si="0"/>
        <v>0.67573696145124718</v>
      </c>
      <c r="D36" s="45">
        <v>197</v>
      </c>
      <c r="E36" s="44">
        <f t="shared" si="1"/>
        <v>0.22335600907029479</v>
      </c>
      <c r="F36" s="45">
        <v>77</v>
      </c>
      <c r="G36" s="44">
        <f t="shared" si="2"/>
        <v>8.7301587301587297E-2</v>
      </c>
      <c r="H36" s="45">
        <v>11</v>
      </c>
      <c r="I36" s="44">
        <f t="shared" si="3"/>
        <v>1.2471655328798186E-2</v>
      </c>
      <c r="J36" s="45">
        <v>1</v>
      </c>
      <c r="K36" s="44">
        <f t="shared" si="4"/>
        <v>1.1337868480725624E-3</v>
      </c>
      <c r="L36" s="45">
        <f t="shared" si="5"/>
        <v>882</v>
      </c>
    </row>
    <row r="37" spans="1:12" s="18" customFormat="1" ht="14">
      <c r="A37" s="20" t="s">
        <v>113</v>
      </c>
      <c r="B37" s="45">
        <v>966</v>
      </c>
      <c r="C37" s="44">
        <f t="shared" si="0"/>
        <v>0.71821561338289963</v>
      </c>
      <c r="D37" s="45">
        <v>295</v>
      </c>
      <c r="E37" s="44">
        <f t="shared" si="1"/>
        <v>0.21933085501858737</v>
      </c>
      <c r="F37" s="45">
        <v>63</v>
      </c>
      <c r="G37" s="44">
        <f t="shared" si="2"/>
        <v>4.6840148698884761E-2</v>
      </c>
      <c r="H37" s="45">
        <v>20</v>
      </c>
      <c r="I37" s="44">
        <f t="shared" si="3"/>
        <v>1.4869888475836431E-2</v>
      </c>
      <c r="J37" s="45">
        <v>1</v>
      </c>
      <c r="K37" s="44">
        <f t="shared" si="4"/>
        <v>7.4349442379182155E-4</v>
      </c>
      <c r="L37" s="45">
        <f t="shared" si="5"/>
        <v>1345</v>
      </c>
    </row>
    <row r="38" spans="1:12" s="18" customFormat="1" ht="14">
      <c r="A38" s="20" t="s">
        <v>114</v>
      </c>
      <c r="B38" s="45">
        <v>883</v>
      </c>
      <c r="C38" s="44">
        <f t="shared" si="0"/>
        <v>0.85149469623915142</v>
      </c>
      <c r="D38" s="45">
        <v>106</v>
      </c>
      <c r="E38" s="44">
        <f t="shared" si="1"/>
        <v>0.10221793635486982</v>
      </c>
      <c r="F38" s="45">
        <v>39</v>
      </c>
      <c r="G38" s="44">
        <f t="shared" si="2"/>
        <v>3.7608486017357765E-2</v>
      </c>
      <c r="H38" s="45">
        <v>8</v>
      </c>
      <c r="I38" s="44">
        <f t="shared" si="3"/>
        <v>7.7145612343297977E-3</v>
      </c>
      <c r="J38" s="45">
        <v>1</v>
      </c>
      <c r="K38" s="44">
        <f t="shared" si="4"/>
        <v>9.6432015429122472E-4</v>
      </c>
      <c r="L38" s="45">
        <f t="shared" si="5"/>
        <v>1037</v>
      </c>
    </row>
    <row r="39" spans="1:12" s="18" customFormat="1" ht="14">
      <c r="A39" s="20" t="s">
        <v>115</v>
      </c>
      <c r="B39" s="45">
        <v>367</v>
      </c>
      <c r="C39" s="44">
        <f t="shared" si="0"/>
        <v>0.89731051344743273</v>
      </c>
      <c r="D39" s="45">
        <v>39</v>
      </c>
      <c r="E39" s="44">
        <f t="shared" si="1"/>
        <v>9.5354523227383858E-2</v>
      </c>
      <c r="F39" s="45">
        <v>3</v>
      </c>
      <c r="G39" s="44">
        <f t="shared" si="2"/>
        <v>7.3349633251833741E-3</v>
      </c>
      <c r="H39" s="45">
        <v>0</v>
      </c>
      <c r="I39" s="44">
        <f t="shared" si="3"/>
        <v>0</v>
      </c>
      <c r="J39" s="45">
        <v>0</v>
      </c>
      <c r="K39" s="44">
        <f t="shared" si="4"/>
        <v>0</v>
      </c>
      <c r="L39" s="45">
        <f t="shared" si="5"/>
        <v>409</v>
      </c>
    </row>
    <row r="40" spans="1:12" s="18" customFormat="1" ht="14">
      <c r="A40" s="20" t="s">
        <v>116</v>
      </c>
      <c r="B40" s="45">
        <v>1285</v>
      </c>
      <c r="C40" s="44">
        <f t="shared" si="0"/>
        <v>0.81432192648922685</v>
      </c>
      <c r="D40" s="45">
        <v>231</v>
      </c>
      <c r="E40" s="44">
        <f t="shared" si="1"/>
        <v>0.14638783269961977</v>
      </c>
      <c r="F40" s="45">
        <v>47</v>
      </c>
      <c r="G40" s="44">
        <f t="shared" si="2"/>
        <v>2.9784537389100127E-2</v>
      </c>
      <c r="H40" s="45">
        <v>13</v>
      </c>
      <c r="I40" s="44">
        <f t="shared" si="3"/>
        <v>8.2382762991128015E-3</v>
      </c>
      <c r="J40" s="45">
        <v>2</v>
      </c>
      <c r="K40" s="44">
        <f t="shared" si="4"/>
        <v>1.2674271229404308E-3</v>
      </c>
      <c r="L40" s="45">
        <f t="shared" si="5"/>
        <v>1578</v>
      </c>
    </row>
    <row r="41" spans="1:12" s="18" customFormat="1" ht="14">
      <c r="A41" s="20" t="s">
        <v>117</v>
      </c>
      <c r="B41" s="45">
        <v>930</v>
      </c>
      <c r="C41" s="44">
        <f t="shared" si="0"/>
        <v>0.78216989066442388</v>
      </c>
      <c r="D41" s="45">
        <v>212</v>
      </c>
      <c r="E41" s="44">
        <f t="shared" si="1"/>
        <v>0.17830109335576114</v>
      </c>
      <c r="F41" s="45">
        <v>35</v>
      </c>
      <c r="G41" s="44">
        <f t="shared" si="2"/>
        <v>2.943650126156434E-2</v>
      </c>
      <c r="H41" s="45">
        <v>12</v>
      </c>
      <c r="I41" s="44">
        <f t="shared" si="3"/>
        <v>1.0092514718250631E-2</v>
      </c>
      <c r="J41" s="45">
        <v>0</v>
      </c>
      <c r="K41" s="44">
        <f t="shared" si="4"/>
        <v>0</v>
      </c>
      <c r="L41" s="45">
        <f t="shared" si="5"/>
        <v>1189</v>
      </c>
    </row>
    <row r="42" spans="1:12" s="18" customFormat="1" ht="14">
      <c r="A42" s="20" t="s">
        <v>118</v>
      </c>
      <c r="B42" s="45">
        <v>23</v>
      </c>
      <c r="C42" s="44">
        <f t="shared" si="0"/>
        <v>0.95833333333333337</v>
      </c>
      <c r="D42" s="45">
        <v>1</v>
      </c>
      <c r="E42" s="44">
        <f t="shared" si="1"/>
        <v>4.1666666666666664E-2</v>
      </c>
      <c r="F42" s="45">
        <v>0</v>
      </c>
      <c r="G42" s="44">
        <f t="shared" si="2"/>
        <v>0</v>
      </c>
      <c r="H42" s="45">
        <v>0</v>
      </c>
      <c r="I42" s="44">
        <f t="shared" si="3"/>
        <v>0</v>
      </c>
      <c r="J42" s="45">
        <v>0</v>
      </c>
      <c r="K42" s="44">
        <f t="shared" si="4"/>
        <v>0</v>
      </c>
      <c r="L42" s="45">
        <f t="shared" si="5"/>
        <v>24</v>
      </c>
    </row>
    <row r="43" spans="1:12" s="18" customFormat="1" ht="14">
      <c r="A43" s="20" t="s">
        <v>119</v>
      </c>
      <c r="B43" s="45">
        <v>64</v>
      </c>
      <c r="C43" s="44">
        <f t="shared" si="0"/>
        <v>1</v>
      </c>
      <c r="D43" s="45">
        <v>0</v>
      </c>
      <c r="E43" s="44">
        <f t="shared" si="1"/>
        <v>0</v>
      </c>
      <c r="F43" s="45">
        <v>0</v>
      </c>
      <c r="G43" s="44">
        <f t="shared" si="2"/>
        <v>0</v>
      </c>
      <c r="H43" s="45">
        <v>0</v>
      </c>
      <c r="I43" s="44">
        <f t="shared" si="3"/>
        <v>0</v>
      </c>
      <c r="J43" s="45">
        <v>0</v>
      </c>
      <c r="K43" s="44">
        <f t="shared" si="4"/>
        <v>0</v>
      </c>
      <c r="L43" s="45">
        <f t="shared" si="5"/>
        <v>64</v>
      </c>
    </row>
    <row r="44" spans="1:12" s="18" customFormat="1" ht="14">
      <c r="B44" s="46"/>
      <c r="C44" s="46"/>
      <c r="D44" s="46"/>
      <c r="E44" s="46"/>
      <c r="F44" s="46"/>
      <c r="G44" s="46"/>
      <c r="H44" s="46"/>
      <c r="I44" s="46"/>
      <c r="J44" s="46"/>
      <c r="K44" s="46"/>
    </row>
    <row r="45" spans="1:12" s="18" customFormat="1" ht="14">
      <c r="A45" s="23" t="s">
        <v>125</v>
      </c>
      <c r="B45" s="46"/>
      <c r="C45" s="46"/>
      <c r="D45" s="46"/>
      <c r="E45" s="46"/>
      <c r="F45" s="46"/>
      <c r="G45" s="46"/>
      <c r="H45" s="46"/>
      <c r="I45" s="46"/>
      <c r="J45" s="46"/>
      <c r="K45" s="46"/>
    </row>
  </sheetData>
  <sheetProtection selectLockedCells="1" selectUnlockedCells="1"/>
  <mergeCells count="8">
    <mergeCell ref="A3:L3"/>
    <mergeCell ref="A8:A10"/>
    <mergeCell ref="B8:L8"/>
    <mergeCell ref="B9:C9"/>
    <mergeCell ref="D9:E9"/>
    <mergeCell ref="F9:G9"/>
    <mergeCell ref="H9:I9"/>
    <mergeCell ref="J9:K9"/>
  </mergeCells>
  <conditionalFormatting sqref="A4:C5 B6:C6">
    <cfRule type="duplicateValues" dxfId="168" priority="3"/>
  </conditionalFormatting>
  <conditionalFormatting sqref="A6">
    <cfRule type="duplicateValues" dxfId="167" priority="2"/>
  </conditionalFormatting>
  <conditionalFormatting sqref="D4:L6">
    <cfRule type="duplicateValues" dxfId="166" priority="1"/>
  </conditionalFormatting>
  <pageMargins left="0.7" right="0.7" top="0.75" bottom="0.75" header="0.3" footer="0.3"/>
  <pageSetup orientation="portrait" horizontalDpi="360" verticalDpi="36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84E15-36E2-49EE-9618-F9FD71FC5925}">
  <dimension ref="A1:P45"/>
  <sheetViews>
    <sheetView showGridLines="0" zoomScale="87" zoomScaleNormal="87" workbookViewId="0">
      <selection activeCell="E35" sqref="E35"/>
    </sheetView>
  </sheetViews>
  <sheetFormatPr baseColWidth="10" defaultColWidth="11.5" defaultRowHeight="15"/>
  <cols>
    <col min="1" max="1" width="37.83203125" style="16" customWidth="1"/>
    <col min="2" max="2" width="14.33203125" style="47" bestFit="1" customWidth="1"/>
    <col min="3" max="3" width="13.6640625" style="47" customWidth="1"/>
    <col min="4" max="15" width="11.5" style="47"/>
    <col min="16" max="16" width="14.1640625" style="16" bestFit="1" customWidth="1"/>
    <col min="17" max="16384" width="11.5" style="16"/>
  </cols>
  <sheetData>
    <row r="1" spans="1:16" s="14" customFormat="1" ht="59.25" customHeight="1">
      <c r="B1" s="35"/>
      <c r="C1" s="35"/>
      <c r="D1" s="35"/>
      <c r="E1" s="35"/>
      <c r="F1" s="35"/>
      <c r="G1" s="35"/>
      <c r="H1" s="35"/>
      <c r="I1" s="35"/>
      <c r="J1" s="35"/>
      <c r="K1" s="35"/>
      <c r="L1" s="35"/>
      <c r="M1" s="35"/>
      <c r="N1" s="35"/>
      <c r="O1" s="35"/>
    </row>
    <row r="2" spans="1:16" s="15" customFormat="1" ht="3.75" customHeight="1">
      <c r="B2" s="36"/>
      <c r="C2" s="36"/>
      <c r="D2" s="36"/>
      <c r="E2" s="36"/>
      <c r="F2" s="36"/>
      <c r="G2" s="36"/>
      <c r="H2" s="36"/>
      <c r="I2" s="36"/>
      <c r="J2" s="36"/>
      <c r="K2" s="36"/>
      <c r="L2" s="36"/>
      <c r="M2" s="36"/>
      <c r="N2" s="36"/>
      <c r="O2" s="36"/>
    </row>
    <row r="3" spans="1:16" ht="28.5" customHeight="1">
      <c r="A3" s="461" t="s">
        <v>13</v>
      </c>
      <c r="B3" s="461"/>
      <c r="C3" s="461"/>
      <c r="D3" s="461"/>
      <c r="E3" s="461"/>
      <c r="F3" s="461"/>
      <c r="G3" s="461"/>
      <c r="H3" s="461"/>
      <c r="I3" s="461"/>
      <c r="J3" s="461"/>
      <c r="K3" s="461"/>
      <c r="L3" s="461"/>
      <c r="M3" s="461"/>
      <c r="N3" s="461"/>
      <c r="O3" s="461"/>
      <c r="P3" s="461"/>
    </row>
    <row r="4" spans="1:16">
      <c r="A4" s="26" t="s">
        <v>63</v>
      </c>
      <c r="B4" s="37"/>
      <c r="C4" s="37"/>
      <c r="D4" s="37"/>
      <c r="E4" s="37"/>
      <c r="F4" s="37"/>
      <c r="G4" s="37"/>
      <c r="H4" s="37"/>
      <c r="I4" s="37"/>
      <c r="J4" s="37"/>
      <c r="K4" s="37"/>
      <c r="L4" s="37"/>
      <c r="M4" s="37"/>
      <c r="N4" s="37"/>
      <c r="O4" s="37"/>
      <c r="P4" s="37"/>
    </row>
    <row r="5" spans="1:16">
      <c r="A5" s="49" t="s">
        <v>235</v>
      </c>
      <c r="B5" s="37"/>
      <c r="C5" s="37"/>
      <c r="D5" s="37"/>
      <c r="E5" s="37"/>
      <c r="F5" s="37"/>
      <c r="G5" s="37"/>
      <c r="H5" s="37"/>
      <c r="I5" s="37"/>
      <c r="J5" s="37"/>
      <c r="K5" s="37"/>
      <c r="L5" s="37"/>
      <c r="M5" s="37"/>
      <c r="N5" s="37"/>
      <c r="O5" s="37"/>
      <c r="P5" s="37"/>
    </row>
    <row r="6" spans="1:16">
      <c r="A6" s="38" t="s">
        <v>84</v>
      </c>
      <c r="B6" s="39"/>
      <c r="C6" s="39"/>
      <c r="D6" s="39"/>
      <c r="E6" s="39"/>
      <c r="F6" s="39"/>
      <c r="G6" s="39"/>
      <c r="H6" s="39"/>
      <c r="I6" s="39"/>
      <c r="J6" s="39"/>
      <c r="K6" s="39"/>
      <c r="L6" s="39"/>
      <c r="M6" s="39"/>
      <c r="N6" s="39"/>
      <c r="O6" s="39"/>
      <c r="P6" s="39"/>
    </row>
    <row r="8" spans="1:16" s="18" customFormat="1" ht="14">
      <c r="A8" s="462" t="s">
        <v>85</v>
      </c>
      <c r="B8" s="465" t="s">
        <v>236</v>
      </c>
      <c r="C8" s="466"/>
      <c r="D8" s="466"/>
      <c r="E8" s="466"/>
      <c r="F8" s="466"/>
      <c r="G8" s="466"/>
      <c r="H8" s="466"/>
      <c r="I8" s="466"/>
      <c r="J8" s="466"/>
      <c r="K8" s="466"/>
      <c r="L8" s="466"/>
      <c r="M8" s="466"/>
      <c r="N8" s="466"/>
      <c r="O8" s="466"/>
      <c r="P8" s="467"/>
    </row>
    <row r="9" spans="1:16" s="18" customFormat="1" ht="38.25" customHeight="1">
      <c r="A9" s="463"/>
      <c r="B9" s="465" t="s">
        <v>237</v>
      </c>
      <c r="C9" s="467"/>
      <c r="D9" s="465" t="s">
        <v>238</v>
      </c>
      <c r="E9" s="467"/>
      <c r="F9" s="468" t="s">
        <v>239</v>
      </c>
      <c r="G9" s="469"/>
      <c r="H9" s="465" t="s">
        <v>240</v>
      </c>
      <c r="I9" s="467"/>
      <c r="J9" s="470" t="s">
        <v>241</v>
      </c>
      <c r="K9" s="471"/>
      <c r="L9" s="465" t="s">
        <v>242</v>
      </c>
      <c r="M9" s="467"/>
      <c r="N9" s="470" t="s">
        <v>168</v>
      </c>
      <c r="O9" s="471"/>
      <c r="P9" s="29" t="s">
        <v>124</v>
      </c>
    </row>
    <row r="10" spans="1:16" s="18" customFormat="1">
      <c r="A10" s="464"/>
      <c r="B10" s="29" t="s">
        <v>23</v>
      </c>
      <c r="C10" s="29" t="s">
        <v>22</v>
      </c>
      <c r="D10" s="29" t="s">
        <v>23</v>
      </c>
      <c r="E10" s="29" t="s">
        <v>22</v>
      </c>
      <c r="F10" s="29" t="s">
        <v>23</v>
      </c>
      <c r="G10" s="29" t="s">
        <v>22</v>
      </c>
      <c r="H10" s="29" t="s">
        <v>23</v>
      </c>
      <c r="I10" s="29" t="s">
        <v>22</v>
      </c>
      <c r="J10" s="29" t="s">
        <v>23</v>
      </c>
      <c r="K10" s="29" t="s">
        <v>22</v>
      </c>
      <c r="L10" s="29" t="s">
        <v>23</v>
      </c>
      <c r="M10" s="29" t="s">
        <v>22</v>
      </c>
      <c r="N10" s="29" t="s">
        <v>23</v>
      </c>
      <c r="O10" s="29" t="s">
        <v>22</v>
      </c>
      <c r="P10" s="29"/>
    </row>
    <row r="11" spans="1:16" s="18" customFormat="1" ht="14">
      <c r="A11" s="40" t="s">
        <v>87</v>
      </c>
      <c r="B11" s="41">
        <f>SUM(B12:B43)</f>
        <v>26518</v>
      </c>
      <c r="C11" s="48">
        <f t="shared" ref="C11:C43" si="0">B11/$P11</f>
        <v>0.82595153553852863</v>
      </c>
      <c r="D11" s="41">
        <f>SUM(D12:D43)</f>
        <v>373</v>
      </c>
      <c r="E11" s="48">
        <f t="shared" ref="E11:E43" si="1">D11/$P11</f>
        <v>1.1617766149629352E-2</v>
      </c>
      <c r="F11" s="41">
        <f>SUM(F12:F43)</f>
        <v>917</v>
      </c>
      <c r="G11" s="48">
        <f t="shared" ref="G11:G43" si="2">F11/$P11</f>
        <v>2.8561639568927925E-2</v>
      </c>
      <c r="H11" s="41">
        <f>SUM(H12:H43)</f>
        <v>1702</v>
      </c>
      <c r="I11" s="48">
        <f t="shared" ref="I11:I43" si="3">H11/$P11</f>
        <v>5.3011898087584872E-2</v>
      </c>
      <c r="J11" s="41">
        <f>SUM(J12:J43)</f>
        <v>1858</v>
      </c>
      <c r="K11" s="48">
        <f t="shared" ref="K11:K43" si="4">J11/$P11</f>
        <v>5.7870802965177846E-2</v>
      </c>
      <c r="L11" s="41">
        <f>SUM(L12:L43)</f>
        <v>418</v>
      </c>
      <c r="M11" s="48">
        <f t="shared" ref="M11:M43" si="5">L11/$P11</f>
        <v>1.3019373325858095E-2</v>
      </c>
      <c r="N11" s="41">
        <f>SUM(N12:N43)</f>
        <v>320</v>
      </c>
      <c r="O11" s="48">
        <f t="shared" ref="O11:O43" si="6">N11/$P11</f>
        <v>9.9669843642932777E-3</v>
      </c>
      <c r="P11" s="41">
        <f>SUM(P12:P43)</f>
        <v>32106</v>
      </c>
    </row>
    <row r="12" spans="1:16" s="18" customFormat="1" ht="14">
      <c r="A12" s="20" t="s">
        <v>88</v>
      </c>
      <c r="B12" s="45">
        <v>606</v>
      </c>
      <c r="C12" s="44">
        <f t="shared" si="0"/>
        <v>0.76611883691529714</v>
      </c>
      <c r="D12" s="45">
        <v>7</v>
      </c>
      <c r="E12" s="44">
        <f t="shared" si="1"/>
        <v>8.8495575221238937E-3</v>
      </c>
      <c r="F12" s="45">
        <v>4</v>
      </c>
      <c r="G12" s="44">
        <f t="shared" si="2"/>
        <v>5.0568900126422255E-3</v>
      </c>
      <c r="H12" s="45">
        <v>52</v>
      </c>
      <c r="I12" s="44">
        <f t="shared" si="3"/>
        <v>6.5739570164348921E-2</v>
      </c>
      <c r="J12" s="45">
        <v>119</v>
      </c>
      <c r="K12" s="44">
        <f t="shared" si="4"/>
        <v>0.15044247787610621</v>
      </c>
      <c r="L12" s="45">
        <v>1</v>
      </c>
      <c r="M12" s="44">
        <f t="shared" si="5"/>
        <v>1.2642225031605564E-3</v>
      </c>
      <c r="N12" s="45">
        <v>2</v>
      </c>
      <c r="O12" s="44">
        <f t="shared" si="6"/>
        <v>2.5284450063211127E-3</v>
      </c>
      <c r="P12" s="45">
        <f>B12+D12+F12+H12+J12+L12+N12</f>
        <v>791</v>
      </c>
    </row>
    <row r="13" spans="1:16" s="18" customFormat="1" ht="14">
      <c r="A13" s="20" t="s">
        <v>89</v>
      </c>
      <c r="B13" s="45">
        <v>1181</v>
      </c>
      <c r="C13" s="44">
        <f t="shared" si="0"/>
        <v>0.82070882557331482</v>
      </c>
      <c r="D13" s="45">
        <v>41</v>
      </c>
      <c r="E13" s="44">
        <f t="shared" si="1"/>
        <v>2.8492008339124391E-2</v>
      </c>
      <c r="F13" s="45">
        <v>32</v>
      </c>
      <c r="G13" s="44">
        <f t="shared" si="2"/>
        <v>2.2237665045170257E-2</v>
      </c>
      <c r="H13" s="45">
        <v>112</v>
      </c>
      <c r="I13" s="44">
        <f t="shared" si="3"/>
        <v>7.7831827658095903E-2</v>
      </c>
      <c r="J13" s="45">
        <v>40</v>
      </c>
      <c r="K13" s="44">
        <f t="shared" si="4"/>
        <v>2.7797081306462822E-2</v>
      </c>
      <c r="L13" s="45">
        <v>27</v>
      </c>
      <c r="M13" s="44">
        <f t="shared" si="5"/>
        <v>1.8763029881862403E-2</v>
      </c>
      <c r="N13" s="45">
        <v>6</v>
      </c>
      <c r="O13" s="44">
        <f t="shared" si="6"/>
        <v>4.1695621959694229E-3</v>
      </c>
      <c r="P13" s="45">
        <f t="shared" ref="P13:P43" si="7">B13+D13+F13+H13+J13+L13+N13</f>
        <v>1439</v>
      </c>
    </row>
    <row r="14" spans="1:16" s="18" customFormat="1" ht="14">
      <c r="A14" s="20" t="s">
        <v>90</v>
      </c>
      <c r="B14" s="45">
        <v>12</v>
      </c>
      <c r="C14" s="44">
        <f t="shared" si="0"/>
        <v>0.8571428571428571</v>
      </c>
      <c r="D14" s="45">
        <v>0</v>
      </c>
      <c r="E14" s="44">
        <f t="shared" si="1"/>
        <v>0</v>
      </c>
      <c r="F14" s="45">
        <v>0</v>
      </c>
      <c r="G14" s="44">
        <f t="shared" si="2"/>
        <v>0</v>
      </c>
      <c r="H14" s="45">
        <v>0</v>
      </c>
      <c r="I14" s="44">
        <f t="shared" si="3"/>
        <v>0</v>
      </c>
      <c r="J14" s="45">
        <v>0</v>
      </c>
      <c r="K14" s="44">
        <f t="shared" si="4"/>
        <v>0</v>
      </c>
      <c r="L14" s="45">
        <v>1</v>
      </c>
      <c r="M14" s="44">
        <f t="shared" si="5"/>
        <v>7.1428571428571425E-2</v>
      </c>
      <c r="N14" s="45">
        <v>1</v>
      </c>
      <c r="O14" s="44">
        <f t="shared" si="6"/>
        <v>7.1428571428571425E-2</v>
      </c>
      <c r="P14" s="45">
        <f t="shared" si="7"/>
        <v>14</v>
      </c>
    </row>
    <row r="15" spans="1:16" s="18" customFormat="1" ht="14">
      <c r="A15" s="20" t="s">
        <v>91</v>
      </c>
      <c r="B15" s="45">
        <v>1671</v>
      </c>
      <c r="C15" s="44">
        <f t="shared" si="0"/>
        <v>0.86222910216718263</v>
      </c>
      <c r="D15" s="45">
        <v>14</v>
      </c>
      <c r="E15" s="44">
        <f t="shared" si="1"/>
        <v>7.2239422084623322E-3</v>
      </c>
      <c r="F15" s="45">
        <v>40</v>
      </c>
      <c r="G15" s="44">
        <f t="shared" si="2"/>
        <v>2.063983488132095E-2</v>
      </c>
      <c r="H15" s="45">
        <v>89</v>
      </c>
      <c r="I15" s="44">
        <f t="shared" si="3"/>
        <v>4.5923632610939111E-2</v>
      </c>
      <c r="J15" s="45">
        <v>97</v>
      </c>
      <c r="K15" s="44">
        <f t="shared" si="4"/>
        <v>5.0051599587203302E-2</v>
      </c>
      <c r="L15" s="45">
        <v>24</v>
      </c>
      <c r="M15" s="44">
        <f t="shared" si="5"/>
        <v>1.238390092879257E-2</v>
      </c>
      <c r="N15" s="45">
        <v>3</v>
      </c>
      <c r="O15" s="44">
        <f t="shared" si="6"/>
        <v>1.5479876160990713E-3</v>
      </c>
      <c r="P15" s="45">
        <f t="shared" si="7"/>
        <v>1938</v>
      </c>
    </row>
    <row r="16" spans="1:16" s="18" customFormat="1" ht="14">
      <c r="A16" s="20" t="s">
        <v>92</v>
      </c>
      <c r="B16" s="45">
        <v>2060</v>
      </c>
      <c r="C16" s="44">
        <f t="shared" si="0"/>
        <v>0.86736842105263157</v>
      </c>
      <c r="D16" s="45">
        <v>38</v>
      </c>
      <c r="E16" s="44">
        <f t="shared" si="1"/>
        <v>1.6E-2</v>
      </c>
      <c r="F16" s="45">
        <v>33</v>
      </c>
      <c r="G16" s="44">
        <f t="shared" si="2"/>
        <v>1.3894736842105264E-2</v>
      </c>
      <c r="H16" s="45">
        <v>51</v>
      </c>
      <c r="I16" s="44">
        <f t="shared" si="3"/>
        <v>2.1473684210526315E-2</v>
      </c>
      <c r="J16" s="45">
        <v>58</v>
      </c>
      <c r="K16" s="44">
        <f t="shared" si="4"/>
        <v>2.4421052631578948E-2</v>
      </c>
      <c r="L16" s="45">
        <v>112</v>
      </c>
      <c r="M16" s="44">
        <f t="shared" si="5"/>
        <v>4.7157894736842107E-2</v>
      </c>
      <c r="N16" s="45">
        <v>23</v>
      </c>
      <c r="O16" s="44">
        <f t="shared" si="6"/>
        <v>9.6842105263157899E-3</v>
      </c>
      <c r="P16" s="45">
        <f t="shared" si="7"/>
        <v>2375</v>
      </c>
    </row>
    <row r="17" spans="1:16" s="18" customFormat="1" ht="14">
      <c r="A17" s="20" t="s">
        <v>93</v>
      </c>
      <c r="B17" s="45">
        <v>1805</v>
      </c>
      <c r="C17" s="44">
        <f t="shared" si="0"/>
        <v>0.80400890868596886</v>
      </c>
      <c r="D17" s="45">
        <v>24</v>
      </c>
      <c r="E17" s="44">
        <f t="shared" si="1"/>
        <v>1.0690423162583519E-2</v>
      </c>
      <c r="F17" s="45">
        <v>86</v>
      </c>
      <c r="G17" s="44">
        <f t="shared" si="2"/>
        <v>3.8307349665924278E-2</v>
      </c>
      <c r="H17" s="45">
        <v>145</v>
      </c>
      <c r="I17" s="44">
        <f t="shared" si="3"/>
        <v>6.4587973273942098E-2</v>
      </c>
      <c r="J17" s="45">
        <v>165</v>
      </c>
      <c r="K17" s="44">
        <f t="shared" si="4"/>
        <v>7.3496659242761692E-2</v>
      </c>
      <c r="L17" s="45">
        <v>13</v>
      </c>
      <c r="M17" s="44">
        <f t="shared" si="5"/>
        <v>5.7906458797327394E-3</v>
      </c>
      <c r="N17" s="45">
        <v>7</v>
      </c>
      <c r="O17" s="44">
        <f t="shared" si="6"/>
        <v>3.1180400890868597E-3</v>
      </c>
      <c r="P17" s="45">
        <f t="shared" si="7"/>
        <v>2245</v>
      </c>
    </row>
    <row r="18" spans="1:16" s="18" customFormat="1" ht="14">
      <c r="A18" s="20" t="s">
        <v>94</v>
      </c>
      <c r="B18" s="45">
        <v>1629</v>
      </c>
      <c r="C18" s="44">
        <f t="shared" si="0"/>
        <v>0.78543876567020254</v>
      </c>
      <c r="D18" s="45">
        <v>32</v>
      </c>
      <c r="E18" s="44">
        <f t="shared" si="1"/>
        <v>1.5429122468659595E-2</v>
      </c>
      <c r="F18" s="45">
        <v>92</v>
      </c>
      <c r="G18" s="44">
        <f t="shared" si="2"/>
        <v>4.4358727097396335E-2</v>
      </c>
      <c r="H18" s="45">
        <v>125</v>
      </c>
      <c r="I18" s="44">
        <f t="shared" si="3"/>
        <v>6.027000964320154E-2</v>
      </c>
      <c r="J18" s="45">
        <v>131</v>
      </c>
      <c r="K18" s="44">
        <f t="shared" si="4"/>
        <v>6.3162970106075217E-2</v>
      </c>
      <c r="L18" s="45">
        <v>45</v>
      </c>
      <c r="M18" s="44">
        <f t="shared" si="5"/>
        <v>2.1697203471552556E-2</v>
      </c>
      <c r="N18" s="45">
        <v>20</v>
      </c>
      <c r="O18" s="44">
        <f t="shared" si="6"/>
        <v>9.643201542912247E-3</v>
      </c>
      <c r="P18" s="45">
        <f t="shared" si="7"/>
        <v>2074</v>
      </c>
    </row>
    <row r="19" spans="1:16" s="18" customFormat="1" ht="14">
      <c r="A19" s="20" t="s">
        <v>95</v>
      </c>
      <c r="B19" s="45">
        <v>1198</v>
      </c>
      <c r="C19" s="44">
        <f t="shared" si="0"/>
        <v>0.83310152990264252</v>
      </c>
      <c r="D19" s="45">
        <v>24</v>
      </c>
      <c r="E19" s="44">
        <f t="shared" si="1"/>
        <v>1.6689847009735744E-2</v>
      </c>
      <c r="F19" s="45">
        <v>35</v>
      </c>
      <c r="G19" s="44">
        <f t="shared" si="2"/>
        <v>2.4339360222531293E-2</v>
      </c>
      <c r="H19" s="45">
        <v>60</v>
      </c>
      <c r="I19" s="44">
        <f t="shared" si="3"/>
        <v>4.1724617524339362E-2</v>
      </c>
      <c r="J19" s="45">
        <v>73</v>
      </c>
      <c r="K19" s="44">
        <f t="shared" si="4"/>
        <v>5.0764951321279554E-2</v>
      </c>
      <c r="L19" s="45">
        <v>13</v>
      </c>
      <c r="M19" s="44">
        <f t="shared" si="5"/>
        <v>9.0403337969401955E-3</v>
      </c>
      <c r="N19" s="45">
        <v>35</v>
      </c>
      <c r="O19" s="44">
        <f t="shared" si="6"/>
        <v>2.4339360222531293E-2</v>
      </c>
      <c r="P19" s="45">
        <f t="shared" si="7"/>
        <v>1438</v>
      </c>
    </row>
    <row r="20" spans="1:16" s="18" customFormat="1" ht="14">
      <c r="A20" s="20" t="s">
        <v>96</v>
      </c>
      <c r="B20" s="45">
        <v>154</v>
      </c>
      <c r="C20" s="44">
        <f t="shared" si="0"/>
        <v>0.73684210526315785</v>
      </c>
      <c r="D20" s="45">
        <v>0</v>
      </c>
      <c r="E20" s="44">
        <f t="shared" si="1"/>
        <v>0</v>
      </c>
      <c r="F20" s="45">
        <v>5</v>
      </c>
      <c r="G20" s="44">
        <f t="shared" si="2"/>
        <v>2.3923444976076555E-2</v>
      </c>
      <c r="H20" s="45">
        <v>29</v>
      </c>
      <c r="I20" s="44">
        <f t="shared" si="3"/>
        <v>0.13875598086124402</v>
      </c>
      <c r="J20" s="45">
        <v>17</v>
      </c>
      <c r="K20" s="44">
        <f t="shared" si="4"/>
        <v>8.1339712918660281E-2</v>
      </c>
      <c r="L20" s="45">
        <v>3</v>
      </c>
      <c r="M20" s="44">
        <f t="shared" si="5"/>
        <v>1.4354066985645933E-2</v>
      </c>
      <c r="N20" s="45">
        <v>1</v>
      </c>
      <c r="O20" s="44">
        <f t="shared" si="6"/>
        <v>4.7846889952153108E-3</v>
      </c>
      <c r="P20" s="45">
        <f t="shared" si="7"/>
        <v>209</v>
      </c>
    </row>
    <row r="21" spans="1:16" s="18" customFormat="1" ht="14">
      <c r="A21" s="20" t="s">
        <v>97</v>
      </c>
      <c r="B21" s="45">
        <v>6</v>
      </c>
      <c r="C21" s="44">
        <f t="shared" si="0"/>
        <v>1</v>
      </c>
      <c r="D21" s="45">
        <v>0</v>
      </c>
      <c r="E21" s="44">
        <f t="shared" si="1"/>
        <v>0</v>
      </c>
      <c r="F21" s="45">
        <v>0</v>
      </c>
      <c r="G21" s="44">
        <f t="shared" si="2"/>
        <v>0</v>
      </c>
      <c r="H21" s="45">
        <v>0</v>
      </c>
      <c r="I21" s="44">
        <f t="shared" si="3"/>
        <v>0</v>
      </c>
      <c r="J21" s="45">
        <v>0</v>
      </c>
      <c r="K21" s="44">
        <f t="shared" si="4"/>
        <v>0</v>
      </c>
      <c r="L21" s="45">
        <v>0</v>
      </c>
      <c r="M21" s="44">
        <f t="shared" si="5"/>
        <v>0</v>
      </c>
      <c r="N21" s="45">
        <v>0</v>
      </c>
      <c r="O21" s="44">
        <f t="shared" si="6"/>
        <v>0</v>
      </c>
      <c r="P21" s="45">
        <f t="shared" si="7"/>
        <v>6</v>
      </c>
    </row>
    <row r="22" spans="1:16" s="18" customFormat="1" ht="14">
      <c r="A22" s="20" t="s">
        <v>98</v>
      </c>
      <c r="B22" s="45">
        <v>1055</v>
      </c>
      <c r="C22" s="44">
        <f t="shared" si="0"/>
        <v>0.76504713560551119</v>
      </c>
      <c r="D22" s="45">
        <v>7</v>
      </c>
      <c r="E22" s="44">
        <f t="shared" si="1"/>
        <v>5.076142131979695E-3</v>
      </c>
      <c r="F22" s="45">
        <v>17</v>
      </c>
      <c r="G22" s="44">
        <f t="shared" si="2"/>
        <v>1.2327773749093546E-2</v>
      </c>
      <c r="H22" s="45">
        <v>133</v>
      </c>
      <c r="I22" s="44">
        <f t="shared" si="3"/>
        <v>9.6446700507614211E-2</v>
      </c>
      <c r="J22" s="45">
        <v>140</v>
      </c>
      <c r="K22" s="44">
        <f t="shared" si="4"/>
        <v>0.10152284263959391</v>
      </c>
      <c r="L22" s="45">
        <v>7</v>
      </c>
      <c r="M22" s="44">
        <f t="shared" si="5"/>
        <v>5.076142131979695E-3</v>
      </c>
      <c r="N22" s="45">
        <v>20</v>
      </c>
      <c r="O22" s="44">
        <f t="shared" si="6"/>
        <v>1.4503263234227702E-2</v>
      </c>
      <c r="P22" s="45">
        <f t="shared" si="7"/>
        <v>1379</v>
      </c>
    </row>
    <row r="23" spans="1:16" s="18" customFormat="1" ht="14">
      <c r="A23" s="20" t="s">
        <v>99</v>
      </c>
      <c r="B23" s="45">
        <v>268</v>
      </c>
      <c r="C23" s="44">
        <f t="shared" si="0"/>
        <v>0.81212121212121213</v>
      </c>
      <c r="D23" s="45">
        <v>0</v>
      </c>
      <c r="E23" s="44">
        <f t="shared" si="1"/>
        <v>0</v>
      </c>
      <c r="F23" s="45">
        <v>0</v>
      </c>
      <c r="G23" s="44">
        <f t="shared" si="2"/>
        <v>0</v>
      </c>
      <c r="H23" s="45">
        <v>1</v>
      </c>
      <c r="I23" s="44">
        <f t="shared" si="3"/>
        <v>3.0303030303030303E-3</v>
      </c>
      <c r="J23" s="45">
        <v>61</v>
      </c>
      <c r="K23" s="44">
        <f t="shared" si="4"/>
        <v>0.18484848484848485</v>
      </c>
      <c r="L23" s="45">
        <v>0</v>
      </c>
      <c r="M23" s="44">
        <f t="shared" si="5"/>
        <v>0</v>
      </c>
      <c r="N23" s="45">
        <v>0</v>
      </c>
      <c r="O23" s="44">
        <f t="shared" si="6"/>
        <v>0</v>
      </c>
      <c r="P23" s="45">
        <f t="shared" si="7"/>
        <v>330</v>
      </c>
    </row>
    <row r="24" spans="1:16" s="18" customFormat="1" ht="14">
      <c r="A24" s="20" t="s">
        <v>100</v>
      </c>
      <c r="B24" s="45">
        <v>1438</v>
      </c>
      <c r="C24" s="44">
        <f t="shared" si="0"/>
        <v>0.91592356687898091</v>
      </c>
      <c r="D24" s="45">
        <v>9</v>
      </c>
      <c r="E24" s="44">
        <f t="shared" si="1"/>
        <v>5.7324840764331206E-3</v>
      </c>
      <c r="F24" s="45">
        <v>45</v>
      </c>
      <c r="G24" s="44">
        <f t="shared" si="2"/>
        <v>2.8662420382165606E-2</v>
      </c>
      <c r="H24" s="45">
        <v>40</v>
      </c>
      <c r="I24" s="44">
        <f t="shared" si="3"/>
        <v>2.5477707006369428E-2</v>
      </c>
      <c r="J24" s="45">
        <v>35</v>
      </c>
      <c r="K24" s="44">
        <f t="shared" si="4"/>
        <v>2.2292993630573247E-2</v>
      </c>
      <c r="L24" s="45">
        <v>1</v>
      </c>
      <c r="M24" s="44">
        <f t="shared" si="5"/>
        <v>6.3694267515923564E-4</v>
      </c>
      <c r="N24" s="45">
        <v>2</v>
      </c>
      <c r="O24" s="44">
        <f t="shared" si="6"/>
        <v>1.2738853503184713E-3</v>
      </c>
      <c r="P24" s="45">
        <f t="shared" si="7"/>
        <v>1570</v>
      </c>
    </row>
    <row r="25" spans="1:16" s="18" customFormat="1" ht="14">
      <c r="A25" s="20" t="s">
        <v>101</v>
      </c>
      <c r="B25" s="45">
        <v>986</v>
      </c>
      <c r="C25" s="44">
        <f t="shared" si="0"/>
        <v>0.77212216131558342</v>
      </c>
      <c r="D25" s="45">
        <v>19</v>
      </c>
      <c r="E25" s="44">
        <f t="shared" si="1"/>
        <v>1.4878621769772905E-2</v>
      </c>
      <c r="F25" s="45">
        <v>42</v>
      </c>
      <c r="G25" s="44">
        <f t="shared" si="2"/>
        <v>3.2889584964761159E-2</v>
      </c>
      <c r="H25" s="45">
        <v>129</v>
      </c>
      <c r="I25" s="44">
        <f t="shared" si="3"/>
        <v>0.10101801096319499</v>
      </c>
      <c r="J25" s="45">
        <v>91</v>
      </c>
      <c r="K25" s="44">
        <f t="shared" si="4"/>
        <v>7.1260767423649174E-2</v>
      </c>
      <c r="L25" s="45">
        <v>5</v>
      </c>
      <c r="M25" s="44">
        <f t="shared" si="5"/>
        <v>3.9154267815191858E-3</v>
      </c>
      <c r="N25" s="45">
        <v>5</v>
      </c>
      <c r="O25" s="44">
        <f t="shared" si="6"/>
        <v>3.9154267815191858E-3</v>
      </c>
      <c r="P25" s="45">
        <f t="shared" si="7"/>
        <v>1277</v>
      </c>
    </row>
    <row r="26" spans="1:16" s="18" customFormat="1" ht="14">
      <c r="A26" s="20" t="s">
        <v>102</v>
      </c>
      <c r="B26" s="45">
        <v>1134</v>
      </c>
      <c r="C26" s="44">
        <f t="shared" si="0"/>
        <v>0.81936416184971095</v>
      </c>
      <c r="D26" s="45">
        <v>22</v>
      </c>
      <c r="E26" s="44">
        <f t="shared" si="1"/>
        <v>1.5895953757225433E-2</v>
      </c>
      <c r="F26" s="45">
        <v>36</v>
      </c>
      <c r="G26" s="44">
        <f t="shared" si="2"/>
        <v>2.6011560693641619E-2</v>
      </c>
      <c r="H26" s="45">
        <v>53</v>
      </c>
      <c r="I26" s="44">
        <f t="shared" si="3"/>
        <v>3.8294797687861273E-2</v>
      </c>
      <c r="J26" s="45">
        <v>79</v>
      </c>
      <c r="K26" s="44">
        <f t="shared" si="4"/>
        <v>5.7080924855491329E-2</v>
      </c>
      <c r="L26" s="45">
        <v>40</v>
      </c>
      <c r="M26" s="44">
        <f t="shared" si="5"/>
        <v>2.8901734104046242E-2</v>
      </c>
      <c r="N26" s="45">
        <v>20</v>
      </c>
      <c r="O26" s="44">
        <f t="shared" si="6"/>
        <v>1.4450867052023121E-2</v>
      </c>
      <c r="P26" s="45">
        <f t="shared" si="7"/>
        <v>1384</v>
      </c>
    </row>
    <row r="27" spans="1:16" s="18" customFormat="1" ht="14">
      <c r="A27" s="20" t="s">
        <v>103</v>
      </c>
      <c r="B27" s="45">
        <v>15</v>
      </c>
      <c r="C27" s="44">
        <f t="shared" si="0"/>
        <v>0.625</v>
      </c>
      <c r="D27" s="45">
        <v>0</v>
      </c>
      <c r="E27" s="44">
        <f t="shared" si="1"/>
        <v>0</v>
      </c>
      <c r="F27" s="45">
        <v>0</v>
      </c>
      <c r="G27" s="44">
        <f t="shared" si="2"/>
        <v>0</v>
      </c>
      <c r="H27" s="45">
        <v>1</v>
      </c>
      <c r="I27" s="44">
        <f t="shared" si="3"/>
        <v>4.1666666666666664E-2</v>
      </c>
      <c r="J27" s="45">
        <v>8</v>
      </c>
      <c r="K27" s="44">
        <f t="shared" si="4"/>
        <v>0.33333333333333331</v>
      </c>
      <c r="L27" s="45">
        <v>0</v>
      </c>
      <c r="M27" s="44">
        <f t="shared" si="5"/>
        <v>0</v>
      </c>
      <c r="N27" s="45">
        <v>0</v>
      </c>
      <c r="O27" s="44">
        <f t="shared" si="6"/>
        <v>0</v>
      </c>
      <c r="P27" s="45">
        <f t="shared" si="7"/>
        <v>24</v>
      </c>
    </row>
    <row r="28" spans="1:16" s="18" customFormat="1" ht="14">
      <c r="A28" s="20" t="s">
        <v>104</v>
      </c>
      <c r="B28" s="45">
        <v>30</v>
      </c>
      <c r="C28" s="44">
        <f t="shared" si="0"/>
        <v>1</v>
      </c>
      <c r="D28" s="45">
        <v>0</v>
      </c>
      <c r="E28" s="44">
        <f t="shared" si="1"/>
        <v>0</v>
      </c>
      <c r="F28" s="45">
        <v>0</v>
      </c>
      <c r="G28" s="44">
        <f t="shared" si="2"/>
        <v>0</v>
      </c>
      <c r="H28" s="45">
        <v>0</v>
      </c>
      <c r="I28" s="44">
        <f t="shared" si="3"/>
        <v>0</v>
      </c>
      <c r="J28" s="45">
        <v>0</v>
      </c>
      <c r="K28" s="44">
        <f t="shared" si="4"/>
        <v>0</v>
      </c>
      <c r="L28" s="45">
        <v>0</v>
      </c>
      <c r="M28" s="44">
        <f t="shared" si="5"/>
        <v>0</v>
      </c>
      <c r="N28" s="45">
        <v>0</v>
      </c>
      <c r="O28" s="44">
        <f t="shared" si="6"/>
        <v>0</v>
      </c>
      <c r="P28" s="45">
        <f t="shared" si="7"/>
        <v>30</v>
      </c>
    </row>
    <row r="29" spans="1:16" s="18" customFormat="1" ht="14">
      <c r="A29" s="20" t="s">
        <v>105</v>
      </c>
      <c r="B29" s="45">
        <v>1128</v>
      </c>
      <c r="C29" s="44">
        <f t="shared" si="0"/>
        <v>0.89169960474308296</v>
      </c>
      <c r="D29" s="45">
        <v>7</v>
      </c>
      <c r="E29" s="44">
        <f t="shared" si="1"/>
        <v>5.5335968379446642E-3</v>
      </c>
      <c r="F29" s="45">
        <v>29</v>
      </c>
      <c r="G29" s="44">
        <f t="shared" si="2"/>
        <v>2.292490118577075E-2</v>
      </c>
      <c r="H29" s="45">
        <v>36</v>
      </c>
      <c r="I29" s="44">
        <f t="shared" si="3"/>
        <v>2.8458498023715414E-2</v>
      </c>
      <c r="J29" s="45">
        <v>59</v>
      </c>
      <c r="K29" s="44">
        <f t="shared" si="4"/>
        <v>4.6640316205533598E-2</v>
      </c>
      <c r="L29" s="45">
        <v>2</v>
      </c>
      <c r="M29" s="44">
        <f t="shared" si="5"/>
        <v>1.5810276679841897E-3</v>
      </c>
      <c r="N29" s="45">
        <v>4</v>
      </c>
      <c r="O29" s="44">
        <f t="shared" si="6"/>
        <v>3.1620553359683794E-3</v>
      </c>
      <c r="P29" s="45">
        <f t="shared" si="7"/>
        <v>1265</v>
      </c>
    </row>
    <row r="30" spans="1:16" s="18" customFormat="1" ht="14">
      <c r="A30" s="20" t="s">
        <v>106</v>
      </c>
      <c r="B30" s="45">
        <v>1400</v>
      </c>
      <c r="C30" s="44">
        <f t="shared" si="0"/>
        <v>0.9681881051175657</v>
      </c>
      <c r="D30" s="45">
        <v>12</v>
      </c>
      <c r="E30" s="44">
        <f t="shared" si="1"/>
        <v>8.2987551867219917E-3</v>
      </c>
      <c r="F30" s="45">
        <v>4</v>
      </c>
      <c r="G30" s="44">
        <f t="shared" si="2"/>
        <v>2.7662517289073307E-3</v>
      </c>
      <c r="H30" s="45">
        <v>16</v>
      </c>
      <c r="I30" s="44">
        <f t="shared" si="3"/>
        <v>1.1065006915629323E-2</v>
      </c>
      <c r="J30" s="45">
        <v>11</v>
      </c>
      <c r="K30" s="44">
        <f t="shared" si="4"/>
        <v>7.6071922544951589E-3</v>
      </c>
      <c r="L30" s="45">
        <v>1</v>
      </c>
      <c r="M30" s="44">
        <f t="shared" si="5"/>
        <v>6.9156293222683268E-4</v>
      </c>
      <c r="N30" s="45">
        <v>2</v>
      </c>
      <c r="O30" s="44">
        <f t="shared" si="6"/>
        <v>1.3831258644536654E-3</v>
      </c>
      <c r="P30" s="45">
        <f t="shared" si="7"/>
        <v>1446</v>
      </c>
    </row>
    <row r="31" spans="1:16" s="18" customFormat="1" ht="14">
      <c r="A31" s="20" t="s">
        <v>107</v>
      </c>
      <c r="B31" s="45">
        <v>272</v>
      </c>
      <c r="C31" s="44">
        <f t="shared" si="0"/>
        <v>0.6766169154228856</v>
      </c>
      <c r="D31" s="45">
        <v>0</v>
      </c>
      <c r="E31" s="44">
        <f t="shared" si="1"/>
        <v>0</v>
      </c>
      <c r="F31" s="45">
        <v>0</v>
      </c>
      <c r="G31" s="44">
        <f t="shared" si="2"/>
        <v>0</v>
      </c>
      <c r="H31" s="45">
        <v>14</v>
      </c>
      <c r="I31" s="44">
        <f t="shared" si="3"/>
        <v>3.482587064676617E-2</v>
      </c>
      <c r="J31" s="45">
        <v>116</v>
      </c>
      <c r="K31" s="44">
        <f t="shared" si="4"/>
        <v>0.28855721393034828</v>
      </c>
      <c r="L31" s="45">
        <v>0</v>
      </c>
      <c r="M31" s="44">
        <f t="shared" si="5"/>
        <v>0</v>
      </c>
      <c r="N31" s="45">
        <v>0</v>
      </c>
      <c r="O31" s="44">
        <f t="shared" si="6"/>
        <v>0</v>
      </c>
      <c r="P31" s="45">
        <f t="shared" si="7"/>
        <v>402</v>
      </c>
    </row>
    <row r="32" spans="1:16" s="18" customFormat="1" ht="14">
      <c r="A32" s="20" t="s">
        <v>108</v>
      </c>
      <c r="B32" s="45">
        <v>139</v>
      </c>
      <c r="C32" s="44">
        <f t="shared" si="0"/>
        <v>0.78977272727272729</v>
      </c>
      <c r="D32" s="45">
        <v>0</v>
      </c>
      <c r="E32" s="44">
        <f t="shared" si="1"/>
        <v>0</v>
      </c>
      <c r="F32" s="45">
        <v>0</v>
      </c>
      <c r="G32" s="44">
        <f t="shared" si="2"/>
        <v>0</v>
      </c>
      <c r="H32" s="45">
        <v>17</v>
      </c>
      <c r="I32" s="44">
        <f t="shared" si="3"/>
        <v>9.6590909090909088E-2</v>
      </c>
      <c r="J32" s="45">
        <v>17</v>
      </c>
      <c r="K32" s="44">
        <f t="shared" si="4"/>
        <v>9.6590909090909088E-2</v>
      </c>
      <c r="L32" s="45">
        <v>3</v>
      </c>
      <c r="M32" s="44">
        <f t="shared" si="5"/>
        <v>1.7045454545454544E-2</v>
      </c>
      <c r="N32" s="45">
        <v>0</v>
      </c>
      <c r="O32" s="44">
        <f t="shared" si="6"/>
        <v>0</v>
      </c>
      <c r="P32" s="45">
        <f t="shared" si="7"/>
        <v>176</v>
      </c>
    </row>
    <row r="33" spans="1:16" s="18" customFormat="1" ht="14">
      <c r="A33" s="20" t="s">
        <v>109</v>
      </c>
      <c r="B33" s="45">
        <v>1578</v>
      </c>
      <c r="C33" s="44">
        <f t="shared" si="0"/>
        <v>0.8266107909900472</v>
      </c>
      <c r="D33" s="45">
        <v>18</v>
      </c>
      <c r="E33" s="44">
        <f t="shared" si="1"/>
        <v>9.4290204295442645E-3</v>
      </c>
      <c r="F33" s="45">
        <v>87</v>
      </c>
      <c r="G33" s="44">
        <f t="shared" si="2"/>
        <v>4.5573598742797275E-2</v>
      </c>
      <c r="H33" s="45">
        <v>52</v>
      </c>
      <c r="I33" s="44">
        <f t="shared" si="3"/>
        <v>2.7239392352016764E-2</v>
      </c>
      <c r="J33" s="45">
        <v>163</v>
      </c>
      <c r="K33" s="44">
        <f t="shared" si="4"/>
        <v>8.5385018334206392E-2</v>
      </c>
      <c r="L33" s="45">
        <v>10</v>
      </c>
      <c r="M33" s="44">
        <f t="shared" si="5"/>
        <v>5.2383446830801469E-3</v>
      </c>
      <c r="N33" s="45">
        <v>1</v>
      </c>
      <c r="O33" s="44">
        <f t="shared" si="6"/>
        <v>5.2383446830801469E-4</v>
      </c>
      <c r="P33" s="45">
        <f t="shared" si="7"/>
        <v>1909</v>
      </c>
    </row>
    <row r="34" spans="1:16" s="18" customFormat="1" ht="14">
      <c r="A34" s="20" t="s">
        <v>110</v>
      </c>
      <c r="B34" s="45">
        <v>477</v>
      </c>
      <c r="C34" s="44">
        <f t="shared" si="0"/>
        <v>0.78973509933774833</v>
      </c>
      <c r="D34" s="45">
        <v>7</v>
      </c>
      <c r="E34" s="44">
        <f t="shared" si="1"/>
        <v>1.1589403973509934E-2</v>
      </c>
      <c r="F34" s="45">
        <v>45</v>
      </c>
      <c r="G34" s="44">
        <f t="shared" si="2"/>
        <v>7.4503311258278151E-2</v>
      </c>
      <c r="H34" s="45">
        <v>25</v>
      </c>
      <c r="I34" s="44">
        <f t="shared" si="3"/>
        <v>4.1390728476821195E-2</v>
      </c>
      <c r="J34" s="45">
        <v>30</v>
      </c>
      <c r="K34" s="44">
        <f t="shared" si="4"/>
        <v>4.9668874172185427E-2</v>
      </c>
      <c r="L34" s="45">
        <v>15</v>
      </c>
      <c r="M34" s="44">
        <f t="shared" si="5"/>
        <v>2.4834437086092714E-2</v>
      </c>
      <c r="N34" s="45">
        <v>5</v>
      </c>
      <c r="O34" s="44">
        <f t="shared" si="6"/>
        <v>8.2781456953642391E-3</v>
      </c>
      <c r="P34" s="45">
        <f t="shared" si="7"/>
        <v>604</v>
      </c>
    </row>
    <row r="35" spans="1:16" s="18" customFormat="1" ht="14">
      <c r="A35" s="20" t="s">
        <v>111</v>
      </c>
      <c r="B35" s="45">
        <v>1259</v>
      </c>
      <c r="C35" s="44">
        <f t="shared" si="0"/>
        <v>0.85938566552901019</v>
      </c>
      <c r="D35" s="45">
        <v>8</v>
      </c>
      <c r="E35" s="44">
        <f t="shared" si="1"/>
        <v>5.4607508532423209E-3</v>
      </c>
      <c r="F35" s="45">
        <v>13</v>
      </c>
      <c r="G35" s="44">
        <f t="shared" si="2"/>
        <v>8.8737201365187719E-3</v>
      </c>
      <c r="H35" s="45">
        <v>81</v>
      </c>
      <c r="I35" s="44">
        <f t="shared" si="3"/>
        <v>5.5290102389078499E-2</v>
      </c>
      <c r="J35" s="45">
        <v>95</v>
      </c>
      <c r="K35" s="44">
        <f t="shared" si="4"/>
        <v>6.4846416382252553E-2</v>
      </c>
      <c r="L35" s="45">
        <v>7</v>
      </c>
      <c r="M35" s="44">
        <f t="shared" si="5"/>
        <v>4.7781569965870303E-3</v>
      </c>
      <c r="N35" s="45">
        <v>2</v>
      </c>
      <c r="O35" s="44">
        <f t="shared" si="6"/>
        <v>1.3651877133105802E-3</v>
      </c>
      <c r="P35" s="45">
        <f t="shared" si="7"/>
        <v>1465</v>
      </c>
    </row>
    <row r="36" spans="1:16" s="18" customFormat="1" ht="14">
      <c r="A36" s="20" t="s">
        <v>112</v>
      </c>
      <c r="B36" s="45">
        <v>585</v>
      </c>
      <c r="C36" s="44">
        <f t="shared" si="0"/>
        <v>0.8136300417246175</v>
      </c>
      <c r="D36" s="45">
        <v>5</v>
      </c>
      <c r="E36" s="44">
        <f t="shared" si="1"/>
        <v>6.954102920723227E-3</v>
      </c>
      <c r="F36" s="45">
        <v>37</v>
      </c>
      <c r="G36" s="44">
        <f t="shared" si="2"/>
        <v>5.1460361613351879E-2</v>
      </c>
      <c r="H36" s="45">
        <v>19</v>
      </c>
      <c r="I36" s="44">
        <f t="shared" si="3"/>
        <v>2.6425591098748261E-2</v>
      </c>
      <c r="J36" s="45">
        <v>51</v>
      </c>
      <c r="K36" s="44">
        <f t="shared" si="4"/>
        <v>7.0931849791376914E-2</v>
      </c>
      <c r="L36" s="45">
        <v>7</v>
      </c>
      <c r="M36" s="44">
        <f t="shared" si="5"/>
        <v>9.7357440890125171E-3</v>
      </c>
      <c r="N36" s="45">
        <v>15</v>
      </c>
      <c r="O36" s="44">
        <f t="shared" si="6"/>
        <v>2.0862308762169681E-2</v>
      </c>
      <c r="P36" s="45">
        <f t="shared" si="7"/>
        <v>719</v>
      </c>
    </row>
    <row r="37" spans="1:16" s="18" customFormat="1" ht="14">
      <c r="A37" s="20" t="s">
        <v>113</v>
      </c>
      <c r="B37" s="45">
        <v>994</v>
      </c>
      <c r="C37" s="44">
        <f t="shared" si="0"/>
        <v>0.74568642160540133</v>
      </c>
      <c r="D37" s="45">
        <v>15</v>
      </c>
      <c r="E37" s="44">
        <f t="shared" si="1"/>
        <v>1.1252813203300824E-2</v>
      </c>
      <c r="F37" s="45">
        <v>37</v>
      </c>
      <c r="G37" s="44">
        <f t="shared" si="2"/>
        <v>2.7756939234808702E-2</v>
      </c>
      <c r="H37" s="45">
        <v>235</v>
      </c>
      <c r="I37" s="44">
        <f t="shared" si="3"/>
        <v>0.17629407351837958</v>
      </c>
      <c r="J37" s="45">
        <v>39</v>
      </c>
      <c r="K37" s="44">
        <f t="shared" si="4"/>
        <v>2.9257314328582147E-2</v>
      </c>
      <c r="L37" s="45">
        <v>8</v>
      </c>
      <c r="M37" s="44">
        <f t="shared" si="5"/>
        <v>6.0015003750937736E-3</v>
      </c>
      <c r="N37" s="45">
        <v>5</v>
      </c>
      <c r="O37" s="44">
        <f t="shared" si="6"/>
        <v>3.7509377344336083E-3</v>
      </c>
      <c r="P37" s="45">
        <f t="shared" si="7"/>
        <v>1333</v>
      </c>
    </row>
    <row r="38" spans="1:16" s="18" customFormat="1" ht="14">
      <c r="A38" s="20" t="s">
        <v>114</v>
      </c>
      <c r="B38" s="45">
        <v>827</v>
      </c>
      <c r="C38" s="44">
        <f t="shared" si="0"/>
        <v>0.7883698760724499</v>
      </c>
      <c r="D38" s="45">
        <v>25</v>
      </c>
      <c r="E38" s="44">
        <f t="shared" si="1"/>
        <v>2.3832221163012392E-2</v>
      </c>
      <c r="F38" s="45">
        <v>32</v>
      </c>
      <c r="G38" s="44">
        <f t="shared" si="2"/>
        <v>3.0505243088655862E-2</v>
      </c>
      <c r="H38" s="45">
        <v>51</v>
      </c>
      <c r="I38" s="44">
        <f t="shared" si="3"/>
        <v>4.8617731172545281E-2</v>
      </c>
      <c r="J38" s="45">
        <v>50</v>
      </c>
      <c r="K38" s="44">
        <f t="shared" si="4"/>
        <v>4.7664442326024785E-2</v>
      </c>
      <c r="L38" s="45">
        <v>24</v>
      </c>
      <c r="M38" s="44">
        <f t="shared" si="5"/>
        <v>2.2878932316491896E-2</v>
      </c>
      <c r="N38" s="45">
        <v>40</v>
      </c>
      <c r="O38" s="44">
        <f t="shared" si="6"/>
        <v>3.8131553860819831E-2</v>
      </c>
      <c r="P38" s="45">
        <f t="shared" si="7"/>
        <v>1049</v>
      </c>
    </row>
    <row r="39" spans="1:16" s="18" customFormat="1" ht="14">
      <c r="A39" s="20" t="s">
        <v>115</v>
      </c>
      <c r="B39" s="45">
        <v>293</v>
      </c>
      <c r="C39" s="44">
        <f t="shared" si="0"/>
        <v>0.73250000000000004</v>
      </c>
      <c r="D39" s="45">
        <v>2</v>
      </c>
      <c r="E39" s="44">
        <f t="shared" si="1"/>
        <v>5.0000000000000001E-3</v>
      </c>
      <c r="F39" s="45">
        <v>21</v>
      </c>
      <c r="G39" s="44">
        <f t="shared" si="2"/>
        <v>5.2499999999999998E-2</v>
      </c>
      <c r="H39" s="45">
        <v>41</v>
      </c>
      <c r="I39" s="44">
        <f t="shared" si="3"/>
        <v>0.10249999999999999</v>
      </c>
      <c r="J39" s="45">
        <v>41</v>
      </c>
      <c r="K39" s="44">
        <f t="shared" si="4"/>
        <v>0.10249999999999999</v>
      </c>
      <c r="L39" s="45">
        <v>2</v>
      </c>
      <c r="M39" s="44">
        <f t="shared" si="5"/>
        <v>5.0000000000000001E-3</v>
      </c>
      <c r="N39" s="45">
        <v>0</v>
      </c>
      <c r="O39" s="44">
        <f t="shared" si="6"/>
        <v>0</v>
      </c>
      <c r="P39" s="45">
        <f t="shared" si="7"/>
        <v>400</v>
      </c>
    </row>
    <row r="40" spans="1:16" s="18" customFormat="1" ht="14">
      <c r="A40" s="20" t="s">
        <v>116</v>
      </c>
      <c r="B40" s="45">
        <v>1328</v>
      </c>
      <c r="C40" s="44">
        <f t="shared" si="0"/>
        <v>0.8606610499027868</v>
      </c>
      <c r="D40" s="45">
        <v>21</v>
      </c>
      <c r="E40" s="44">
        <f t="shared" si="1"/>
        <v>1.3609850939727802E-2</v>
      </c>
      <c r="F40" s="45">
        <v>10</v>
      </c>
      <c r="G40" s="44">
        <f t="shared" si="2"/>
        <v>6.4808813998703824E-3</v>
      </c>
      <c r="H40" s="45">
        <v>43</v>
      </c>
      <c r="I40" s="44">
        <f t="shared" si="3"/>
        <v>2.7867790019442645E-2</v>
      </c>
      <c r="J40" s="45">
        <v>36</v>
      </c>
      <c r="K40" s="44">
        <f t="shared" si="4"/>
        <v>2.3331173039533377E-2</v>
      </c>
      <c r="L40" s="45">
        <v>18</v>
      </c>
      <c r="M40" s="44">
        <f t="shared" si="5"/>
        <v>1.1665586519766688E-2</v>
      </c>
      <c r="N40" s="45">
        <v>87</v>
      </c>
      <c r="O40" s="44">
        <f t="shared" si="6"/>
        <v>5.6383668178872325E-2</v>
      </c>
      <c r="P40" s="45">
        <f t="shared" si="7"/>
        <v>1543</v>
      </c>
    </row>
    <row r="41" spans="1:16" s="18" customFormat="1" ht="14">
      <c r="A41" s="20" t="s">
        <v>117</v>
      </c>
      <c r="B41" s="45">
        <v>920</v>
      </c>
      <c r="C41" s="44">
        <f t="shared" si="0"/>
        <v>0.77637130801687759</v>
      </c>
      <c r="D41" s="45">
        <v>16</v>
      </c>
      <c r="E41" s="44">
        <f t="shared" si="1"/>
        <v>1.350210970464135E-2</v>
      </c>
      <c r="F41" s="45">
        <v>135</v>
      </c>
      <c r="G41" s="44">
        <f t="shared" si="2"/>
        <v>0.11392405063291139</v>
      </c>
      <c r="H41" s="45">
        <v>45</v>
      </c>
      <c r="I41" s="44">
        <f t="shared" si="3"/>
        <v>3.7974683544303799E-2</v>
      </c>
      <c r="J41" s="45">
        <v>27</v>
      </c>
      <c r="K41" s="44">
        <f t="shared" si="4"/>
        <v>2.2784810126582278E-2</v>
      </c>
      <c r="L41" s="45">
        <v>29</v>
      </c>
      <c r="M41" s="44">
        <f t="shared" si="5"/>
        <v>2.4472573839662448E-2</v>
      </c>
      <c r="N41" s="45">
        <v>13</v>
      </c>
      <c r="O41" s="44">
        <f t="shared" si="6"/>
        <v>1.0970464135021098E-2</v>
      </c>
      <c r="P41" s="45">
        <f t="shared" si="7"/>
        <v>1185</v>
      </c>
    </row>
    <row r="42" spans="1:16" s="18" customFormat="1" ht="14">
      <c r="A42" s="20" t="s">
        <v>118</v>
      </c>
      <c r="B42" s="45">
        <v>14</v>
      </c>
      <c r="C42" s="44">
        <f t="shared" si="0"/>
        <v>0.58333333333333337</v>
      </c>
      <c r="D42" s="45">
        <v>0</v>
      </c>
      <c r="E42" s="44">
        <f t="shared" si="1"/>
        <v>0</v>
      </c>
      <c r="F42" s="45">
        <v>0</v>
      </c>
      <c r="G42" s="44">
        <f t="shared" si="2"/>
        <v>0</v>
      </c>
      <c r="H42" s="45">
        <v>0</v>
      </c>
      <c r="I42" s="44">
        <f t="shared" si="3"/>
        <v>0</v>
      </c>
      <c r="J42" s="45">
        <v>9</v>
      </c>
      <c r="K42" s="44">
        <f t="shared" si="4"/>
        <v>0.375</v>
      </c>
      <c r="L42" s="45">
        <v>0</v>
      </c>
      <c r="M42" s="44">
        <f t="shared" si="5"/>
        <v>0</v>
      </c>
      <c r="N42" s="45">
        <v>1</v>
      </c>
      <c r="O42" s="44">
        <f t="shared" si="6"/>
        <v>4.1666666666666664E-2</v>
      </c>
      <c r="P42" s="45">
        <f t="shared" si="7"/>
        <v>24</v>
      </c>
    </row>
    <row r="43" spans="1:16" s="18" customFormat="1" ht="14">
      <c r="A43" s="20" t="s">
        <v>119</v>
      </c>
      <c r="B43" s="45">
        <v>56</v>
      </c>
      <c r="C43" s="44">
        <f t="shared" si="0"/>
        <v>0.88888888888888884</v>
      </c>
      <c r="D43" s="45">
        <v>0</v>
      </c>
      <c r="E43" s="44">
        <f t="shared" si="1"/>
        <v>0</v>
      </c>
      <c r="F43" s="45">
        <v>0</v>
      </c>
      <c r="G43" s="44">
        <f t="shared" si="2"/>
        <v>0</v>
      </c>
      <c r="H43" s="45">
        <v>7</v>
      </c>
      <c r="I43" s="44">
        <f t="shared" si="3"/>
        <v>0.1111111111111111</v>
      </c>
      <c r="J43" s="45">
        <v>0</v>
      </c>
      <c r="K43" s="44">
        <f t="shared" si="4"/>
        <v>0</v>
      </c>
      <c r="L43" s="45">
        <v>0</v>
      </c>
      <c r="M43" s="44">
        <f t="shared" si="5"/>
        <v>0</v>
      </c>
      <c r="N43" s="45">
        <v>0</v>
      </c>
      <c r="O43" s="44">
        <f t="shared" si="6"/>
        <v>0</v>
      </c>
      <c r="P43" s="45">
        <f t="shared" si="7"/>
        <v>63</v>
      </c>
    </row>
    <row r="44" spans="1:16" s="18" customFormat="1" ht="14">
      <c r="B44" s="46"/>
      <c r="C44" s="46"/>
      <c r="D44" s="46"/>
      <c r="E44" s="46"/>
      <c r="F44" s="46"/>
      <c r="G44" s="46"/>
      <c r="H44" s="46"/>
      <c r="I44" s="46"/>
      <c r="J44" s="46"/>
      <c r="K44" s="46"/>
      <c r="L44" s="46"/>
      <c r="M44" s="46"/>
      <c r="N44" s="46"/>
      <c r="O44" s="46"/>
    </row>
    <row r="45" spans="1:16" s="18" customFormat="1" ht="14">
      <c r="A45" s="23" t="s">
        <v>125</v>
      </c>
      <c r="B45" s="46"/>
      <c r="C45" s="46"/>
      <c r="D45" s="46"/>
      <c r="E45" s="46"/>
      <c r="F45" s="46"/>
      <c r="G45" s="46"/>
      <c r="H45" s="46"/>
      <c r="I45" s="46"/>
      <c r="J45" s="46"/>
      <c r="K45" s="46"/>
      <c r="L45" s="46"/>
      <c r="M45" s="46"/>
      <c r="N45" s="46"/>
      <c r="O45" s="46"/>
    </row>
  </sheetData>
  <sheetProtection selectLockedCells="1" selectUnlockedCells="1"/>
  <mergeCells count="10">
    <mergeCell ref="A3:P3"/>
    <mergeCell ref="A8:A10"/>
    <mergeCell ref="B8:P8"/>
    <mergeCell ref="B9:C9"/>
    <mergeCell ref="D9:E9"/>
    <mergeCell ref="F9:G9"/>
    <mergeCell ref="H9:I9"/>
    <mergeCell ref="J9:K9"/>
    <mergeCell ref="L9:M9"/>
    <mergeCell ref="N9:O9"/>
  </mergeCells>
  <conditionalFormatting sqref="B6:C6 A4:C4">
    <cfRule type="duplicateValues" dxfId="165" priority="5"/>
  </conditionalFormatting>
  <conditionalFormatting sqref="A5:C5">
    <cfRule type="duplicateValues" dxfId="164" priority="4"/>
  </conditionalFormatting>
  <conditionalFormatting sqref="A6">
    <cfRule type="duplicateValues" dxfId="163" priority="3"/>
  </conditionalFormatting>
  <conditionalFormatting sqref="D6:P6 D4:P4">
    <cfRule type="duplicateValues" dxfId="162" priority="2"/>
  </conditionalFormatting>
  <conditionalFormatting sqref="D5:P5">
    <cfRule type="duplicateValues" dxfId="161" priority="1"/>
  </conditionalFormatting>
  <pageMargins left="0.7" right="0.7" top="0.75" bottom="0.75" header="0.3" footer="0.3"/>
  <pageSetup orientation="portrait" horizontalDpi="360" verticalDpi="36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C5893-F045-4481-AC80-DC063F7308F0}">
  <dimension ref="A1:T45"/>
  <sheetViews>
    <sheetView showGridLines="0" zoomScale="87" zoomScaleNormal="87" workbookViewId="0">
      <selection activeCell="E35" sqref="E35"/>
    </sheetView>
  </sheetViews>
  <sheetFormatPr baseColWidth="10" defaultColWidth="11.5" defaultRowHeight="15"/>
  <cols>
    <col min="1" max="1" width="37.83203125" style="16" customWidth="1"/>
    <col min="2" max="2" width="14.33203125" style="47" bestFit="1" customWidth="1"/>
    <col min="3" max="3" width="13.6640625" style="47" customWidth="1"/>
    <col min="4" max="19" width="11.5" style="47"/>
    <col min="20" max="20" width="14.1640625" style="16" bestFit="1" customWidth="1"/>
    <col min="21" max="16384" width="11.5" style="16"/>
  </cols>
  <sheetData>
    <row r="1" spans="1:20" s="14" customFormat="1" ht="59.25" customHeight="1">
      <c r="B1" s="35"/>
      <c r="C1" s="35"/>
      <c r="D1" s="35"/>
      <c r="E1" s="35"/>
      <c r="F1" s="35"/>
      <c r="G1" s="35"/>
      <c r="H1" s="35"/>
      <c r="I1" s="35"/>
      <c r="J1" s="35"/>
      <c r="K1" s="35"/>
      <c r="L1" s="35"/>
      <c r="M1" s="35"/>
      <c r="N1" s="35"/>
      <c r="O1" s="35"/>
      <c r="P1" s="35"/>
      <c r="Q1" s="35"/>
      <c r="R1" s="35"/>
      <c r="S1" s="35"/>
    </row>
    <row r="2" spans="1:20" s="15" customFormat="1" ht="3.75" customHeight="1">
      <c r="B2" s="36"/>
      <c r="C2" s="36"/>
      <c r="D2" s="36"/>
      <c r="E2" s="36"/>
      <c r="F2" s="36"/>
      <c r="G2" s="36"/>
      <c r="H2" s="36"/>
      <c r="I2" s="36"/>
      <c r="J2" s="36"/>
      <c r="K2" s="36"/>
      <c r="L2" s="36"/>
      <c r="M2" s="36"/>
      <c r="N2" s="36"/>
      <c r="O2" s="36"/>
      <c r="P2" s="36"/>
      <c r="Q2" s="36"/>
      <c r="R2" s="36"/>
      <c r="S2" s="36"/>
    </row>
    <row r="3" spans="1:20" ht="28.5" customHeight="1">
      <c r="A3" s="461" t="s">
        <v>13</v>
      </c>
      <c r="B3" s="461"/>
      <c r="C3" s="461"/>
      <c r="D3" s="461"/>
      <c r="E3" s="461"/>
      <c r="F3" s="461"/>
      <c r="G3" s="461"/>
      <c r="H3" s="461"/>
      <c r="I3" s="461"/>
      <c r="J3" s="461"/>
      <c r="K3" s="461"/>
      <c r="L3" s="461"/>
      <c r="M3" s="461"/>
      <c r="N3" s="461"/>
      <c r="O3" s="461"/>
      <c r="P3" s="461"/>
      <c r="Q3" s="461"/>
      <c r="R3" s="461"/>
      <c r="S3" s="461"/>
      <c r="T3" s="461"/>
    </row>
    <row r="4" spans="1:20">
      <c r="A4" s="26" t="s">
        <v>64</v>
      </c>
      <c r="B4" s="37"/>
      <c r="C4" s="37"/>
      <c r="D4" s="37"/>
      <c r="E4" s="37"/>
      <c r="F4" s="37"/>
      <c r="G4" s="37"/>
      <c r="H4" s="37"/>
      <c r="I4" s="37"/>
      <c r="J4" s="37"/>
      <c r="K4" s="37"/>
      <c r="L4" s="37"/>
      <c r="M4" s="37"/>
      <c r="N4" s="37"/>
      <c r="O4" s="37"/>
      <c r="P4" s="37"/>
      <c r="Q4" s="37"/>
      <c r="R4" s="37"/>
      <c r="S4" s="37"/>
      <c r="T4" s="37"/>
    </row>
    <row r="5" spans="1:20">
      <c r="A5" s="49" t="s">
        <v>243</v>
      </c>
      <c r="B5" s="37"/>
      <c r="C5" s="37"/>
      <c r="D5" s="37"/>
      <c r="E5" s="37"/>
      <c r="F5" s="37"/>
      <c r="G5" s="37"/>
      <c r="H5" s="37"/>
      <c r="I5" s="37"/>
      <c r="J5" s="37"/>
      <c r="K5" s="37"/>
      <c r="L5" s="37"/>
      <c r="M5" s="37"/>
      <c r="N5" s="37"/>
      <c r="O5" s="37"/>
      <c r="P5" s="37"/>
      <c r="Q5" s="37"/>
      <c r="R5" s="37"/>
      <c r="S5" s="37"/>
      <c r="T5" s="37"/>
    </row>
    <row r="6" spans="1:20">
      <c r="A6" s="38" t="s">
        <v>84</v>
      </c>
      <c r="B6" s="39"/>
      <c r="C6" s="39"/>
      <c r="D6" s="39"/>
      <c r="E6" s="39"/>
      <c r="F6" s="39"/>
      <c r="G6" s="39"/>
      <c r="H6" s="39"/>
      <c r="I6" s="39"/>
      <c r="J6" s="39"/>
      <c r="K6" s="39"/>
      <c r="L6" s="39"/>
      <c r="M6" s="39"/>
      <c r="N6" s="39"/>
      <c r="O6" s="39"/>
      <c r="P6" s="39"/>
      <c r="Q6" s="39"/>
      <c r="R6" s="39"/>
      <c r="S6" s="39"/>
      <c r="T6" s="39"/>
    </row>
    <row r="8" spans="1:20" s="18" customFormat="1" ht="14">
      <c r="A8" s="462" t="s">
        <v>85</v>
      </c>
      <c r="B8" s="465" t="s">
        <v>64</v>
      </c>
      <c r="C8" s="466"/>
      <c r="D8" s="466"/>
      <c r="E8" s="466"/>
      <c r="F8" s="466"/>
      <c r="G8" s="466"/>
      <c r="H8" s="466"/>
      <c r="I8" s="466"/>
      <c r="J8" s="466"/>
      <c r="K8" s="466"/>
      <c r="L8" s="466"/>
      <c r="M8" s="466"/>
      <c r="N8" s="466"/>
      <c r="O8" s="466"/>
      <c r="P8" s="466"/>
      <c r="Q8" s="466"/>
      <c r="R8" s="466"/>
      <c r="S8" s="466"/>
      <c r="T8" s="467"/>
    </row>
    <row r="9" spans="1:20" s="18" customFormat="1" ht="38.25" customHeight="1">
      <c r="A9" s="463"/>
      <c r="B9" s="465" t="s">
        <v>244</v>
      </c>
      <c r="C9" s="467"/>
      <c r="D9" s="465" t="s">
        <v>245</v>
      </c>
      <c r="E9" s="467"/>
      <c r="F9" s="465" t="s">
        <v>246</v>
      </c>
      <c r="G9" s="467"/>
      <c r="H9" s="465" t="s">
        <v>247</v>
      </c>
      <c r="I9" s="467"/>
      <c r="J9" s="465" t="s">
        <v>248</v>
      </c>
      <c r="K9" s="467"/>
      <c r="L9" s="465" t="s">
        <v>249</v>
      </c>
      <c r="M9" s="467"/>
      <c r="N9" s="465" t="s">
        <v>250</v>
      </c>
      <c r="O9" s="467"/>
      <c r="P9" s="465" t="s">
        <v>168</v>
      </c>
      <c r="Q9" s="467"/>
      <c r="R9" s="465" t="s">
        <v>251</v>
      </c>
      <c r="S9" s="467"/>
      <c r="T9" s="29" t="s">
        <v>169</v>
      </c>
    </row>
    <row r="10" spans="1:20" s="18" customFormat="1">
      <c r="A10" s="464"/>
      <c r="B10" s="29" t="s">
        <v>23</v>
      </c>
      <c r="C10" s="29" t="s">
        <v>22</v>
      </c>
      <c r="D10" s="29" t="s">
        <v>23</v>
      </c>
      <c r="E10" s="29" t="s">
        <v>22</v>
      </c>
      <c r="F10" s="29" t="s">
        <v>23</v>
      </c>
      <c r="G10" s="29" t="s">
        <v>22</v>
      </c>
      <c r="H10" s="29" t="s">
        <v>23</v>
      </c>
      <c r="I10" s="29" t="s">
        <v>22</v>
      </c>
      <c r="J10" s="29" t="s">
        <v>23</v>
      </c>
      <c r="K10" s="29" t="s">
        <v>22</v>
      </c>
      <c r="L10" s="29" t="s">
        <v>23</v>
      </c>
      <c r="M10" s="29" t="s">
        <v>22</v>
      </c>
      <c r="N10" s="29" t="s">
        <v>23</v>
      </c>
      <c r="O10" s="29" t="s">
        <v>22</v>
      </c>
      <c r="P10" s="29" t="s">
        <v>23</v>
      </c>
      <c r="Q10" s="29" t="s">
        <v>22</v>
      </c>
      <c r="R10" s="29" t="s">
        <v>23</v>
      </c>
      <c r="S10" s="29" t="s">
        <v>22</v>
      </c>
      <c r="T10" s="29"/>
    </row>
    <row r="11" spans="1:20" s="18" customFormat="1" ht="14">
      <c r="A11" s="40" t="s">
        <v>87</v>
      </c>
      <c r="B11" s="41">
        <f>SUM(B12:B43)</f>
        <v>25147</v>
      </c>
      <c r="C11" s="48">
        <f t="shared" ref="C11:C43" si="0">B11/$T11</f>
        <v>0.75947570293860045</v>
      </c>
      <c r="D11" s="41">
        <f>SUM(D12:D43)</f>
        <v>7253</v>
      </c>
      <c r="E11" s="48">
        <f t="shared" ref="E11:E43" si="1">D11/$T11</f>
        <v>0.21905107064117665</v>
      </c>
      <c r="F11" s="41">
        <f>SUM(F12:F43)</f>
        <v>2773</v>
      </c>
      <c r="G11" s="48">
        <f t="shared" ref="G11:G43" si="2">F11/$T11</f>
        <v>8.3748603183232156E-2</v>
      </c>
      <c r="H11" s="41">
        <f>SUM(H12:H43)</f>
        <v>609</v>
      </c>
      <c r="I11" s="48">
        <f t="shared" ref="I11:I43" si="3">H11/$T11</f>
        <v>1.8392679170064329E-2</v>
      </c>
      <c r="J11" s="41">
        <f>SUM(J12:J43)</f>
        <v>1034</v>
      </c>
      <c r="K11" s="48">
        <f t="shared" ref="K11:K43" si="4">J11/$T11</f>
        <v>3.1228292712391654E-2</v>
      </c>
      <c r="L11" s="41">
        <f>SUM(L12:L43)</f>
        <v>2448</v>
      </c>
      <c r="M11" s="48">
        <f t="shared" ref="M11:M43" si="5">L11/$T11</f>
        <v>7.3933134003805384E-2</v>
      </c>
      <c r="N11" s="41">
        <f>SUM(N12:N43)</f>
        <v>177</v>
      </c>
      <c r="O11" s="48">
        <f t="shared" ref="O11:O43" si="6">N11/$T11</f>
        <v>5.3456555223339672E-3</v>
      </c>
      <c r="P11" s="41">
        <f>SUM(P12:P43)</f>
        <v>964</v>
      </c>
      <c r="Q11" s="48">
        <f t="shared" ref="Q11:Q43" si="7">P11/$T11</f>
        <v>2.9114191658361269E-2</v>
      </c>
      <c r="R11" s="41">
        <f>SUM(R12:R43)</f>
        <v>1671</v>
      </c>
      <c r="S11" s="48">
        <f t="shared" ref="S11:S43" si="8">R11/$T11</f>
        <v>5.0466612304068133E-2</v>
      </c>
      <c r="T11" s="41">
        <v>33111</v>
      </c>
    </row>
    <row r="12" spans="1:20" s="18" customFormat="1" ht="14">
      <c r="A12" s="20" t="s">
        <v>88</v>
      </c>
      <c r="B12" s="45">
        <v>709</v>
      </c>
      <c r="C12" s="44">
        <f t="shared" si="0"/>
        <v>0.87315270935960587</v>
      </c>
      <c r="D12" s="45">
        <v>152</v>
      </c>
      <c r="E12" s="44">
        <f t="shared" si="1"/>
        <v>0.18719211822660098</v>
      </c>
      <c r="F12" s="45">
        <v>126</v>
      </c>
      <c r="G12" s="44">
        <f t="shared" si="2"/>
        <v>0.15517241379310345</v>
      </c>
      <c r="H12" s="45">
        <v>12</v>
      </c>
      <c r="I12" s="44">
        <f t="shared" si="3"/>
        <v>1.4778325123152709E-2</v>
      </c>
      <c r="J12" s="45">
        <v>2</v>
      </c>
      <c r="K12" s="44">
        <f t="shared" si="4"/>
        <v>2.4630541871921183E-3</v>
      </c>
      <c r="L12" s="45">
        <v>60</v>
      </c>
      <c r="M12" s="44">
        <f t="shared" si="5"/>
        <v>7.3891625615763554E-2</v>
      </c>
      <c r="N12" s="45">
        <v>3</v>
      </c>
      <c r="O12" s="44">
        <f t="shared" si="6"/>
        <v>3.6945812807881772E-3</v>
      </c>
      <c r="P12" s="45">
        <v>19</v>
      </c>
      <c r="Q12" s="44">
        <f t="shared" si="7"/>
        <v>2.3399014778325122E-2</v>
      </c>
      <c r="R12" s="45">
        <v>13</v>
      </c>
      <c r="S12" s="44">
        <f t="shared" si="8"/>
        <v>1.600985221674877E-2</v>
      </c>
      <c r="T12" s="45">
        <v>812</v>
      </c>
    </row>
    <row r="13" spans="1:20" s="18" customFormat="1" ht="14">
      <c r="A13" s="20" t="s">
        <v>89</v>
      </c>
      <c r="B13" s="45">
        <v>1323</v>
      </c>
      <c r="C13" s="44">
        <f t="shared" si="0"/>
        <v>0.86925098554533509</v>
      </c>
      <c r="D13" s="45">
        <v>194</v>
      </c>
      <c r="E13" s="44">
        <f t="shared" si="1"/>
        <v>0.12746386333771353</v>
      </c>
      <c r="F13" s="45">
        <v>78</v>
      </c>
      <c r="G13" s="44">
        <f t="shared" si="2"/>
        <v>5.1248357424441525E-2</v>
      </c>
      <c r="H13" s="45">
        <v>30</v>
      </c>
      <c r="I13" s="44">
        <f t="shared" si="3"/>
        <v>1.9710906701708279E-2</v>
      </c>
      <c r="J13" s="45">
        <v>68</v>
      </c>
      <c r="K13" s="44">
        <f t="shared" si="4"/>
        <v>4.4678055190538767E-2</v>
      </c>
      <c r="L13" s="45">
        <v>112</v>
      </c>
      <c r="M13" s="44">
        <f t="shared" si="5"/>
        <v>7.3587385019710905E-2</v>
      </c>
      <c r="N13" s="45">
        <v>9</v>
      </c>
      <c r="O13" s="44">
        <f t="shared" si="6"/>
        <v>5.9132720105124839E-3</v>
      </c>
      <c r="P13" s="45">
        <v>48</v>
      </c>
      <c r="Q13" s="44">
        <f t="shared" si="7"/>
        <v>3.1537450722733243E-2</v>
      </c>
      <c r="R13" s="45">
        <v>82</v>
      </c>
      <c r="S13" s="44">
        <f t="shared" si="8"/>
        <v>5.387647831800263E-2</v>
      </c>
      <c r="T13" s="45">
        <v>1522</v>
      </c>
    </row>
    <row r="14" spans="1:20" s="18" customFormat="1" ht="14">
      <c r="A14" s="20" t="s">
        <v>90</v>
      </c>
      <c r="B14" s="45">
        <v>13</v>
      </c>
      <c r="C14" s="44">
        <f t="shared" si="0"/>
        <v>0.76470588235294112</v>
      </c>
      <c r="D14" s="45">
        <v>0</v>
      </c>
      <c r="E14" s="44">
        <f t="shared" si="1"/>
        <v>0</v>
      </c>
      <c r="F14" s="45">
        <v>0</v>
      </c>
      <c r="G14" s="44">
        <f t="shared" si="2"/>
        <v>0</v>
      </c>
      <c r="H14" s="45">
        <v>0</v>
      </c>
      <c r="I14" s="44">
        <f t="shared" si="3"/>
        <v>0</v>
      </c>
      <c r="J14" s="45">
        <v>0</v>
      </c>
      <c r="K14" s="44">
        <f t="shared" si="4"/>
        <v>0</v>
      </c>
      <c r="L14" s="45">
        <v>0</v>
      </c>
      <c r="M14" s="44">
        <f t="shared" si="5"/>
        <v>0</v>
      </c>
      <c r="N14" s="45">
        <v>0</v>
      </c>
      <c r="O14" s="44">
        <f t="shared" si="6"/>
        <v>0</v>
      </c>
      <c r="P14" s="45">
        <v>1</v>
      </c>
      <c r="Q14" s="44">
        <f t="shared" si="7"/>
        <v>5.8823529411764705E-2</v>
      </c>
      <c r="R14" s="45">
        <v>0</v>
      </c>
      <c r="S14" s="44">
        <f t="shared" si="8"/>
        <v>0</v>
      </c>
      <c r="T14" s="45">
        <v>17</v>
      </c>
    </row>
    <row r="15" spans="1:20" s="18" customFormat="1" ht="14">
      <c r="A15" s="20" t="s">
        <v>91</v>
      </c>
      <c r="B15" s="45">
        <v>1717</v>
      </c>
      <c r="C15" s="44">
        <f t="shared" si="0"/>
        <v>0.86194779116465858</v>
      </c>
      <c r="D15" s="45">
        <v>326</v>
      </c>
      <c r="E15" s="44">
        <f t="shared" si="1"/>
        <v>0.16365461847389559</v>
      </c>
      <c r="F15" s="45">
        <v>104</v>
      </c>
      <c r="G15" s="44">
        <f t="shared" si="2"/>
        <v>5.2208835341365459E-2</v>
      </c>
      <c r="H15" s="45">
        <v>39</v>
      </c>
      <c r="I15" s="44">
        <f t="shared" si="3"/>
        <v>1.9578313253012049E-2</v>
      </c>
      <c r="J15" s="45">
        <v>35</v>
      </c>
      <c r="K15" s="44">
        <f t="shared" si="4"/>
        <v>1.7570281124497992E-2</v>
      </c>
      <c r="L15" s="45">
        <v>95</v>
      </c>
      <c r="M15" s="44">
        <f t="shared" si="5"/>
        <v>4.7690763052208839E-2</v>
      </c>
      <c r="N15" s="45">
        <v>9</v>
      </c>
      <c r="O15" s="44">
        <f t="shared" si="6"/>
        <v>4.5180722891566263E-3</v>
      </c>
      <c r="P15" s="45">
        <v>42</v>
      </c>
      <c r="Q15" s="44">
        <f t="shared" si="7"/>
        <v>2.1084337349397589E-2</v>
      </c>
      <c r="R15" s="45">
        <v>11</v>
      </c>
      <c r="S15" s="44">
        <f t="shared" si="8"/>
        <v>5.5220883534136548E-3</v>
      </c>
      <c r="T15" s="45">
        <v>1992</v>
      </c>
    </row>
    <row r="16" spans="1:20" s="18" customFormat="1" ht="14">
      <c r="A16" s="20" t="s">
        <v>92</v>
      </c>
      <c r="B16" s="45">
        <v>2088</v>
      </c>
      <c r="C16" s="44">
        <f t="shared" si="0"/>
        <v>0.84912566083773888</v>
      </c>
      <c r="D16" s="45">
        <v>430</v>
      </c>
      <c r="E16" s="44">
        <f t="shared" si="1"/>
        <v>0.17486783245221635</v>
      </c>
      <c r="F16" s="45">
        <v>85</v>
      </c>
      <c r="G16" s="44">
        <f t="shared" si="2"/>
        <v>3.4566897112647418E-2</v>
      </c>
      <c r="H16" s="45">
        <v>65</v>
      </c>
      <c r="I16" s="44">
        <f t="shared" si="3"/>
        <v>2.6433509556730378E-2</v>
      </c>
      <c r="J16" s="45">
        <v>238</v>
      </c>
      <c r="K16" s="44">
        <f t="shared" si="4"/>
        <v>9.6787311915412774E-2</v>
      </c>
      <c r="L16" s="45">
        <v>216</v>
      </c>
      <c r="M16" s="44">
        <f t="shared" si="5"/>
        <v>8.7840585603904023E-2</v>
      </c>
      <c r="N16" s="45">
        <v>26</v>
      </c>
      <c r="O16" s="44">
        <f t="shared" si="6"/>
        <v>1.0573403822692151E-2</v>
      </c>
      <c r="P16" s="45">
        <v>157</v>
      </c>
      <c r="Q16" s="44">
        <f t="shared" si="7"/>
        <v>6.3847092313948764E-2</v>
      </c>
      <c r="R16" s="45">
        <v>120</v>
      </c>
      <c r="S16" s="44">
        <f t="shared" si="8"/>
        <v>4.8800325335502236E-2</v>
      </c>
      <c r="T16" s="45">
        <v>2459</v>
      </c>
    </row>
    <row r="17" spans="1:20" s="18" customFormat="1" ht="14">
      <c r="A17" s="20" t="s">
        <v>93</v>
      </c>
      <c r="B17" s="45">
        <v>1663</v>
      </c>
      <c r="C17" s="44">
        <f t="shared" si="0"/>
        <v>0.72747156605424323</v>
      </c>
      <c r="D17" s="45">
        <v>823</v>
      </c>
      <c r="E17" s="44">
        <f t="shared" si="1"/>
        <v>0.36001749781277342</v>
      </c>
      <c r="F17" s="45">
        <v>203</v>
      </c>
      <c r="G17" s="44">
        <f t="shared" si="2"/>
        <v>8.8801399825021873E-2</v>
      </c>
      <c r="H17" s="45">
        <v>71</v>
      </c>
      <c r="I17" s="44">
        <f t="shared" si="3"/>
        <v>3.10586176727909E-2</v>
      </c>
      <c r="J17" s="45">
        <v>31</v>
      </c>
      <c r="K17" s="44">
        <f t="shared" si="4"/>
        <v>1.3560804899387576E-2</v>
      </c>
      <c r="L17" s="45">
        <v>213</v>
      </c>
      <c r="M17" s="44">
        <f t="shared" si="5"/>
        <v>9.3175853018372709E-2</v>
      </c>
      <c r="N17" s="45">
        <v>8</v>
      </c>
      <c r="O17" s="44">
        <f t="shared" si="6"/>
        <v>3.499562554680665E-3</v>
      </c>
      <c r="P17" s="45">
        <v>35</v>
      </c>
      <c r="Q17" s="44">
        <f t="shared" si="7"/>
        <v>1.5310586176727909E-2</v>
      </c>
      <c r="R17" s="45">
        <v>101</v>
      </c>
      <c r="S17" s="44">
        <f t="shared" si="8"/>
        <v>4.4181977252843396E-2</v>
      </c>
      <c r="T17" s="45">
        <v>2286</v>
      </c>
    </row>
    <row r="18" spans="1:20" s="18" customFormat="1" ht="14">
      <c r="A18" s="20" t="s">
        <v>94</v>
      </c>
      <c r="B18" s="45">
        <v>1306</v>
      </c>
      <c r="C18" s="44">
        <f t="shared" si="0"/>
        <v>0.61142322097378277</v>
      </c>
      <c r="D18" s="45">
        <v>630</v>
      </c>
      <c r="E18" s="44">
        <f t="shared" si="1"/>
        <v>0.2949438202247191</v>
      </c>
      <c r="F18" s="45">
        <v>368</v>
      </c>
      <c r="G18" s="44">
        <f t="shared" si="2"/>
        <v>0.17228464419475656</v>
      </c>
      <c r="H18" s="45">
        <v>31</v>
      </c>
      <c r="I18" s="44">
        <f t="shared" si="3"/>
        <v>1.451310861423221E-2</v>
      </c>
      <c r="J18" s="45">
        <v>89</v>
      </c>
      <c r="K18" s="44">
        <f t="shared" si="4"/>
        <v>4.1666666666666664E-2</v>
      </c>
      <c r="L18" s="45">
        <v>229</v>
      </c>
      <c r="M18" s="44">
        <f t="shared" si="5"/>
        <v>0.10720973782771535</v>
      </c>
      <c r="N18" s="45">
        <v>3</v>
      </c>
      <c r="O18" s="44">
        <f t="shared" si="6"/>
        <v>1.4044943820224719E-3</v>
      </c>
      <c r="P18" s="45">
        <v>44</v>
      </c>
      <c r="Q18" s="44">
        <f t="shared" si="7"/>
        <v>2.0599250936329586E-2</v>
      </c>
      <c r="R18" s="45">
        <v>140</v>
      </c>
      <c r="S18" s="44">
        <f t="shared" si="8"/>
        <v>6.5543071161048683E-2</v>
      </c>
      <c r="T18" s="45">
        <v>2136</v>
      </c>
    </row>
    <row r="19" spans="1:20" s="18" customFormat="1" ht="14">
      <c r="A19" s="20" t="s">
        <v>95</v>
      </c>
      <c r="B19" s="45">
        <v>1084</v>
      </c>
      <c r="C19" s="44">
        <f t="shared" si="0"/>
        <v>0.73441734417344173</v>
      </c>
      <c r="D19" s="45">
        <v>258</v>
      </c>
      <c r="E19" s="44">
        <f t="shared" si="1"/>
        <v>0.17479674796747968</v>
      </c>
      <c r="F19" s="45">
        <v>234</v>
      </c>
      <c r="G19" s="44">
        <f t="shared" si="2"/>
        <v>0.15853658536585366</v>
      </c>
      <c r="H19" s="45">
        <v>34</v>
      </c>
      <c r="I19" s="44">
        <f t="shared" si="3"/>
        <v>2.3035230352303523E-2</v>
      </c>
      <c r="J19" s="45">
        <v>88</v>
      </c>
      <c r="K19" s="44">
        <f t="shared" si="4"/>
        <v>5.9620596205962058E-2</v>
      </c>
      <c r="L19" s="45">
        <v>94</v>
      </c>
      <c r="M19" s="44">
        <f t="shared" si="5"/>
        <v>6.3685636856368563E-2</v>
      </c>
      <c r="N19" s="45">
        <v>11</v>
      </c>
      <c r="O19" s="44">
        <f t="shared" si="6"/>
        <v>7.4525745257452572E-3</v>
      </c>
      <c r="P19" s="45">
        <v>75</v>
      </c>
      <c r="Q19" s="44">
        <f t="shared" si="7"/>
        <v>5.08130081300813E-2</v>
      </c>
      <c r="R19" s="45">
        <v>161</v>
      </c>
      <c r="S19" s="44">
        <f t="shared" si="8"/>
        <v>0.10907859078590786</v>
      </c>
      <c r="T19" s="45">
        <v>1476</v>
      </c>
    </row>
    <row r="20" spans="1:20" s="18" customFormat="1" ht="14">
      <c r="A20" s="20" t="s">
        <v>96</v>
      </c>
      <c r="B20" s="45">
        <v>150</v>
      </c>
      <c r="C20" s="44">
        <f t="shared" si="0"/>
        <v>0.6696428571428571</v>
      </c>
      <c r="D20" s="45">
        <v>67</v>
      </c>
      <c r="E20" s="44">
        <f t="shared" si="1"/>
        <v>0.29910714285714285</v>
      </c>
      <c r="F20" s="45">
        <v>38</v>
      </c>
      <c r="G20" s="44">
        <f t="shared" si="2"/>
        <v>0.16964285714285715</v>
      </c>
      <c r="H20" s="45">
        <v>7</v>
      </c>
      <c r="I20" s="44">
        <f t="shared" si="3"/>
        <v>3.125E-2</v>
      </c>
      <c r="J20" s="45">
        <v>5</v>
      </c>
      <c r="K20" s="44">
        <f t="shared" si="4"/>
        <v>2.2321428571428572E-2</v>
      </c>
      <c r="L20" s="45">
        <v>6</v>
      </c>
      <c r="M20" s="44">
        <f t="shared" si="5"/>
        <v>2.6785714285714284E-2</v>
      </c>
      <c r="N20" s="45">
        <v>1</v>
      </c>
      <c r="O20" s="44">
        <f t="shared" si="6"/>
        <v>4.464285714285714E-3</v>
      </c>
      <c r="P20" s="45">
        <v>7</v>
      </c>
      <c r="Q20" s="44">
        <f t="shared" si="7"/>
        <v>3.125E-2</v>
      </c>
      <c r="R20" s="45">
        <v>8</v>
      </c>
      <c r="S20" s="44">
        <f t="shared" si="8"/>
        <v>3.5714285714285712E-2</v>
      </c>
      <c r="T20" s="45">
        <v>224</v>
      </c>
    </row>
    <row r="21" spans="1:20" s="18" customFormat="1" ht="14">
      <c r="A21" s="20" t="s">
        <v>97</v>
      </c>
      <c r="B21" s="45">
        <v>6</v>
      </c>
      <c r="C21" s="44">
        <f t="shared" si="0"/>
        <v>0.8571428571428571</v>
      </c>
      <c r="D21" s="45">
        <v>0</v>
      </c>
      <c r="E21" s="44">
        <f t="shared" si="1"/>
        <v>0</v>
      </c>
      <c r="F21" s="45">
        <v>1</v>
      </c>
      <c r="G21" s="44">
        <f t="shared" si="2"/>
        <v>0.14285714285714285</v>
      </c>
      <c r="H21" s="45">
        <v>0</v>
      </c>
      <c r="I21" s="44">
        <f t="shared" si="3"/>
        <v>0</v>
      </c>
      <c r="J21" s="45">
        <v>0</v>
      </c>
      <c r="K21" s="44">
        <f t="shared" si="4"/>
        <v>0</v>
      </c>
      <c r="L21" s="45">
        <v>1</v>
      </c>
      <c r="M21" s="44">
        <f t="shared" si="5"/>
        <v>0.14285714285714285</v>
      </c>
      <c r="N21" s="45">
        <v>0</v>
      </c>
      <c r="O21" s="44">
        <f t="shared" si="6"/>
        <v>0</v>
      </c>
      <c r="P21" s="45">
        <v>0</v>
      </c>
      <c r="Q21" s="44">
        <f t="shared" si="7"/>
        <v>0</v>
      </c>
      <c r="R21" s="45">
        <v>0</v>
      </c>
      <c r="S21" s="44">
        <f t="shared" si="8"/>
        <v>0</v>
      </c>
      <c r="T21" s="45">
        <v>7</v>
      </c>
    </row>
    <row r="22" spans="1:20" s="18" customFormat="1" ht="14">
      <c r="A22" s="20" t="s">
        <v>98</v>
      </c>
      <c r="B22" s="45">
        <v>1016</v>
      </c>
      <c r="C22" s="44">
        <f t="shared" si="0"/>
        <v>0.72364672364672367</v>
      </c>
      <c r="D22" s="45">
        <v>185</v>
      </c>
      <c r="E22" s="44">
        <f t="shared" si="1"/>
        <v>0.13176638176638178</v>
      </c>
      <c r="F22" s="45">
        <v>127</v>
      </c>
      <c r="G22" s="44">
        <f t="shared" si="2"/>
        <v>9.0455840455840458E-2</v>
      </c>
      <c r="H22" s="45">
        <v>18</v>
      </c>
      <c r="I22" s="44">
        <f t="shared" si="3"/>
        <v>1.282051282051282E-2</v>
      </c>
      <c r="J22" s="45">
        <v>33</v>
      </c>
      <c r="K22" s="44">
        <f t="shared" si="4"/>
        <v>2.3504273504273504E-2</v>
      </c>
      <c r="L22" s="45">
        <v>169</v>
      </c>
      <c r="M22" s="44">
        <f t="shared" si="5"/>
        <v>0.12037037037037036</v>
      </c>
      <c r="N22" s="45">
        <v>6</v>
      </c>
      <c r="O22" s="44">
        <f t="shared" si="6"/>
        <v>4.2735042735042739E-3</v>
      </c>
      <c r="P22" s="45">
        <v>28</v>
      </c>
      <c r="Q22" s="44">
        <f t="shared" si="7"/>
        <v>1.9943019943019943E-2</v>
      </c>
      <c r="R22" s="45">
        <v>109</v>
      </c>
      <c r="S22" s="44">
        <f t="shared" si="8"/>
        <v>7.7635327635327642E-2</v>
      </c>
      <c r="T22" s="45">
        <v>1404</v>
      </c>
    </row>
    <row r="23" spans="1:20" s="18" customFormat="1" ht="14">
      <c r="A23" s="20" t="s">
        <v>99</v>
      </c>
      <c r="B23" s="45">
        <v>169</v>
      </c>
      <c r="C23" s="44">
        <f t="shared" si="0"/>
        <v>0.50148367952522255</v>
      </c>
      <c r="D23" s="45">
        <v>33</v>
      </c>
      <c r="E23" s="44">
        <f t="shared" si="1"/>
        <v>9.7922848664688422E-2</v>
      </c>
      <c r="F23" s="45">
        <v>247</v>
      </c>
      <c r="G23" s="44">
        <f t="shared" si="2"/>
        <v>0.73293768545994065</v>
      </c>
      <c r="H23" s="45">
        <v>4</v>
      </c>
      <c r="I23" s="44">
        <f t="shared" si="3"/>
        <v>1.1869436201780416E-2</v>
      </c>
      <c r="J23" s="45">
        <v>1</v>
      </c>
      <c r="K23" s="44">
        <f t="shared" si="4"/>
        <v>2.967359050445104E-3</v>
      </c>
      <c r="L23" s="45">
        <v>1</v>
      </c>
      <c r="M23" s="44">
        <f t="shared" si="5"/>
        <v>2.967359050445104E-3</v>
      </c>
      <c r="N23" s="45">
        <v>1</v>
      </c>
      <c r="O23" s="44">
        <f t="shared" si="6"/>
        <v>2.967359050445104E-3</v>
      </c>
      <c r="P23" s="45">
        <v>0</v>
      </c>
      <c r="Q23" s="44">
        <f t="shared" si="7"/>
        <v>0</v>
      </c>
      <c r="R23" s="45">
        <v>0</v>
      </c>
      <c r="S23" s="44">
        <f t="shared" si="8"/>
        <v>0</v>
      </c>
      <c r="T23" s="45">
        <v>337</v>
      </c>
    </row>
    <row r="24" spans="1:20" s="18" customFormat="1" ht="14">
      <c r="A24" s="20" t="s">
        <v>100</v>
      </c>
      <c r="B24" s="45">
        <v>1229</v>
      </c>
      <c r="C24" s="44">
        <f t="shared" si="0"/>
        <v>0.77441713925645872</v>
      </c>
      <c r="D24" s="45">
        <v>295</v>
      </c>
      <c r="E24" s="44">
        <f t="shared" si="1"/>
        <v>0.18588531821045998</v>
      </c>
      <c r="F24" s="45">
        <v>16</v>
      </c>
      <c r="G24" s="44">
        <f t="shared" si="2"/>
        <v>1.0081915563957152E-2</v>
      </c>
      <c r="H24" s="45">
        <v>5</v>
      </c>
      <c r="I24" s="44">
        <f t="shared" si="3"/>
        <v>3.1505986137366098E-3</v>
      </c>
      <c r="J24" s="45">
        <v>6</v>
      </c>
      <c r="K24" s="44">
        <f t="shared" si="4"/>
        <v>3.780718336483932E-3</v>
      </c>
      <c r="L24" s="45">
        <v>17</v>
      </c>
      <c r="M24" s="44">
        <f t="shared" si="5"/>
        <v>1.0712035286704474E-2</v>
      </c>
      <c r="N24" s="45">
        <v>5</v>
      </c>
      <c r="O24" s="44">
        <f t="shared" si="6"/>
        <v>3.1505986137366098E-3</v>
      </c>
      <c r="P24" s="45">
        <v>37</v>
      </c>
      <c r="Q24" s="44">
        <f t="shared" si="7"/>
        <v>2.3314429741650915E-2</v>
      </c>
      <c r="R24" s="45">
        <v>31</v>
      </c>
      <c r="S24" s="44">
        <f t="shared" si="8"/>
        <v>1.9533711405166982E-2</v>
      </c>
      <c r="T24" s="45">
        <v>1587</v>
      </c>
    </row>
    <row r="25" spans="1:20" s="18" customFormat="1" ht="14">
      <c r="A25" s="20" t="s">
        <v>101</v>
      </c>
      <c r="B25" s="45">
        <v>982</v>
      </c>
      <c r="C25" s="44">
        <f t="shared" si="0"/>
        <v>0.74337623012869036</v>
      </c>
      <c r="D25" s="45">
        <v>421</v>
      </c>
      <c r="E25" s="44">
        <f t="shared" si="1"/>
        <v>0.31869795609386831</v>
      </c>
      <c r="F25" s="45">
        <v>65</v>
      </c>
      <c r="G25" s="44">
        <f t="shared" si="2"/>
        <v>4.9205147615442847E-2</v>
      </c>
      <c r="H25" s="45">
        <v>16</v>
      </c>
      <c r="I25" s="44">
        <f t="shared" si="3"/>
        <v>1.2112036336109008E-2</v>
      </c>
      <c r="J25" s="45">
        <v>11</v>
      </c>
      <c r="K25" s="44">
        <f t="shared" si="4"/>
        <v>8.3270249810749441E-3</v>
      </c>
      <c r="L25" s="45">
        <v>59</v>
      </c>
      <c r="M25" s="44">
        <f t="shared" si="5"/>
        <v>4.4663133989401971E-2</v>
      </c>
      <c r="N25" s="45">
        <v>2</v>
      </c>
      <c r="O25" s="44">
        <f t="shared" si="6"/>
        <v>1.514004542013626E-3</v>
      </c>
      <c r="P25" s="45">
        <v>33</v>
      </c>
      <c r="Q25" s="44">
        <f t="shared" si="7"/>
        <v>2.4981074943224831E-2</v>
      </c>
      <c r="R25" s="45">
        <v>20</v>
      </c>
      <c r="S25" s="44">
        <f t="shared" si="8"/>
        <v>1.514004542013626E-2</v>
      </c>
      <c r="T25" s="45">
        <v>1321</v>
      </c>
    </row>
    <row r="26" spans="1:20" s="18" customFormat="1" ht="14">
      <c r="A26" s="20" t="s">
        <v>102</v>
      </c>
      <c r="B26" s="45">
        <v>1075</v>
      </c>
      <c r="C26" s="44">
        <f t="shared" si="0"/>
        <v>0.76403695806680882</v>
      </c>
      <c r="D26" s="45">
        <v>205</v>
      </c>
      <c r="E26" s="44">
        <f t="shared" si="1"/>
        <v>0.1457000710732054</v>
      </c>
      <c r="F26" s="45">
        <v>159</v>
      </c>
      <c r="G26" s="44">
        <f t="shared" si="2"/>
        <v>0.11300639658848614</v>
      </c>
      <c r="H26" s="45">
        <v>20</v>
      </c>
      <c r="I26" s="44">
        <f t="shared" si="3"/>
        <v>1.4214641080312722E-2</v>
      </c>
      <c r="J26" s="45">
        <v>104</v>
      </c>
      <c r="K26" s="44">
        <f t="shared" si="4"/>
        <v>7.3916133617626154E-2</v>
      </c>
      <c r="L26" s="45">
        <v>147</v>
      </c>
      <c r="M26" s="44">
        <f t="shared" si="5"/>
        <v>0.1044776119402985</v>
      </c>
      <c r="N26" s="45">
        <v>10</v>
      </c>
      <c r="O26" s="44">
        <f t="shared" si="6"/>
        <v>7.1073205401563609E-3</v>
      </c>
      <c r="P26" s="45">
        <v>85</v>
      </c>
      <c r="Q26" s="44">
        <f t="shared" si="7"/>
        <v>6.041222459132907E-2</v>
      </c>
      <c r="R26" s="45">
        <v>56</v>
      </c>
      <c r="S26" s="44">
        <f t="shared" si="8"/>
        <v>3.9800995024875621E-2</v>
      </c>
      <c r="T26" s="45">
        <v>1407</v>
      </c>
    </row>
    <row r="27" spans="1:20" s="18" customFormat="1" ht="14">
      <c r="A27" s="20" t="s">
        <v>103</v>
      </c>
      <c r="B27" s="45">
        <v>25</v>
      </c>
      <c r="C27" s="44">
        <f t="shared" si="0"/>
        <v>1</v>
      </c>
      <c r="D27" s="45">
        <v>0</v>
      </c>
      <c r="E27" s="44">
        <f t="shared" si="1"/>
        <v>0</v>
      </c>
      <c r="F27" s="45">
        <v>17</v>
      </c>
      <c r="G27" s="44">
        <f t="shared" si="2"/>
        <v>0.68</v>
      </c>
      <c r="H27" s="45">
        <v>0</v>
      </c>
      <c r="I27" s="44">
        <f t="shared" si="3"/>
        <v>0</v>
      </c>
      <c r="J27" s="45">
        <v>1</v>
      </c>
      <c r="K27" s="44">
        <f t="shared" si="4"/>
        <v>0.04</v>
      </c>
      <c r="L27" s="45">
        <v>0</v>
      </c>
      <c r="M27" s="44">
        <f t="shared" si="5"/>
        <v>0</v>
      </c>
      <c r="N27" s="45">
        <v>0</v>
      </c>
      <c r="O27" s="44">
        <f t="shared" si="6"/>
        <v>0</v>
      </c>
      <c r="P27" s="45">
        <v>0</v>
      </c>
      <c r="Q27" s="44">
        <f t="shared" si="7"/>
        <v>0</v>
      </c>
      <c r="R27" s="45">
        <v>0</v>
      </c>
      <c r="S27" s="44">
        <f t="shared" si="8"/>
        <v>0</v>
      </c>
      <c r="T27" s="45">
        <v>25</v>
      </c>
    </row>
    <row r="28" spans="1:20" s="18" customFormat="1" ht="14">
      <c r="A28" s="20" t="s">
        <v>104</v>
      </c>
      <c r="B28" s="45">
        <v>27</v>
      </c>
      <c r="C28" s="44">
        <f t="shared" si="0"/>
        <v>0.87096774193548387</v>
      </c>
      <c r="D28" s="45">
        <v>3</v>
      </c>
      <c r="E28" s="44">
        <f t="shared" si="1"/>
        <v>9.6774193548387094E-2</v>
      </c>
      <c r="F28" s="45">
        <v>0</v>
      </c>
      <c r="G28" s="44">
        <f t="shared" si="2"/>
        <v>0</v>
      </c>
      <c r="H28" s="45">
        <v>1</v>
      </c>
      <c r="I28" s="44">
        <f t="shared" si="3"/>
        <v>3.2258064516129031E-2</v>
      </c>
      <c r="J28" s="45">
        <v>0</v>
      </c>
      <c r="K28" s="44">
        <f t="shared" si="4"/>
        <v>0</v>
      </c>
      <c r="L28" s="45">
        <v>1</v>
      </c>
      <c r="M28" s="44">
        <f t="shared" si="5"/>
        <v>3.2258064516129031E-2</v>
      </c>
      <c r="N28" s="45">
        <v>15</v>
      </c>
      <c r="O28" s="44">
        <f t="shared" si="6"/>
        <v>0.4838709677419355</v>
      </c>
      <c r="P28" s="45">
        <v>6</v>
      </c>
      <c r="Q28" s="44">
        <f t="shared" si="7"/>
        <v>0.19354838709677419</v>
      </c>
      <c r="R28" s="45">
        <v>2</v>
      </c>
      <c r="S28" s="44">
        <f t="shared" si="8"/>
        <v>6.4516129032258063E-2</v>
      </c>
      <c r="T28" s="45">
        <v>31</v>
      </c>
    </row>
    <row r="29" spans="1:20" s="18" customFormat="1" ht="14">
      <c r="A29" s="20" t="s">
        <v>105</v>
      </c>
      <c r="B29" s="45">
        <v>1086</v>
      </c>
      <c r="C29" s="44">
        <f t="shared" si="0"/>
        <v>0.82148260211800306</v>
      </c>
      <c r="D29" s="45">
        <v>287</v>
      </c>
      <c r="E29" s="44">
        <f t="shared" si="1"/>
        <v>0.21709531013615735</v>
      </c>
      <c r="F29" s="45">
        <v>24</v>
      </c>
      <c r="G29" s="44">
        <f t="shared" si="2"/>
        <v>1.8154311649016642E-2</v>
      </c>
      <c r="H29" s="45">
        <v>14</v>
      </c>
      <c r="I29" s="44">
        <f t="shared" si="3"/>
        <v>1.059001512859304E-2</v>
      </c>
      <c r="J29" s="45">
        <v>8</v>
      </c>
      <c r="K29" s="44">
        <f t="shared" si="4"/>
        <v>6.0514372163388806E-3</v>
      </c>
      <c r="L29" s="45">
        <v>97</v>
      </c>
      <c r="M29" s="44">
        <f t="shared" si="5"/>
        <v>7.3373676248108921E-2</v>
      </c>
      <c r="N29" s="45">
        <v>3</v>
      </c>
      <c r="O29" s="44">
        <f t="shared" si="6"/>
        <v>2.2692889561270802E-3</v>
      </c>
      <c r="P29" s="45">
        <v>23</v>
      </c>
      <c r="Q29" s="44">
        <f t="shared" si="7"/>
        <v>1.7397881996974281E-2</v>
      </c>
      <c r="R29" s="45">
        <v>99</v>
      </c>
      <c r="S29" s="44">
        <f t="shared" si="8"/>
        <v>7.4886535552193642E-2</v>
      </c>
      <c r="T29" s="45">
        <v>1322</v>
      </c>
    </row>
    <row r="30" spans="1:20" s="18" customFormat="1" ht="14">
      <c r="A30" s="20" t="s">
        <v>106</v>
      </c>
      <c r="B30" s="45">
        <v>1243</v>
      </c>
      <c r="C30" s="44">
        <f t="shared" si="0"/>
        <v>0.84730743012951604</v>
      </c>
      <c r="D30" s="45">
        <v>211</v>
      </c>
      <c r="E30" s="44">
        <f t="shared" si="1"/>
        <v>0.1438309475119291</v>
      </c>
      <c r="F30" s="45">
        <v>104</v>
      </c>
      <c r="G30" s="44">
        <f t="shared" si="2"/>
        <v>7.0892978868438997E-2</v>
      </c>
      <c r="H30" s="45">
        <v>4</v>
      </c>
      <c r="I30" s="44">
        <f t="shared" si="3"/>
        <v>2.7266530334014998E-3</v>
      </c>
      <c r="J30" s="45">
        <v>4</v>
      </c>
      <c r="K30" s="44">
        <f t="shared" si="4"/>
        <v>2.7266530334014998E-3</v>
      </c>
      <c r="L30" s="45">
        <v>95</v>
      </c>
      <c r="M30" s="44">
        <f t="shared" si="5"/>
        <v>6.4758009543285616E-2</v>
      </c>
      <c r="N30" s="45">
        <v>4</v>
      </c>
      <c r="O30" s="44">
        <f t="shared" si="6"/>
        <v>2.7266530334014998E-3</v>
      </c>
      <c r="P30" s="45">
        <v>6</v>
      </c>
      <c r="Q30" s="44">
        <f t="shared" si="7"/>
        <v>4.0899795501022499E-3</v>
      </c>
      <c r="R30" s="45">
        <v>26</v>
      </c>
      <c r="S30" s="44">
        <f t="shared" si="8"/>
        <v>1.7723244717109749E-2</v>
      </c>
      <c r="T30" s="45">
        <v>1467</v>
      </c>
    </row>
    <row r="31" spans="1:20" s="18" customFormat="1" ht="14">
      <c r="A31" s="20" t="s">
        <v>107</v>
      </c>
      <c r="B31" s="45">
        <v>315</v>
      </c>
      <c r="C31" s="44">
        <f t="shared" si="0"/>
        <v>0.77395577395577397</v>
      </c>
      <c r="D31" s="45">
        <v>96</v>
      </c>
      <c r="E31" s="44">
        <f t="shared" si="1"/>
        <v>0.23587223587223588</v>
      </c>
      <c r="F31" s="45">
        <v>81</v>
      </c>
      <c r="G31" s="44">
        <f t="shared" si="2"/>
        <v>0.19901719901719903</v>
      </c>
      <c r="H31" s="45">
        <v>1</v>
      </c>
      <c r="I31" s="44">
        <f t="shared" si="3"/>
        <v>2.4570024570024569E-3</v>
      </c>
      <c r="J31" s="45">
        <v>0</v>
      </c>
      <c r="K31" s="44">
        <f t="shared" si="4"/>
        <v>0</v>
      </c>
      <c r="L31" s="45">
        <v>3</v>
      </c>
      <c r="M31" s="44">
        <f t="shared" si="5"/>
        <v>7.3710073710073713E-3</v>
      </c>
      <c r="N31" s="45">
        <v>4</v>
      </c>
      <c r="O31" s="44">
        <f t="shared" si="6"/>
        <v>9.8280098280098278E-3</v>
      </c>
      <c r="P31" s="45">
        <v>6</v>
      </c>
      <c r="Q31" s="44">
        <f t="shared" si="7"/>
        <v>1.4742014742014743E-2</v>
      </c>
      <c r="R31" s="45">
        <v>3</v>
      </c>
      <c r="S31" s="44">
        <f t="shared" si="8"/>
        <v>7.3710073710073713E-3</v>
      </c>
      <c r="T31" s="45">
        <v>407</v>
      </c>
    </row>
    <row r="32" spans="1:20" s="18" customFormat="1" ht="14">
      <c r="A32" s="20" t="s">
        <v>108</v>
      </c>
      <c r="B32" s="45">
        <v>136</v>
      </c>
      <c r="C32" s="44">
        <f t="shared" si="0"/>
        <v>0.77272727272727271</v>
      </c>
      <c r="D32" s="45">
        <v>9</v>
      </c>
      <c r="E32" s="44">
        <f t="shared" si="1"/>
        <v>5.113636363636364E-2</v>
      </c>
      <c r="F32" s="45">
        <v>27</v>
      </c>
      <c r="G32" s="44">
        <f t="shared" si="2"/>
        <v>0.15340909090909091</v>
      </c>
      <c r="H32" s="45">
        <v>3</v>
      </c>
      <c r="I32" s="44">
        <f t="shared" si="3"/>
        <v>1.7045454545454544E-2</v>
      </c>
      <c r="J32" s="45">
        <v>2</v>
      </c>
      <c r="K32" s="44">
        <f t="shared" si="4"/>
        <v>1.1363636363636364E-2</v>
      </c>
      <c r="L32" s="45">
        <v>9</v>
      </c>
      <c r="M32" s="44">
        <f t="shared" si="5"/>
        <v>5.113636363636364E-2</v>
      </c>
      <c r="N32" s="45">
        <v>0</v>
      </c>
      <c r="O32" s="44">
        <f t="shared" si="6"/>
        <v>0</v>
      </c>
      <c r="P32" s="45">
        <v>3</v>
      </c>
      <c r="Q32" s="44">
        <f t="shared" si="7"/>
        <v>1.7045454545454544E-2</v>
      </c>
      <c r="R32" s="45">
        <v>28</v>
      </c>
      <c r="S32" s="44">
        <f t="shared" si="8"/>
        <v>0.15909090909090909</v>
      </c>
      <c r="T32" s="45">
        <v>176</v>
      </c>
    </row>
    <row r="33" spans="1:20" s="18" customFormat="1" ht="14">
      <c r="A33" s="20" t="s">
        <v>109</v>
      </c>
      <c r="B33" s="45">
        <v>811</v>
      </c>
      <c r="C33" s="44">
        <f t="shared" si="0"/>
        <v>0.4215176715176715</v>
      </c>
      <c r="D33" s="45">
        <v>840</v>
      </c>
      <c r="E33" s="44">
        <f t="shared" si="1"/>
        <v>0.43659043659043661</v>
      </c>
      <c r="F33" s="45">
        <v>149</v>
      </c>
      <c r="G33" s="44">
        <f t="shared" si="2"/>
        <v>7.7442827442827447E-2</v>
      </c>
      <c r="H33" s="45">
        <v>42</v>
      </c>
      <c r="I33" s="44">
        <f t="shared" si="3"/>
        <v>2.1829521829521831E-2</v>
      </c>
      <c r="J33" s="45">
        <v>47</v>
      </c>
      <c r="K33" s="44">
        <f t="shared" si="4"/>
        <v>2.442827442827443E-2</v>
      </c>
      <c r="L33" s="45">
        <v>78</v>
      </c>
      <c r="M33" s="44">
        <f t="shared" si="5"/>
        <v>4.0540540540540543E-2</v>
      </c>
      <c r="N33" s="45">
        <v>9</v>
      </c>
      <c r="O33" s="44">
        <f t="shared" si="6"/>
        <v>4.677754677754678E-3</v>
      </c>
      <c r="P33" s="45">
        <v>46</v>
      </c>
      <c r="Q33" s="44">
        <f t="shared" si="7"/>
        <v>2.390852390852391E-2</v>
      </c>
      <c r="R33" s="45">
        <v>270</v>
      </c>
      <c r="S33" s="44">
        <f t="shared" si="8"/>
        <v>0.14033264033264034</v>
      </c>
      <c r="T33" s="45">
        <v>1924</v>
      </c>
    </row>
    <row r="34" spans="1:20" s="18" customFormat="1" ht="14">
      <c r="A34" s="20" t="s">
        <v>110</v>
      </c>
      <c r="B34" s="45">
        <v>600</v>
      </c>
      <c r="C34" s="44">
        <f t="shared" si="0"/>
        <v>0.90225563909774431</v>
      </c>
      <c r="D34" s="45">
        <v>62</v>
      </c>
      <c r="E34" s="44">
        <f t="shared" si="1"/>
        <v>9.3233082706766918E-2</v>
      </c>
      <c r="F34" s="45">
        <v>24</v>
      </c>
      <c r="G34" s="44">
        <f t="shared" si="2"/>
        <v>3.6090225563909777E-2</v>
      </c>
      <c r="H34" s="45">
        <v>17</v>
      </c>
      <c r="I34" s="44">
        <f t="shared" si="3"/>
        <v>2.5563909774436091E-2</v>
      </c>
      <c r="J34" s="45">
        <v>25</v>
      </c>
      <c r="K34" s="44">
        <f t="shared" si="4"/>
        <v>3.7593984962406013E-2</v>
      </c>
      <c r="L34" s="45">
        <v>124</v>
      </c>
      <c r="M34" s="44">
        <f t="shared" si="5"/>
        <v>0.18646616541353384</v>
      </c>
      <c r="N34" s="45">
        <v>3</v>
      </c>
      <c r="O34" s="44">
        <f t="shared" si="6"/>
        <v>4.5112781954887221E-3</v>
      </c>
      <c r="P34" s="45">
        <v>11</v>
      </c>
      <c r="Q34" s="44">
        <f t="shared" si="7"/>
        <v>1.6541353383458645E-2</v>
      </c>
      <c r="R34" s="45">
        <v>29</v>
      </c>
      <c r="S34" s="44">
        <f t="shared" si="8"/>
        <v>4.3609022556390979E-2</v>
      </c>
      <c r="T34" s="45">
        <v>665</v>
      </c>
    </row>
    <row r="35" spans="1:20" s="18" customFormat="1" ht="14">
      <c r="A35" s="20" t="s">
        <v>111</v>
      </c>
      <c r="B35" s="45">
        <v>1179</v>
      </c>
      <c r="C35" s="44">
        <f t="shared" si="0"/>
        <v>0.79180658159838813</v>
      </c>
      <c r="D35" s="45">
        <v>374</v>
      </c>
      <c r="E35" s="44">
        <f t="shared" si="1"/>
        <v>0.25117528542646073</v>
      </c>
      <c r="F35" s="45">
        <v>82</v>
      </c>
      <c r="G35" s="44">
        <f t="shared" si="2"/>
        <v>5.5070517125587644E-2</v>
      </c>
      <c r="H35" s="45">
        <v>15</v>
      </c>
      <c r="I35" s="44">
        <f t="shared" si="3"/>
        <v>1.0073875083948958E-2</v>
      </c>
      <c r="J35" s="45">
        <v>30</v>
      </c>
      <c r="K35" s="44">
        <f t="shared" si="4"/>
        <v>2.0147750167897917E-2</v>
      </c>
      <c r="L35" s="45">
        <v>55</v>
      </c>
      <c r="M35" s="44">
        <f t="shared" si="5"/>
        <v>3.6937541974479515E-2</v>
      </c>
      <c r="N35" s="45">
        <v>6</v>
      </c>
      <c r="O35" s="44">
        <f t="shared" si="6"/>
        <v>4.0295500335795834E-3</v>
      </c>
      <c r="P35" s="45">
        <v>28</v>
      </c>
      <c r="Q35" s="44">
        <f t="shared" si="7"/>
        <v>1.880456682337139E-2</v>
      </c>
      <c r="R35" s="45">
        <v>31</v>
      </c>
      <c r="S35" s="44">
        <f t="shared" si="8"/>
        <v>2.0819341840161182E-2</v>
      </c>
      <c r="T35" s="45">
        <v>1489</v>
      </c>
    </row>
    <row r="36" spans="1:20" s="18" customFormat="1" ht="14">
      <c r="A36" s="20" t="s">
        <v>112</v>
      </c>
      <c r="B36" s="45">
        <v>798</v>
      </c>
      <c r="C36" s="44">
        <f t="shared" si="0"/>
        <v>0.88963210702341133</v>
      </c>
      <c r="D36" s="45">
        <v>137</v>
      </c>
      <c r="E36" s="44">
        <f t="shared" si="1"/>
        <v>0.15273132664437011</v>
      </c>
      <c r="F36" s="45">
        <v>43</v>
      </c>
      <c r="G36" s="44">
        <f t="shared" si="2"/>
        <v>4.7937569676700112E-2</v>
      </c>
      <c r="H36" s="45">
        <v>28</v>
      </c>
      <c r="I36" s="44">
        <f t="shared" si="3"/>
        <v>3.121516164994426E-2</v>
      </c>
      <c r="J36" s="45">
        <v>36</v>
      </c>
      <c r="K36" s="44">
        <f t="shared" si="4"/>
        <v>4.0133779264214048E-2</v>
      </c>
      <c r="L36" s="45">
        <v>91</v>
      </c>
      <c r="M36" s="44">
        <f t="shared" si="5"/>
        <v>0.10144927536231885</v>
      </c>
      <c r="N36" s="45">
        <v>5</v>
      </c>
      <c r="O36" s="44">
        <f t="shared" si="6"/>
        <v>5.5741360089186179E-3</v>
      </c>
      <c r="P36" s="45">
        <v>26</v>
      </c>
      <c r="Q36" s="44">
        <f t="shared" si="7"/>
        <v>2.8985507246376812E-2</v>
      </c>
      <c r="R36" s="45">
        <v>10</v>
      </c>
      <c r="S36" s="44">
        <f t="shared" si="8"/>
        <v>1.1148272017837236E-2</v>
      </c>
      <c r="T36" s="45">
        <v>897</v>
      </c>
    </row>
    <row r="37" spans="1:20" s="18" customFormat="1" ht="14">
      <c r="A37" s="20" t="s">
        <v>113</v>
      </c>
      <c r="B37" s="45">
        <v>1156</v>
      </c>
      <c r="C37" s="44">
        <f t="shared" si="0"/>
        <v>0.85</v>
      </c>
      <c r="D37" s="45">
        <v>226</v>
      </c>
      <c r="E37" s="44">
        <f t="shared" si="1"/>
        <v>0.16617647058823529</v>
      </c>
      <c r="F37" s="45">
        <v>57</v>
      </c>
      <c r="G37" s="44">
        <f t="shared" si="2"/>
        <v>4.191176470588235E-2</v>
      </c>
      <c r="H37" s="45">
        <v>31</v>
      </c>
      <c r="I37" s="44">
        <f t="shared" si="3"/>
        <v>2.2794117647058822E-2</v>
      </c>
      <c r="J37" s="45">
        <v>57</v>
      </c>
      <c r="K37" s="44">
        <f t="shared" si="4"/>
        <v>4.191176470588235E-2</v>
      </c>
      <c r="L37" s="45">
        <v>87</v>
      </c>
      <c r="M37" s="44">
        <f t="shared" si="5"/>
        <v>6.3970588235294112E-2</v>
      </c>
      <c r="N37" s="45">
        <v>3</v>
      </c>
      <c r="O37" s="44">
        <f t="shared" si="6"/>
        <v>2.2058823529411764E-3</v>
      </c>
      <c r="P37" s="45">
        <v>44</v>
      </c>
      <c r="Q37" s="44">
        <f t="shared" si="7"/>
        <v>3.2352941176470591E-2</v>
      </c>
      <c r="R37" s="45">
        <v>26</v>
      </c>
      <c r="S37" s="44">
        <f t="shared" si="8"/>
        <v>1.9117647058823531E-2</v>
      </c>
      <c r="T37" s="45">
        <v>1360</v>
      </c>
    </row>
    <row r="38" spans="1:20" s="18" customFormat="1" ht="14">
      <c r="A38" s="20" t="s">
        <v>114</v>
      </c>
      <c r="B38" s="45">
        <v>801</v>
      </c>
      <c r="C38" s="44">
        <f t="shared" si="0"/>
        <v>0.76068376068376065</v>
      </c>
      <c r="D38" s="45">
        <v>344</v>
      </c>
      <c r="E38" s="44">
        <f t="shared" si="1"/>
        <v>0.32668566001899335</v>
      </c>
      <c r="F38" s="45">
        <v>81</v>
      </c>
      <c r="G38" s="44">
        <f t="shared" si="2"/>
        <v>7.6923076923076927E-2</v>
      </c>
      <c r="H38" s="45">
        <v>47</v>
      </c>
      <c r="I38" s="44">
        <f t="shared" si="3"/>
        <v>4.4634377967711303E-2</v>
      </c>
      <c r="J38" s="45">
        <v>63</v>
      </c>
      <c r="K38" s="44">
        <f t="shared" si="4"/>
        <v>5.9829059829059832E-2</v>
      </c>
      <c r="L38" s="45">
        <v>169</v>
      </c>
      <c r="M38" s="44">
        <f t="shared" si="5"/>
        <v>0.16049382716049382</v>
      </c>
      <c r="N38" s="45">
        <v>4</v>
      </c>
      <c r="O38" s="44">
        <f t="shared" si="6"/>
        <v>3.7986704653371322E-3</v>
      </c>
      <c r="P38" s="45">
        <v>41</v>
      </c>
      <c r="Q38" s="44">
        <f t="shared" si="7"/>
        <v>3.8936372269705602E-2</v>
      </c>
      <c r="R38" s="45">
        <v>56</v>
      </c>
      <c r="S38" s="44">
        <f t="shared" si="8"/>
        <v>5.3181386514719847E-2</v>
      </c>
      <c r="T38" s="45">
        <v>1053</v>
      </c>
    </row>
    <row r="39" spans="1:20" s="18" customFormat="1" ht="14">
      <c r="A39" s="20" t="s">
        <v>115</v>
      </c>
      <c r="B39" s="45">
        <v>207</v>
      </c>
      <c r="C39" s="44">
        <f t="shared" si="0"/>
        <v>0.49879518072289158</v>
      </c>
      <c r="D39" s="45">
        <v>124</v>
      </c>
      <c r="E39" s="44">
        <f t="shared" si="1"/>
        <v>0.29879518072289157</v>
      </c>
      <c r="F39" s="45">
        <v>84</v>
      </c>
      <c r="G39" s="44">
        <f t="shared" si="2"/>
        <v>0.20240963855421687</v>
      </c>
      <c r="H39" s="45">
        <v>3</v>
      </c>
      <c r="I39" s="44">
        <f t="shared" si="3"/>
        <v>7.2289156626506026E-3</v>
      </c>
      <c r="J39" s="45">
        <v>2</v>
      </c>
      <c r="K39" s="44">
        <f t="shared" si="4"/>
        <v>4.8192771084337354E-3</v>
      </c>
      <c r="L39" s="45">
        <v>15</v>
      </c>
      <c r="M39" s="44">
        <f t="shared" si="5"/>
        <v>3.614457831325301E-2</v>
      </c>
      <c r="N39" s="45">
        <v>6</v>
      </c>
      <c r="O39" s="44">
        <f t="shared" si="6"/>
        <v>1.4457831325301205E-2</v>
      </c>
      <c r="P39" s="45">
        <v>3</v>
      </c>
      <c r="Q39" s="44">
        <f t="shared" si="7"/>
        <v>7.2289156626506026E-3</v>
      </c>
      <c r="R39" s="45">
        <v>39</v>
      </c>
      <c r="S39" s="44">
        <f t="shared" si="8"/>
        <v>9.3975903614457831E-2</v>
      </c>
      <c r="T39" s="45">
        <v>415</v>
      </c>
    </row>
    <row r="40" spans="1:20" s="18" customFormat="1" ht="14">
      <c r="A40" s="20" t="s">
        <v>116</v>
      </c>
      <c r="B40" s="45">
        <v>1099</v>
      </c>
      <c r="C40" s="44">
        <f t="shared" si="0"/>
        <v>0.68303293971410817</v>
      </c>
      <c r="D40" s="45">
        <v>357</v>
      </c>
      <c r="E40" s="44">
        <f t="shared" si="1"/>
        <v>0.2218769422001243</v>
      </c>
      <c r="F40" s="45">
        <v>77</v>
      </c>
      <c r="G40" s="44">
        <f t="shared" si="2"/>
        <v>4.7855811062771911E-2</v>
      </c>
      <c r="H40" s="45">
        <v>27</v>
      </c>
      <c r="I40" s="44">
        <f t="shared" si="3"/>
        <v>1.678060907395898E-2</v>
      </c>
      <c r="J40" s="45">
        <v>17</v>
      </c>
      <c r="K40" s="44">
        <f t="shared" si="4"/>
        <v>1.0565568676196395E-2</v>
      </c>
      <c r="L40" s="45">
        <v>119</v>
      </c>
      <c r="M40" s="44">
        <f t="shared" si="5"/>
        <v>7.3958980733374771E-2</v>
      </c>
      <c r="N40" s="45">
        <v>11</v>
      </c>
      <c r="O40" s="44">
        <f t="shared" si="6"/>
        <v>6.8365444375388437E-3</v>
      </c>
      <c r="P40" s="45">
        <v>69</v>
      </c>
      <c r="Q40" s="44">
        <f t="shared" si="7"/>
        <v>4.288377874456184E-2</v>
      </c>
      <c r="R40" s="45">
        <v>194</v>
      </c>
      <c r="S40" s="44">
        <f t="shared" si="8"/>
        <v>0.12057178371659416</v>
      </c>
      <c r="T40" s="45">
        <v>1609</v>
      </c>
    </row>
    <row r="41" spans="1:20" s="18" customFormat="1" ht="14">
      <c r="A41" s="20" t="s">
        <v>117</v>
      </c>
      <c r="B41" s="45">
        <v>1054</v>
      </c>
      <c r="C41" s="44">
        <f t="shared" si="0"/>
        <v>0.88127090301003341</v>
      </c>
      <c r="D41" s="45">
        <v>164</v>
      </c>
      <c r="E41" s="44">
        <f t="shared" si="1"/>
        <v>0.13712374581939799</v>
      </c>
      <c r="F41" s="45">
        <v>66</v>
      </c>
      <c r="G41" s="44">
        <f t="shared" si="2"/>
        <v>5.5183946488294312E-2</v>
      </c>
      <c r="H41" s="45">
        <v>24</v>
      </c>
      <c r="I41" s="44">
        <f t="shared" si="3"/>
        <v>2.0066889632107024E-2</v>
      </c>
      <c r="J41" s="45">
        <v>31</v>
      </c>
      <c r="K41" s="44">
        <f t="shared" si="4"/>
        <v>2.5919732441471572E-2</v>
      </c>
      <c r="L41" s="45">
        <v>86</v>
      </c>
      <c r="M41" s="44">
        <f t="shared" si="5"/>
        <v>7.1906354515050161E-2</v>
      </c>
      <c r="N41" s="45">
        <v>8</v>
      </c>
      <c r="O41" s="44">
        <f t="shared" si="6"/>
        <v>6.688963210702341E-3</v>
      </c>
      <c r="P41" s="45">
        <v>35</v>
      </c>
      <c r="Q41" s="44">
        <f t="shared" si="7"/>
        <v>2.9264214046822744E-2</v>
      </c>
      <c r="R41" s="45">
        <v>6</v>
      </c>
      <c r="S41" s="44">
        <f t="shared" si="8"/>
        <v>5.016722408026756E-3</v>
      </c>
      <c r="T41" s="45">
        <v>1196</v>
      </c>
    </row>
    <row r="42" spans="1:20" s="18" customFormat="1" ht="14">
      <c r="A42" s="20" t="s">
        <v>118</v>
      </c>
      <c r="B42" s="45">
        <v>24</v>
      </c>
      <c r="C42" s="44">
        <f t="shared" si="0"/>
        <v>1</v>
      </c>
      <c r="D42" s="45">
        <v>0</v>
      </c>
      <c r="E42" s="44">
        <f t="shared" si="1"/>
        <v>0</v>
      </c>
      <c r="F42" s="45">
        <v>0</v>
      </c>
      <c r="G42" s="44">
        <f t="shared" si="2"/>
        <v>0</v>
      </c>
      <c r="H42" s="45">
        <v>0</v>
      </c>
      <c r="I42" s="44">
        <f t="shared" si="3"/>
        <v>0</v>
      </c>
      <c r="J42" s="45">
        <v>0</v>
      </c>
      <c r="K42" s="44">
        <f t="shared" si="4"/>
        <v>0</v>
      </c>
      <c r="L42" s="45">
        <v>0</v>
      </c>
      <c r="M42" s="44">
        <f t="shared" si="5"/>
        <v>0</v>
      </c>
      <c r="N42" s="45">
        <v>0</v>
      </c>
      <c r="O42" s="44">
        <f t="shared" si="6"/>
        <v>0</v>
      </c>
      <c r="P42" s="45">
        <v>0</v>
      </c>
      <c r="Q42" s="44">
        <f t="shared" si="7"/>
        <v>0</v>
      </c>
      <c r="R42" s="45">
        <v>0</v>
      </c>
      <c r="S42" s="44">
        <f t="shared" si="8"/>
        <v>0</v>
      </c>
      <c r="T42" s="45">
        <v>24</v>
      </c>
    </row>
    <row r="43" spans="1:20" s="18" customFormat="1" ht="14">
      <c r="A43" s="20" t="s">
        <v>119</v>
      </c>
      <c r="B43" s="45">
        <v>56</v>
      </c>
      <c r="C43" s="44">
        <f t="shared" si="0"/>
        <v>0.875</v>
      </c>
      <c r="D43" s="45">
        <v>0</v>
      </c>
      <c r="E43" s="44">
        <f t="shared" si="1"/>
        <v>0</v>
      </c>
      <c r="F43" s="45">
        <v>6</v>
      </c>
      <c r="G43" s="44">
        <f t="shared" si="2"/>
        <v>9.375E-2</v>
      </c>
      <c r="H43" s="45">
        <v>0</v>
      </c>
      <c r="I43" s="44">
        <f t="shared" si="3"/>
        <v>0</v>
      </c>
      <c r="J43" s="45">
        <v>0</v>
      </c>
      <c r="K43" s="44">
        <f t="shared" si="4"/>
        <v>0</v>
      </c>
      <c r="L43" s="45">
        <v>0</v>
      </c>
      <c r="M43" s="44">
        <f t="shared" si="5"/>
        <v>0</v>
      </c>
      <c r="N43" s="45">
        <v>2</v>
      </c>
      <c r="O43" s="44">
        <f t="shared" si="6"/>
        <v>3.125E-2</v>
      </c>
      <c r="P43" s="45">
        <v>6</v>
      </c>
      <c r="Q43" s="44">
        <f t="shared" si="7"/>
        <v>9.375E-2</v>
      </c>
      <c r="R43" s="45">
        <v>0</v>
      </c>
      <c r="S43" s="44">
        <f t="shared" si="8"/>
        <v>0</v>
      </c>
      <c r="T43" s="45">
        <v>64</v>
      </c>
    </row>
    <row r="44" spans="1:20" s="18" customFormat="1" ht="14">
      <c r="B44" s="46"/>
      <c r="C44" s="46"/>
      <c r="D44" s="46"/>
      <c r="E44" s="46"/>
      <c r="F44" s="46"/>
      <c r="G44" s="46"/>
      <c r="H44" s="46"/>
      <c r="I44" s="46"/>
      <c r="J44" s="46"/>
      <c r="K44" s="46"/>
      <c r="L44" s="46"/>
      <c r="M44" s="46"/>
      <c r="N44" s="46"/>
      <c r="O44" s="46"/>
      <c r="P44" s="46"/>
      <c r="Q44" s="46"/>
      <c r="R44" s="46"/>
      <c r="S44" s="46"/>
    </row>
    <row r="45" spans="1:20" s="18" customFormat="1" ht="14">
      <c r="A45" s="23" t="s">
        <v>125</v>
      </c>
      <c r="B45" s="46"/>
      <c r="C45" s="46"/>
      <c r="D45" s="46"/>
      <c r="E45" s="46"/>
      <c r="F45" s="46"/>
      <c r="G45" s="46"/>
      <c r="H45" s="46"/>
      <c r="I45" s="46"/>
      <c r="J45" s="46"/>
      <c r="K45" s="46"/>
      <c r="L45" s="46"/>
      <c r="M45" s="46"/>
      <c r="N45" s="46"/>
      <c r="O45" s="46"/>
      <c r="P45" s="46"/>
      <c r="Q45" s="46"/>
      <c r="R45" s="46"/>
      <c r="S45" s="46"/>
    </row>
  </sheetData>
  <sheetProtection selectLockedCells="1" selectUnlockedCells="1"/>
  <mergeCells count="12">
    <mergeCell ref="P9:Q9"/>
    <mergeCell ref="R9:S9"/>
    <mergeCell ref="A3:T3"/>
    <mergeCell ref="A8:A10"/>
    <mergeCell ref="B8:T8"/>
    <mergeCell ref="B9:C9"/>
    <mergeCell ref="D9:E9"/>
    <mergeCell ref="F9:G9"/>
    <mergeCell ref="H9:I9"/>
    <mergeCell ref="J9:K9"/>
    <mergeCell ref="L9:M9"/>
    <mergeCell ref="N9:O9"/>
  </mergeCells>
  <conditionalFormatting sqref="A4:T5 B6:T6">
    <cfRule type="duplicateValues" dxfId="160" priority="2"/>
  </conditionalFormatting>
  <conditionalFormatting sqref="A6">
    <cfRule type="duplicateValues" dxfId="159" priority="1"/>
  </conditionalFormatting>
  <pageMargins left="0.7" right="0.7" top="0.75" bottom="0.75" header="0.3" footer="0.3"/>
  <pageSetup orientation="portrait" horizontalDpi="360" verticalDpi="36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B58EC-7F0A-405B-9238-A4B6E2F55304}">
  <dimension ref="A1:F45"/>
  <sheetViews>
    <sheetView showGridLines="0" topLeftCell="B1" zoomScale="87" zoomScaleNormal="87" workbookViewId="0">
      <selection activeCell="E35" sqref="E35"/>
    </sheetView>
  </sheetViews>
  <sheetFormatPr baseColWidth="10" defaultColWidth="11.5" defaultRowHeight="15"/>
  <cols>
    <col min="1" max="1" width="37.83203125" style="16" customWidth="1"/>
    <col min="2" max="2" width="14.33203125" style="47" bestFit="1" customWidth="1"/>
    <col min="3" max="3" width="13.6640625" style="47" customWidth="1"/>
    <col min="4" max="5" width="11.5" style="47"/>
    <col min="6" max="6" width="14.1640625" style="16" bestFit="1" customWidth="1"/>
    <col min="7" max="16384" width="11.5" style="16"/>
  </cols>
  <sheetData>
    <row r="1" spans="1:6" s="14" customFormat="1" ht="59.25" customHeight="1">
      <c r="B1" s="35"/>
      <c r="C1" s="35"/>
      <c r="D1" s="35"/>
      <c r="E1" s="35"/>
    </row>
    <row r="2" spans="1:6" s="15" customFormat="1" ht="3.75" customHeight="1">
      <c r="B2" s="36"/>
      <c r="C2" s="36"/>
      <c r="D2" s="36"/>
      <c r="E2" s="36"/>
    </row>
    <row r="3" spans="1:6" ht="28.5" customHeight="1">
      <c r="A3" s="461" t="s">
        <v>13</v>
      </c>
      <c r="B3" s="461"/>
      <c r="C3" s="461"/>
      <c r="D3" s="461"/>
      <c r="E3" s="461"/>
      <c r="F3" s="461"/>
    </row>
    <row r="4" spans="1:6">
      <c r="A4" s="26" t="s">
        <v>65</v>
      </c>
      <c r="B4" s="37"/>
      <c r="C4" s="37"/>
      <c r="D4" s="37"/>
      <c r="E4" s="37"/>
      <c r="F4" s="37"/>
    </row>
    <row r="5" spans="1:6">
      <c r="A5" s="49" t="s">
        <v>252</v>
      </c>
      <c r="B5" s="37"/>
      <c r="C5" s="37"/>
      <c r="D5" s="37"/>
      <c r="E5" s="37"/>
      <c r="F5" s="37"/>
    </row>
    <row r="6" spans="1:6">
      <c r="A6" s="38" t="s">
        <v>84</v>
      </c>
      <c r="B6" s="39"/>
      <c r="C6" s="39"/>
      <c r="D6" s="39"/>
      <c r="E6" s="39"/>
      <c r="F6" s="39"/>
    </row>
    <row r="8" spans="1:6" s="18" customFormat="1" ht="14">
      <c r="A8" s="462" t="s">
        <v>85</v>
      </c>
      <c r="B8" s="465" t="s">
        <v>253</v>
      </c>
      <c r="C8" s="466"/>
      <c r="D8" s="466"/>
      <c r="E8" s="466"/>
      <c r="F8" s="467"/>
    </row>
    <row r="9" spans="1:6" s="18" customFormat="1" ht="38.25" customHeight="1">
      <c r="A9" s="463"/>
      <c r="B9" s="465" t="s">
        <v>155</v>
      </c>
      <c r="C9" s="467"/>
      <c r="D9" s="465" t="s">
        <v>156</v>
      </c>
      <c r="E9" s="467"/>
      <c r="F9" s="29" t="s">
        <v>124</v>
      </c>
    </row>
    <row r="10" spans="1:6" s="18" customFormat="1">
      <c r="A10" s="464"/>
      <c r="B10" s="29" t="s">
        <v>23</v>
      </c>
      <c r="C10" s="29" t="s">
        <v>22</v>
      </c>
      <c r="D10" s="29" t="s">
        <v>23</v>
      </c>
      <c r="E10" s="29" t="s">
        <v>22</v>
      </c>
      <c r="F10" s="29"/>
    </row>
    <row r="11" spans="1:6" s="18" customFormat="1" ht="14">
      <c r="A11" s="40" t="s">
        <v>87</v>
      </c>
      <c r="B11" s="41">
        <f>SUM(B12:B43)</f>
        <v>8802</v>
      </c>
      <c r="C11" s="48">
        <f>B11/$F11</f>
        <v>0.28281335346849595</v>
      </c>
      <c r="D11" s="41">
        <f>SUM(D12:D43)</f>
        <v>22321</v>
      </c>
      <c r="E11" s="48">
        <f>D11/$F11</f>
        <v>0.71718664653150399</v>
      </c>
      <c r="F11" s="41">
        <f>SUM(F12:F43)</f>
        <v>31123</v>
      </c>
    </row>
    <row r="12" spans="1:6" s="18" customFormat="1" ht="14">
      <c r="A12" s="20" t="s">
        <v>88</v>
      </c>
      <c r="B12" s="45">
        <v>87</v>
      </c>
      <c r="C12" s="44">
        <f>B12/$F12</f>
        <v>0.11012658227848102</v>
      </c>
      <c r="D12" s="45">
        <v>703</v>
      </c>
      <c r="E12" s="44">
        <f>D12/$F12</f>
        <v>0.88987341772151896</v>
      </c>
      <c r="F12" s="45">
        <f>B12+D12</f>
        <v>790</v>
      </c>
    </row>
    <row r="13" spans="1:6" s="18" customFormat="1" ht="14">
      <c r="A13" s="20" t="s">
        <v>89</v>
      </c>
      <c r="B13" s="45">
        <v>739</v>
      </c>
      <c r="C13" s="44">
        <f t="shared" ref="C13:E28" si="0">B13/$F13</f>
        <v>0.52078928823114867</v>
      </c>
      <c r="D13" s="45">
        <v>680</v>
      </c>
      <c r="E13" s="44">
        <f t="shared" si="0"/>
        <v>0.47921071176885133</v>
      </c>
      <c r="F13" s="45">
        <f t="shared" ref="F13:F43" si="1">B13+D13</f>
        <v>1419</v>
      </c>
    </row>
    <row r="14" spans="1:6" s="18" customFormat="1" ht="14">
      <c r="A14" s="20" t="s">
        <v>90</v>
      </c>
      <c r="B14" s="45">
        <v>6</v>
      </c>
      <c r="C14" s="44">
        <f t="shared" si="0"/>
        <v>0.46153846153846156</v>
      </c>
      <c r="D14" s="45">
        <v>7</v>
      </c>
      <c r="E14" s="44">
        <f t="shared" si="0"/>
        <v>0.53846153846153844</v>
      </c>
      <c r="F14" s="45">
        <f t="shared" si="1"/>
        <v>13</v>
      </c>
    </row>
    <row r="15" spans="1:6" s="18" customFormat="1" ht="14">
      <c r="A15" s="20" t="s">
        <v>91</v>
      </c>
      <c r="B15" s="45">
        <v>465</v>
      </c>
      <c r="C15" s="44">
        <f t="shared" si="0"/>
        <v>0.23676171079429736</v>
      </c>
      <c r="D15" s="45">
        <v>1499</v>
      </c>
      <c r="E15" s="44">
        <f t="shared" si="0"/>
        <v>0.76323828920570269</v>
      </c>
      <c r="F15" s="45">
        <f t="shared" si="1"/>
        <v>1964</v>
      </c>
    </row>
    <row r="16" spans="1:6" s="18" customFormat="1" ht="14">
      <c r="A16" s="20" t="s">
        <v>92</v>
      </c>
      <c r="B16" s="45">
        <v>1194</v>
      </c>
      <c r="C16" s="44">
        <f t="shared" si="0"/>
        <v>0.51643598615916952</v>
      </c>
      <c r="D16" s="45">
        <v>1118</v>
      </c>
      <c r="E16" s="44">
        <f t="shared" si="0"/>
        <v>0.48356401384083048</v>
      </c>
      <c r="F16" s="45">
        <f t="shared" si="1"/>
        <v>2312</v>
      </c>
    </row>
    <row r="17" spans="1:6" s="18" customFormat="1" ht="14">
      <c r="A17" s="20" t="s">
        <v>93</v>
      </c>
      <c r="B17" s="45">
        <v>338</v>
      </c>
      <c r="C17" s="44">
        <f t="shared" si="0"/>
        <v>0.15597600369173972</v>
      </c>
      <c r="D17" s="45">
        <v>1829</v>
      </c>
      <c r="E17" s="44">
        <f t="shared" si="0"/>
        <v>0.8440239963082603</v>
      </c>
      <c r="F17" s="45">
        <f t="shared" si="1"/>
        <v>2167</v>
      </c>
    </row>
    <row r="18" spans="1:6" s="18" customFormat="1" ht="14">
      <c r="A18" s="20" t="s">
        <v>94</v>
      </c>
      <c r="B18" s="45">
        <v>572</v>
      </c>
      <c r="C18" s="44">
        <f t="shared" si="0"/>
        <v>0.29065040650406504</v>
      </c>
      <c r="D18" s="45">
        <v>1396</v>
      </c>
      <c r="E18" s="44">
        <f t="shared" si="0"/>
        <v>0.70934959349593496</v>
      </c>
      <c r="F18" s="45">
        <f t="shared" si="1"/>
        <v>1968</v>
      </c>
    </row>
    <row r="19" spans="1:6" s="18" customFormat="1" ht="14">
      <c r="A19" s="20" t="s">
        <v>95</v>
      </c>
      <c r="B19" s="45">
        <v>388</v>
      </c>
      <c r="C19" s="44">
        <f t="shared" si="0"/>
        <v>0.29915188897455669</v>
      </c>
      <c r="D19" s="45">
        <v>909</v>
      </c>
      <c r="E19" s="44">
        <f t="shared" si="0"/>
        <v>0.70084811102544331</v>
      </c>
      <c r="F19" s="45">
        <f t="shared" si="1"/>
        <v>1297</v>
      </c>
    </row>
    <row r="20" spans="1:6" s="18" customFormat="1" ht="14">
      <c r="A20" s="20" t="s">
        <v>96</v>
      </c>
      <c r="B20" s="45">
        <v>50</v>
      </c>
      <c r="C20" s="44">
        <f t="shared" si="0"/>
        <v>0.23255813953488372</v>
      </c>
      <c r="D20" s="45">
        <v>165</v>
      </c>
      <c r="E20" s="44">
        <f t="shared" si="0"/>
        <v>0.76744186046511631</v>
      </c>
      <c r="F20" s="45">
        <f t="shared" si="1"/>
        <v>215</v>
      </c>
    </row>
    <row r="21" spans="1:6" s="18" customFormat="1" ht="14">
      <c r="A21" s="20" t="s">
        <v>97</v>
      </c>
      <c r="B21" s="45">
        <v>3</v>
      </c>
      <c r="C21" s="44">
        <f t="shared" si="0"/>
        <v>0.5</v>
      </c>
      <c r="D21" s="45">
        <v>3</v>
      </c>
      <c r="E21" s="44">
        <f t="shared" si="0"/>
        <v>0.5</v>
      </c>
      <c r="F21" s="45">
        <f t="shared" si="1"/>
        <v>6</v>
      </c>
    </row>
    <row r="22" spans="1:6" s="18" customFormat="1" ht="14">
      <c r="A22" s="20" t="s">
        <v>98</v>
      </c>
      <c r="B22" s="45">
        <v>344</v>
      </c>
      <c r="C22" s="44">
        <f t="shared" si="0"/>
        <v>0.26812159002338271</v>
      </c>
      <c r="D22" s="45">
        <v>939</v>
      </c>
      <c r="E22" s="44">
        <f t="shared" si="0"/>
        <v>0.73187840997661735</v>
      </c>
      <c r="F22" s="45">
        <f t="shared" si="1"/>
        <v>1283</v>
      </c>
    </row>
    <row r="23" spans="1:6" s="18" customFormat="1" ht="14">
      <c r="A23" s="20" t="s">
        <v>99</v>
      </c>
      <c r="B23" s="45">
        <v>27</v>
      </c>
      <c r="C23" s="44">
        <f t="shared" si="0"/>
        <v>8.0838323353293412E-2</v>
      </c>
      <c r="D23" s="45">
        <v>307</v>
      </c>
      <c r="E23" s="44">
        <f t="shared" si="0"/>
        <v>0.91916167664670656</v>
      </c>
      <c r="F23" s="45">
        <f t="shared" si="1"/>
        <v>334</v>
      </c>
    </row>
    <row r="24" spans="1:6" s="18" customFormat="1" ht="14">
      <c r="A24" s="20" t="s">
        <v>100</v>
      </c>
      <c r="B24" s="45">
        <v>146</v>
      </c>
      <c r="C24" s="44">
        <f t="shared" si="0"/>
        <v>9.4990240728692263E-2</v>
      </c>
      <c r="D24" s="45">
        <v>1391</v>
      </c>
      <c r="E24" s="44">
        <f t="shared" si="0"/>
        <v>0.90500975927130778</v>
      </c>
      <c r="F24" s="45">
        <f t="shared" si="1"/>
        <v>1537</v>
      </c>
    </row>
    <row r="25" spans="1:6" s="18" customFormat="1" ht="14">
      <c r="A25" s="20" t="s">
        <v>101</v>
      </c>
      <c r="B25" s="45">
        <v>264</v>
      </c>
      <c r="C25" s="44">
        <f t="shared" si="0"/>
        <v>0.2043343653250774</v>
      </c>
      <c r="D25" s="45">
        <v>1028</v>
      </c>
      <c r="E25" s="44">
        <f t="shared" si="0"/>
        <v>0.79566563467492257</v>
      </c>
      <c r="F25" s="45">
        <f t="shared" si="1"/>
        <v>1292</v>
      </c>
    </row>
    <row r="26" spans="1:6" s="18" customFormat="1" ht="14">
      <c r="A26" s="20" t="s">
        <v>102</v>
      </c>
      <c r="B26" s="45">
        <v>682</v>
      </c>
      <c r="C26" s="44">
        <f t="shared" si="0"/>
        <v>0.51316779533483825</v>
      </c>
      <c r="D26" s="45">
        <v>647</v>
      </c>
      <c r="E26" s="44">
        <f t="shared" si="0"/>
        <v>0.48683220466516175</v>
      </c>
      <c r="F26" s="45">
        <f t="shared" si="1"/>
        <v>1329</v>
      </c>
    </row>
    <row r="27" spans="1:6" s="18" customFormat="1" ht="14">
      <c r="A27" s="20" t="s">
        <v>103</v>
      </c>
      <c r="B27" s="45">
        <v>18</v>
      </c>
      <c r="C27" s="44">
        <f t="shared" si="0"/>
        <v>0.75</v>
      </c>
      <c r="D27" s="45">
        <v>6</v>
      </c>
      <c r="E27" s="44">
        <f t="shared" si="0"/>
        <v>0.25</v>
      </c>
      <c r="F27" s="45">
        <f t="shared" si="1"/>
        <v>24</v>
      </c>
    </row>
    <row r="28" spans="1:6" s="18" customFormat="1" ht="14">
      <c r="A28" s="20" t="s">
        <v>104</v>
      </c>
      <c r="B28" s="45">
        <v>16</v>
      </c>
      <c r="C28" s="44">
        <f t="shared" si="0"/>
        <v>0.55172413793103448</v>
      </c>
      <c r="D28" s="45">
        <v>13</v>
      </c>
      <c r="E28" s="44">
        <f t="shared" si="0"/>
        <v>0.44827586206896552</v>
      </c>
      <c r="F28" s="45">
        <f t="shared" si="1"/>
        <v>29</v>
      </c>
    </row>
    <row r="29" spans="1:6" s="18" customFormat="1" ht="14">
      <c r="A29" s="20" t="s">
        <v>105</v>
      </c>
      <c r="B29" s="45">
        <v>383</v>
      </c>
      <c r="C29" s="44">
        <f t="shared" ref="C29:E43" si="2">B29/$F29</f>
        <v>0.31600660066006603</v>
      </c>
      <c r="D29" s="45">
        <v>829</v>
      </c>
      <c r="E29" s="44">
        <f t="shared" si="2"/>
        <v>0.68399339933993397</v>
      </c>
      <c r="F29" s="45">
        <f t="shared" si="1"/>
        <v>1212</v>
      </c>
    </row>
    <row r="30" spans="1:6" s="18" customFormat="1" ht="14">
      <c r="A30" s="20" t="s">
        <v>106</v>
      </c>
      <c r="B30" s="45">
        <v>134</v>
      </c>
      <c r="C30" s="44">
        <f t="shared" si="2"/>
        <v>9.324982602644398E-2</v>
      </c>
      <c r="D30" s="45">
        <v>1303</v>
      </c>
      <c r="E30" s="44">
        <f t="shared" si="2"/>
        <v>0.90675017397355606</v>
      </c>
      <c r="F30" s="45">
        <f t="shared" si="1"/>
        <v>1437</v>
      </c>
    </row>
    <row r="31" spans="1:6" s="18" customFormat="1" ht="14">
      <c r="A31" s="20" t="s">
        <v>107</v>
      </c>
      <c r="B31" s="45">
        <v>92</v>
      </c>
      <c r="C31" s="44">
        <f t="shared" si="2"/>
        <v>0.23291139240506328</v>
      </c>
      <c r="D31" s="45">
        <v>303</v>
      </c>
      <c r="E31" s="44">
        <f t="shared" si="2"/>
        <v>0.76708860759493669</v>
      </c>
      <c r="F31" s="45">
        <f t="shared" si="1"/>
        <v>395</v>
      </c>
    </row>
    <row r="32" spans="1:6" s="18" customFormat="1" ht="14">
      <c r="A32" s="20" t="s">
        <v>108</v>
      </c>
      <c r="B32" s="45">
        <v>87</v>
      </c>
      <c r="C32" s="44">
        <f t="shared" si="2"/>
        <v>0.58783783783783783</v>
      </c>
      <c r="D32" s="45">
        <v>61</v>
      </c>
      <c r="E32" s="44">
        <f t="shared" si="2"/>
        <v>0.41216216216216217</v>
      </c>
      <c r="F32" s="45">
        <f t="shared" si="1"/>
        <v>148</v>
      </c>
    </row>
    <row r="33" spans="1:6" s="18" customFormat="1" ht="14">
      <c r="A33" s="20" t="s">
        <v>109</v>
      </c>
      <c r="B33" s="45">
        <v>437</v>
      </c>
      <c r="C33" s="44">
        <f t="shared" si="2"/>
        <v>0.26678876678876678</v>
      </c>
      <c r="D33" s="45">
        <v>1201</v>
      </c>
      <c r="E33" s="44">
        <f t="shared" si="2"/>
        <v>0.73321123321123316</v>
      </c>
      <c r="F33" s="45">
        <f t="shared" si="1"/>
        <v>1638</v>
      </c>
    </row>
    <row r="34" spans="1:6" s="18" customFormat="1" ht="14">
      <c r="A34" s="20" t="s">
        <v>110</v>
      </c>
      <c r="B34" s="45">
        <v>177</v>
      </c>
      <c r="C34" s="44">
        <f t="shared" si="2"/>
        <v>0.28139904610492844</v>
      </c>
      <c r="D34" s="45">
        <v>452</v>
      </c>
      <c r="E34" s="44">
        <f t="shared" si="2"/>
        <v>0.7186009538950715</v>
      </c>
      <c r="F34" s="45">
        <f t="shared" si="1"/>
        <v>629</v>
      </c>
    </row>
    <row r="35" spans="1:6" s="18" customFormat="1" ht="14">
      <c r="A35" s="20" t="s">
        <v>111</v>
      </c>
      <c r="B35" s="45">
        <v>317</v>
      </c>
      <c r="C35" s="44">
        <f t="shared" si="2"/>
        <v>0.21968121968121967</v>
      </c>
      <c r="D35" s="45">
        <v>1126</v>
      </c>
      <c r="E35" s="44">
        <f t="shared" si="2"/>
        <v>0.78031878031878033</v>
      </c>
      <c r="F35" s="45">
        <f t="shared" si="1"/>
        <v>1443</v>
      </c>
    </row>
    <row r="36" spans="1:6" s="18" customFormat="1" ht="14">
      <c r="A36" s="20" t="s">
        <v>112</v>
      </c>
      <c r="B36" s="45">
        <v>235</v>
      </c>
      <c r="C36" s="44">
        <f t="shared" si="2"/>
        <v>0.26643990929705214</v>
      </c>
      <c r="D36" s="45">
        <v>647</v>
      </c>
      <c r="E36" s="44">
        <f t="shared" si="2"/>
        <v>0.73356009070294781</v>
      </c>
      <c r="F36" s="45">
        <f t="shared" si="1"/>
        <v>882</v>
      </c>
    </row>
    <row r="37" spans="1:6" s="18" customFormat="1" ht="14">
      <c r="A37" s="20" t="s">
        <v>113</v>
      </c>
      <c r="B37" s="45">
        <v>390</v>
      </c>
      <c r="C37" s="44">
        <f t="shared" si="2"/>
        <v>0.29433962264150942</v>
      </c>
      <c r="D37" s="45">
        <v>935</v>
      </c>
      <c r="E37" s="44">
        <f t="shared" si="2"/>
        <v>0.70566037735849052</v>
      </c>
      <c r="F37" s="45">
        <f t="shared" si="1"/>
        <v>1325</v>
      </c>
    </row>
    <row r="38" spans="1:6" s="18" customFormat="1" ht="14">
      <c r="A38" s="20" t="s">
        <v>114</v>
      </c>
      <c r="B38" s="45">
        <v>267</v>
      </c>
      <c r="C38" s="44">
        <f t="shared" si="2"/>
        <v>0.26915322580645162</v>
      </c>
      <c r="D38" s="45">
        <v>725</v>
      </c>
      <c r="E38" s="44">
        <f t="shared" si="2"/>
        <v>0.73084677419354838</v>
      </c>
      <c r="F38" s="45">
        <f t="shared" si="1"/>
        <v>992</v>
      </c>
    </row>
    <row r="39" spans="1:6" s="18" customFormat="1" ht="14">
      <c r="A39" s="20" t="s">
        <v>115</v>
      </c>
      <c r="B39" s="45">
        <v>71</v>
      </c>
      <c r="C39" s="44">
        <f t="shared" si="2"/>
        <v>0.18983957219251338</v>
      </c>
      <c r="D39" s="45">
        <v>303</v>
      </c>
      <c r="E39" s="44">
        <f t="shared" si="2"/>
        <v>0.81016042780748665</v>
      </c>
      <c r="F39" s="45">
        <f t="shared" si="1"/>
        <v>374</v>
      </c>
    </row>
    <row r="40" spans="1:6" s="18" customFormat="1" ht="14">
      <c r="A40" s="20" t="s">
        <v>116</v>
      </c>
      <c r="B40" s="45">
        <v>383</v>
      </c>
      <c r="C40" s="44">
        <f t="shared" si="2"/>
        <v>0.27415891195418757</v>
      </c>
      <c r="D40" s="45">
        <v>1014</v>
      </c>
      <c r="E40" s="44">
        <f t="shared" si="2"/>
        <v>0.72584108804581249</v>
      </c>
      <c r="F40" s="45">
        <f t="shared" si="1"/>
        <v>1397</v>
      </c>
    </row>
    <row r="41" spans="1:6" s="18" customFormat="1" ht="14">
      <c r="A41" s="20" t="s">
        <v>117</v>
      </c>
      <c r="B41" s="45">
        <v>444</v>
      </c>
      <c r="C41" s="44">
        <f t="shared" si="2"/>
        <v>0.37436762225969644</v>
      </c>
      <c r="D41" s="45">
        <v>742</v>
      </c>
      <c r="E41" s="44">
        <f t="shared" si="2"/>
        <v>0.62563237774030356</v>
      </c>
      <c r="F41" s="45">
        <f t="shared" si="1"/>
        <v>1186</v>
      </c>
    </row>
    <row r="42" spans="1:6" s="18" customFormat="1" ht="14">
      <c r="A42" s="20" t="s">
        <v>118</v>
      </c>
      <c r="B42" s="45">
        <v>24</v>
      </c>
      <c r="C42" s="44">
        <f t="shared" si="2"/>
        <v>1</v>
      </c>
      <c r="D42" s="45">
        <v>0</v>
      </c>
      <c r="E42" s="44">
        <f t="shared" si="2"/>
        <v>0</v>
      </c>
      <c r="F42" s="45">
        <f t="shared" si="1"/>
        <v>24</v>
      </c>
    </row>
    <row r="43" spans="1:6" s="18" customFormat="1" ht="14">
      <c r="A43" s="20" t="s">
        <v>119</v>
      </c>
      <c r="B43" s="45">
        <v>22</v>
      </c>
      <c r="C43" s="44">
        <f t="shared" si="2"/>
        <v>0.35483870967741937</v>
      </c>
      <c r="D43" s="45">
        <v>40</v>
      </c>
      <c r="E43" s="44">
        <f t="shared" si="2"/>
        <v>0.64516129032258063</v>
      </c>
      <c r="F43" s="45">
        <f t="shared" si="1"/>
        <v>62</v>
      </c>
    </row>
    <row r="44" spans="1:6" s="18" customFormat="1" ht="14">
      <c r="B44" s="46"/>
      <c r="C44" s="46"/>
      <c r="D44" s="46"/>
      <c r="E44" s="46"/>
    </row>
    <row r="45" spans="1:6" s="18" customFormat="1" ht="14">
      <c r="A45" s="23" t="s">
        <v>125</v>
      </c>
      <c r="B45" s="46"/>
      <c r="C45" s="46"/>
      <c r="D45" s="46"/>
      <c r="E45" s="46"/>
    </row>
  </sheetData>
  <sheetProtection selectLockedCells="1" selectUnlockedCells="1"/>
  <mergeCells count="5">
    <mergeCell ref="A3:F3"/>
    <mergeCell ref="A8:A10"/>
    <mergeCell ref="B8:F8"/>
    <mergeCell ref="B9:C9"/>
    <mergeCell ref="D9:E9"/>
  </mergeCells>
  <conditionalFormatting sqref="A4:C5 B6:C6">
    <cfRule type="duplicateValues" dxfId="158" priority="3"/>
  </conditionalFormatting>
  <conditionalFormatting sqref="A6">
    <cfRule type="duplicateValues" dxfId="157" priority="2"/>
  </conditionalFormatting>
  <conditionalFormatting sqref="D4:F6">
    <cfRule type="duplicateValues" dxfId="156" priority="1"/>
  </conditionalFormatting>
  <pageMargins left="0.7" right="0.7" top="0.75" bottom="0.75" header="0.3" footer="0.3"/>
  <pageSetup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5DA25-F154-4D71-B887-5B1373A529C8}">
  <dimension ref="A1:C70"/>
  <sheetViews>
    <sheetView showGridLines="0" zoomScale="87" zoomScaleNormal="87" workbookViewId="0">
      <selection activeCell="G19" sqref="G19"/>
    </sheetView>
  </sheetViews>
  <sheetFormatPr baseColWidth="10" defaultColWidth="11.5" defaultRowHeight="15"/>
  <cols>
    <col min="1" max="1" width="37.6640625" style="16" bestFit="1" customWidth="1"/>
    <col min="2" max="2" width="14.33203125" style="47" bestFit="1" customWidth="1"/>
    <col min="3" max="3" width="13.6640625" style="47" customWidth="1"/>
    <col min="4" max="16384" width="11.5" style="16"/>
  </cols>
  <sheetData>
    <row r="1" spans="1:3" s="14" customFormat="1" ht="59.25" customHeight="1">
      <c r="B1" s="35"/>
      <c r="C1" s="35"/>
    </row>
    <row r="2" spans="1:3" s="15" customFormat="1" ht="3.75" customHeight="1">
      <c r="B2" s="36"/>
      <c r="C2" s="36"/>
    </row>
    <row r="3" spans="1:3" ht="28.5" customHeight="1">
      <c r="A3" s="461" t="s">
        <v>13</v>
      </c>
      <c r="B3" s="461"/>
      <c r="C3" s="461"/>
    </row>
    <row r="4" spans="1:3">
      <c r="A4" s="26" t="s">
        <v>47</v>
      </c>
      <c r="B4" s="37"/>
      <c r="C4" s="37"/>
    </row>
    <row r="5" spans="1:3">
      <c r="A5" s="38" t="s">
        <v>84</v>
      </c>
      <c r="B5" s="39"/>
      <c r="C5" s="39"/>
    </row>
    <row r="7" spans="1:3" s="18" customFormat="1" ht="30" customHeight="1">
      <c r="A7" s="29" t="s">
        <v>85</v>
      </c>
      <c r="B7" s="29" t="s">
        <v>86</v>
      </c>
      <c r="C7" s="29" t="s">
        <v>22</v>
      </c>
    </row>
    <row r="8" spans="1:3" s="18" customFormat="1" ht="14">
      <c r="A8" s="40" t="s">
        <v>87</v>
      </c>
      <c r="B8" s="41">
        <f>SUM(B9:B40)</f>
        <v>33111</v>
      </c>
      <c r="C8" s="42">
        <f>SUM(C9:C40)</f>
        <v>1</v>
      </c>
    </row>
    <row r="9" spans="1:3" s="18" customFormat="1" ht="14">
      <c r="A9" s="20" t="s">
        <v>88</v>
      </c>
      <c r="B9" s="43">
        <v>812</v>
      </c>
      <c r="C9" s="44">
        <f>B9/B$8</f>
        <v>2.452357222675244E-2</v>
      </c>
    </row>
    <row r="10" spans="1:3" s="18" customFormat="1" ht="14">
      <c r="A10" s="20" t="s">
        <v>89</v>
      </c>
      <c r="B10" s="45">
        <v>1522</v>
      </c>
      <c r="C10" s="44">
        <f t="shared" ref="C10:C40" si="0">B10/B$8</f>
        <v>4.5966597203346317E-2</v>
      </c>
    </row>
    <row r="11" spans="1:3" s="18" customFormat="1" ht="14">
      <c r="A11" s="20" t="s">
        <v>90</v>
      </c>
      <c r="B11" s="45">
        <v>17</v>
      </c>
      <c r="C11" s="44">
        <f t="shared" si="0"/>
        <v>5.134245416930929E-4</v>
      </c>
    </row>
    <row r="12" spans="1:3" s="18" customFormat="1" ht="14">
      <c r="A12" s="20" t="s">
        <v>91</v>
      </c>
      <c r="B12" s="45">
        <v>1992</v>
      </c>
      <c r="C12" s="44">
        <f t="shared" si="0"/>
        <v>6.016127570897889E-2</v>
      </c>
    </row>
    <row r="13" spans="1:3" s="18" customFormat="1" ht="14">
      <c r="A13" s="20" t="s">
        <v>92</v>
      </c>
      <c r="B13" s="45">
        <v>2459</v>
      </c>
      <c r="C13" s="44">
        <f t="shared" si="0"/>
        <v>7.4265349883724435E-2</v>
      </c>
    </row>
    <row r="14" spans="1:3" s="18" customFormat="1" ht="14">
      <c r="A14" s="20" t="s">
        <v>93</v>
      </c>
      <c r="B14" s="45">
        <v>2286</v>
      </c>
      <c r="C14" s="44">
        <f t="shared" si="0"/>
        <v>6.9040500135906499E-2</v>
      </c>
    </row>
    <row r="15" spans="1:3" s="18" customFormat="1" ht="14">
      <c r="A15" s="20" t="s">
        <v>94</v>
      </c>
      <c r="B15" s="45">
        <v>2136</v>
      </c>
      <c r="C15" s="44">
        <f t="shared" si="0"/>
        <v>6.4510283591555681E-2</v>
      </c>
    </row>
    <row r="16" spans="1:3" s="18" customFormat="1" ht="14">
      <c r="A16" s="20" t="s">
        <v>95</v>
      </c>
      <c r="B16" s="45">
        <v>1476</v>
      </c>
      <c r="C16" s="44">
        <f t="shared" si="0"/>
        <v>4.4577330796412067E-2</v>
      </c>
    </row>
    <row r="17" spans="1:3" s="18" customFormat="1" ht="14">
      <c r="A17" s="20" t="s">
        <v>96</v>
      </c>
      <c r="B17" s="45">
        <v>224</v>
      </c>
      <c r="C17" s="44">
        <f t="shared" si="0"/>
        <v>6.7651233728972249E-3</v>
      </c>
    </row>
    <row r="18" spans="1:3" s="18" customFormat="1" ht="14">
      <c r="A18" s="20" t="s">
        <v>97</v>
      </c>
      <c r="B18" s="45">
        <v>7</v>
      </c>
      <c r="C18" s="44">
        <f t="shared" si="0"/>
        <v>2.1141010540303828E-4</v>
      </c>
    </row>
    <row r="19" spans="1:3" s="18" customFormat="1" ht="14">
      <c r="A19" s="20" t="s">
        <v>98</v>
      </c>
      <c r="B19" s="45">
        <v>1404</v>
      </c>
      <c r="C19" s="44">
        <f t="shared" si="0"/>
        <v>4.2402826855123678E-2</v>
      </c>
    </row>
    <row r="20" spans="1:3" s="18" customFormat="1" ht="14">
      <c r="A20" s="20" t="s">
        <v>99</v>
      </c>
      <c r="B20" s="45">
        <v>337</v>
      </c>
      <c r="C20" s="44">
        <f t="shared" si="0"/>
        <v>1.0177886502974843E-2</v>
      </c>
    </row>
    <row r="21" spans="1:3" s="18" customFormat="1" ht="14">
      <c r="A21" s="20" t="s">
        <v>100</v>
      </c>
      <c r="B21" s="45">
        <v>1587</v>
      </c>
      <c r="C21" s="44">
        <f t="shared" si="0"/>
        <v>4.7929691039231677E-2</v>
      </c>
    </row>
    <row r="22" spans="1:3" s="18" customFormat="1" ht="14">
      <c r="A22" s="20" t="s">
        <v>101</v>
      </c>
      <c r="B22" s="45">
        <v>1321</v>
      </c>
      <c r="C22" s="44">
        <f t="shared" si="0"/>
        <v>3.9896107033916224E-2</v>
      </c>
    </row>
    <row r="23" spans="1:3" s="18" customFormat="1" ht="14">
      <c r="A23" s="20" t="s">
        <v>102</v>
      </c>
      <c r="B23" s="45">
        <v>1407</v>
      </c>
      <c r="C23" s="44">
        <f t="shared" si="0"/>
        <v>4.2493431186010691E-2</v>
      </c>
    </row>
    <row r="24" spans="1:3" s="18" customFormat="1" ht="14">
      <c r="A24" s="20" t="s">
        <v>103</v>
      </c>
      <c r="B24" s="45">
        <v>25</v>
      </c>
      <c r="C24" s="44">
        <f t="shared" si="0"/>
        <v>7.5503609072513666E-4</v>
      </c>
    </row>
    <row r="25" spans="1:3" s="18" customFormat="1" ht="14">
      <c r="A25" s="20" t="s">
        <v>104</v>
      </c>
      <c r="B25" s="45">
        <v>31</v>
      </c>
      <c r="C25" s="44">
        <f t="shared" si="0"/>
        <v>9.3624475249916945E-4</v>
      </c>
    </row>
    <row r="26" spans="1:3" s="18" customFormat="1" ht="14">
      <c r="A26" s="20" t="s">
        <v>105</v>
      </c>
      <c r="B26" s="45">
        <v>1322</v>
      </c>
      <c r="C26" s="44">
        <f t="shared" si="0"/>
        <v>3.9926308477545226E-2</v>
      </c>
    </row>
    <row r="27" spans="1:3" s="18" customFormat="1" ht="14">
      <c r="A27" s="20" t="s">
        <v>106</v>
      </c>
      <c r="B27" s="45">
        <v>1467</v>
      </c>
      <c r="C27" s="44">
        <f t="shared" si="0"/>
        <v>4.430551780375102E-2</v>
      </c>
    </row>
    <row r="28" spans="1:3" s="18" customFormat="1" ht="14">
      <c r="A28" s="20" t="s">
        <v>107</v>
      </c>
      <c r="B28" s="45">
        <v>407</v>
      </c>
      <c r="C28" s="44">
        <f t="shared" si="0"/>
        <v>1.2291987557005226E-2</v>
      </c>
    </row>
    <row r="29" spans="1:3" s="18" customFormat="1" ht="14">
      <c r="A29" s="20" t="s">
        <v>108</v>
      </c>
      <c r="B29" s="45">
        <v>176</v>
      </c>
      <c r="C29" s="44">
        <f t="shared" si="0"/>
        <v>5.3154540787049625E-3</v>
      </c>
    </row>
    <row r="30" spans="1:3" s="18" customFormat="1" ht="14">
      <c r="A30" s="20" t="s">
        <v>109</v>
      </c>
      <c r="B30" s="45">
        <v>1924</v>
      </c>
      <c r="C30" s="44">
        <f t="shared" si="0"/>
        <v>5.8107577542206516E-2</v>
      </c>
    </row>
    <row r="31" spans="1:3" s="18" customFormat="1" ht="14">
      <c r="A31" s="20" t="s">
        <v>110</v>
      </c>
      <c r="B31" s="45">
        <v>665</v>
      </c>
      <c r="C31" s="44">
        <f t="shared" si="0"/>
        <v>2.0083960013288635E-2</v>
      </c>
    </row>
    <row r="32" spans="1:3" s="18" customFormat="1" ht="14">
      <c r="A32" s="20" t="s">
        <v>111</v>
      </c>
      <c r="B32" s="45">
        <v>1489</v>
      </c>
      <c r="C32" s="44">
        <f t="shared" si="0"/>
        <v>4.4969949563589143E-2</v>
      </c>
    </row>
    <row r="33" spans="1:3" s="18" customFormat="1" ht="14">
      <c r="A33" s="20" t="s">
        <v>112</v>
      </c>
      <c r="B33" s="45">
        <v>897</v>
      </c>
      <c r="C33" s="44">
        <f t="shared" si="0"/>
        <v>2.7090694935217905E-2</v>
      </c>
    </row>
    <row r="34" spans="1:3" s="18" customFormat="1" ht="14">
      <c r="A34" s="20" t="s">
        <v>113</v>
      </c>
      <c r="B34" s="45">
        <v>1360</v>
      </c>
      <c r="C34" s="44">
        <f t="shared" si="0"/>
        <v>4.1073963335447432E-2</v>
      </c>
    </row>
    <row r="35" spans="1:3" s="18" customFormat="1" ht="14">
      <c r="A35" s="20" t="s">
        <v>114</v>
      </c>
      <c r="B35" s="45">
        <v>1053</v>
      </c>
      <c r="C35" s="44">
        <f t="shared" si="0"/>
        <v>3.1802120141342753E-2</v>
      </c>
    </row>
    <row r="36" spans="1:3" s="18" customFormat="1" ht="14">
      <c r="A36" s="20" t="s">
        <v>115</v>
      </c>
      <c r="B36" s="45">
        <v>415</v>
      </c>
      <c r="C36" s="44">
        <f t="shared" si="0"/>
        <v>1.2533599106037269E-2</v>
      </c>
    </row>
    <row r="37" spans="1:3" s="18" customFormat="1" ht="14">
      <c r="A37" s="20" t="s">
        <v>116</v>
      </c>
      <c r="B37" s="45">
        <v>1609</v>
      </c>
      <c r="C37" s="44">
        <f t="shared" si="0"/>
        <v>4.8594122799069793E-2</v>
      </c>
    </row>
    <row r="38" spans="1:3" s="18" customFormat="1" ht="14">
      <c r="A38" s="20" t="s">
        <v>117</v>
      </c>
      <c r="B38" s="45">
        <v>1196</v>
      </c>
      <c r="C38" s="44">
        <f t="shared" si="0"/>
        <v>3.6120926580290535E-2</v>
      </c>
    </row>
    <row r="39" spans="1:3" s="18" customFormat="1" ht="14">
      <c r="A39" s="20" t="s">
        <v>118</v>
      </c>
      <c r="B39" s="45">
        <v>24</v>
      </c>
      <c r="C39" s="44">
        <f t="shared" si="0"/>
        <v>7.2483464709613117E-4</v>
      </c>
    </row>
    <row r="40" spans="1:3" s="18" customFormat="1" ht="14">
      <c r="A40" s="20" t="s">
        <v>119</v>
      </c>
      <c r="B40" s="45">
        <v>64</v>
      </c>
      <c r="C40" s="44">
        <f t="shared" si="0"/>
        <v>1.9328923922563499E-3</v>
      </c>
    </row>
    <row r="41" spans="1:3" s="18" customFormat="1" ht="14">
      <c r="B41" s="46"/>
      <c r="C41" s="46"/>
    </row>
    <row r="42" spans="1:3" s="18" customFormat="1" ht="14">
      <c r="A42" s="23" t="s">
        <v>120</v>
      </c>
      <c r="B42" s="46"/>
      <c r="C42" s="46"/>
    </row>
    <row r="43" spans="1:3" s="18" customFormat="1" ht="14">
      <c r="B43" s="46"/>
      <c r="C43" s="46"/>
    </row>
    <row r="44" spans="1:3" s="18" customFormat="1" ht="14">
      <c r="B44" s="46"/>
      <c r="C44" s="46"/>
    </row>
    <row r="45" spans="1:3" s="18" customFormat="1" ht="14">
      <c r="B45" s="46"/>
      <c r="C45" s="46"/>
    </row>
    <row r="46" spans="1:3" s="18" customFormat="1" ht="14">
      <c r="B46" s="46"/>
      <c r="C46" s="46"/>
    </row>
    <row r="47" spans="1:3" s="18" customFormat="1" ht="14">
      <c r="B47" s="46"/>
      <c r="C47" s="46"/>
    </row>
    <row r="48" spans="1:3" s="18" customFormat="1" ht="14">
      <c r="B48" s="46"/>
      <c r="C48" s="46"/>
    </row>
    <row r="49" spans="2:3" s="18" customFormat="1" ht="14">
      <c r="B49" s="46"/>
      <c r="C49" s="46"/>
    </row>
    <row r="50" spans="2:3" s="18" customFormat="1" ht="14">
      <c r="B50" s="46"/>
      <c r="C50" s="46"/>
    </row>
    <row r="51" spans="2:3" s="18" customFormat="1" ht="14">
      <c r="B51" s="46"/>
      <c r="C51" s="46"/>
    </row>
    <row r="52" spans="2:3" s="18" customFormat="1" ht="14">
      <c r="B52" s="46"/>
      <c r="C52" s="46"/>
    </row>
    <row r="53" spans="2:3" s="18" customFormat="1" ht="14">
      <c r="B53" s="46"/>
      <c r="C53" s="46"/>
    </row>
    <row r="54" spans="2:3" s="18" customFormat="1" ht="14">
      <c r="B54" s="46"/>
      <c r="C54" s="46"/>
    </row>
    <row r="55" spans="2:3" s="18" customFormat="1" ht="14">
      <c r="B55" s="46"/>
      <c r="C55" s="46"/>
    </row>
    <row r="56" spans="2:3" s="18" customFormat="1" ht="14">
      <c r="B56" s="46"/>
      <c r="C56" s="46"/>
    </row>
    <row r="57" spans="2:3" s="18" customFormat="1" ht="14">
      <c r="B57" s="46"/>
      <c r="C57" s="46"/>
    </row>
    <row r="58" spans="2:3" s="18" customFormat="1" ht="14">
      <c r="B58" s="46"/>
      <c r="C58" s="46"/>
    </row>
    <row r="59" spans="2:3" s="18" customFormat="1" ht="14">
      <c r="B59" s="46"/>
      <c r="C59" s="46"/>
    </row>
    <row r="60" spans="2:3" s="18" customFormat="1" ht="14">
      <c r="B60" s="46"/>
      <c r="C60" s="46"/>
    </row>
    <row r="61" spans="2:3" s="18" customFormat="1" ht="14">
      <c r="B61" s="46"/>
      <c r="C61" s="46"/>
    </row>
    <row r="62" spans="2:3" s="18" customFormat="1" ht="14">
      <c r="B62" s="46"/>
      <c r="C62" s="46"/>
    </row>
    <row r="63" spans="2:3" s="18" customFormat="1" ht="14">
      <c r="B63" s="46"/>
      <c r="C63" s="46"/>
    </row>
    <row r="64" spans="2:3" s="18" customFormat="1" ht="14">
      <c r="B64" s="46"/>
      <c r="C64" s="46"/>
    </row>
    <row r="65" spans="2:3" s="18" customFormat="1" ht="14">
      <c r="B65" s="46"/>
      <c r="C65" s="46"/>
    </row>
    <row r="66" spans="2:3" s="18" customFormat="1" ht="14">
      <c r="B66" s="46"/>
      <c r="C66" s="46"/>
    </row>
    <row r="67" spans="2:3" s="18" customFormat="1" ht="14">
      <c r="B67" s="46"/>
      <c r="C67" s="46"/>
    </row>
    <row r="68" spans="2:3" s="18" customFormat="1" ht="14">
      <c r="B68" s="46"/>
      <c r="C68" s="46"/>
    </row>
    <row r="69" spans="2:3" s="18" customFormat="1" ht="14">
      <c r="B69" s="46"/>
      <c r="C69" s="46"/>
    </row>
    <row r="70" spans="2:3" s="18" customFormat="1" ht="14">
      <c r="B70" s="46"/>
      <c r="C70" s="46"/>
    </row>
  </sheetData>
  <sheetProtection selectLockedCells="1" selectUnlockedCells="1"/>
  <mergeCells count="1">
    <mergeCell ref="A3:C3"/>
  </mergeCells>
  <conditionalFormatting sqref="A4:C4 B5:C5">
    <cfRule type="duplicateValues" dxfId="224" priority="2"/>
  </conditionalFormatting>
  <conditionalFormatting sqref="A5">
    <cfRule type="duplicateValues" dxfId="223" priority="1"/>
  </conditionalFormatting>
  <pageMargins left="0.7" right="0.7" top="0.75" bottom="0.75" header="0.3" footer="0.3"/>
  <pageSetup orientation="portrait" horizontalDpi="360" verticalDpi="36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2A47D-E9C3-4D33-A8D8-E12B5C4BC13E}">
  <dimension ref="A1:R45"/>
  <sheetViews>
    <sheetView showGridLines="0" zoomScale="87" zoomScaleNormal="87" workbookViewId="0">
      <selection activeCell="E35" sqref="E35"/>
    </sheetView>
  </sheetViews>
  <sheetFormatPr baseColWidth="10" defaultColWidth="11.5" defaultRowHeight="15"/>
  <cols>
    <col min="1" max="1" width="37.83203125" style="16" customWidth="1"/>
    <col min="2" max="2" width="14.33203125" style="47" bestFit="1" customWidth="1"/>
    <col min="3" max="3" width="13.6640625" style="47" customWidth="1"/>
    <col min="4" max="17" width="11.5" style="47"/>
    <col min="18" max="18" width="14.1640625" style="16" bestFit="1" customWidth="1"/>
    <col min="19" max="16384" width="11.5" style="16"/>
  </cols>
  <sheetData>
    <row r="1" spans="1:18" s="14" customFormat="1" ht="59.25" customHeight="1">
      <c r="B1" s="35"/>
      <c r="C1" s="35"/>
      <c r="D1" s="35"/>
      <c r="E1" s="35"/>
      <c r="F1" s="35"/>
      <c r="G1" s="35"/>
      <c r="H1" s="35"/>
      <c r="I1" s="35"/>
      <c r="J1" s="35"/>
      <c r="K1" s="35"/>
      <c r="L1" s="35"/>
      <c r="M1" s="35"/>
      <c r="N1" s="35"/>
      <c r="O1" s="35"/>
      <c r="P1" s="35"/>
      <c r="Q1" s="35"/>
    </row>
    <row r="2" spans="1:18" s="15" customFormat="1" ht="3.75" customHeight="1">
      <c r="B2" s="36"/>
      <c r="C2" s="36"/>
      <c r="D2" s="36"/>
      <c r="E2" s="36"/>
      <c r="F2" s="36"/>
      <c r="G2" s="36"/>
      <c r="H2" s="36"/>
      <c r="I2" s="36"/>
      <c r="J2" s="36"/>
      <c r="K2" s="36"/>
      <c r="L2" s="36"/>
      <c r="M2" s="36"/>
      <c r="N2" s="36"/>
      <c r="O2" s="36"/>
      <c r="P2" s="36"/>
      <c r="Q2" s="36"/>
    </row>
    <row r="3" spans="1:18" ht="28.5" customHeight="1">
      <c r="A3" s="461" t="s">
        <v>13</v>
      </c>
      <c r="B3" s="461"/>
      <c r="C3" s="461"/>
      <c r="D3" s="461"/>
      <c r="E3" s="461"/>
      <c r="F3" s="461"/>
      <c r="G3" s="461"/>
      <c r="H3" s="461"/>
      <c r="I3" s="461"/>
      <c r="J3" s="461"/>
      <c r="K3" s="461"/>
      <c r="L3" s="461"/>
      <c r="M3" s="461"/>
      <c r="N3" s="461"/>
      <c r="O3" s="461"/>
      <c r="P3" s="461"/>
      <c r="Q3" s="461"/>
      <c r="R3" s="461"/>
    </row>
    <row r="4" spans="1:18">
      <c r="A4" s="26" t="s">
        <v>66</v>
      </c>
      <c r="B4" s="37"/>
      <c r="C4" s="37"/>
      <c r="D4" s="37"/>
      <c r="E4" s="37"/>
      <c r="F4" s="37"/>
      <c r="G4" s="37"/>
      <c r="H4" s="37"/>
      <c r="I4" s="37"/>
      <c r="J4" s="37"/>
      <c r="K4" s="37"/>
      <c r="L4" s="37"/>
      <c r="M4" s="37"/>
      <c r="N4" s="37"/>
      <c r="O4" s="37"/>
      <c r="P4" s="37"/>
      <c r="Q4" s="37"/>
      <c r="R4" s="37"/>
    </row>
    <row r="5" spans="1:18">
      <c r="A5" s="49" t="s">
        <v>254</v>
      </c>
      <c r="B5" s="37"/>
      <c r="C5" s="37"/>
      <c r="D5" s="37"/>
      <c r="E5" s="37"/>
      <c r="F5" s="37"/>
      <c r="G5" s="37"/>
      <c r="H5" s="37"/>
      <c r="I5" s="37"/>
      <c r="J5" s="37"/>
      <c r="K5" s="37"/>
      <c r="L5" s="37"/>
      <c r="M5" s="37"/>
      <c r="N5" s="37"/>
      <c r="O5" s="37"/>
      <c r="P5" s="37"/>
      <c r="Q5" s="37"/>
      <c r="R5" s="37"/>
    </row>
    <row r="6" spans="1:18">
      <c r="A6" s="38" t="s">
        <v>84</v>
      </c>
      <c r="B6" s="39"/>
      <c r="C6" s="39"/>
      <c r="D6" s="39"/>
      <c r="E6" s="39"/>
      <c r="F6" s="39"/>
      <c r="G6" s="39"/>
      <c r="H6" s="39"/>
      <c r="I6" s="39"/>
      <c r="J6" s="39"/>
      <c r="K6" s="39"/>
      <c r="L6" s="39"/>
      <c r="M6" s="39"/>
      <c r="N6" s="39"/>
      <c r="O6" s="39"/>
      <c r="P6" s="39"/>
      <c r="Q6" s="39"/>
      <c r="R6" s="39"/>
    </row>
    <row r="8" spans="1:18" s="18" customFormat="1" ht="14">
      <c r="A8" s="462" t="s">
        <v>85</v>
      </c>
      <c r="B8" s="465" t="s">
        <v>66</v>
      </c>
      <c r="C8" s="466"/>
      <c r="D8" s="466"/>
      <c r="E8" s="466"/>
      <c r="F8" s="466"/>
      <c r="G8" s="466"/>
      <c r="H8" s="466"/>
      <c r="I8" s="466"/>
      <c r="J8" s="466"/>
      <c r="K8" s="466"/>
      <c r="L8" s="466"/>
      <c r="M8" s="466"/>
      <c r="N8" s="466"/>
      <c r="O8" s="466"/>
      <c r="P8" s="466"/>
      <c r="Q8" s="466"/>
      <c r="R8" s="467"/>
    </row>
    <row r="9" spans="1:18" s="18" customFormat="1" ht="38.25" customHeight="1">
      <c r="A9" s="463"/>
      <c r="B9" s="465" t="s">
        <v>255</v>
      </c>
      <c r="C9" s="467"/>
      <c r="D9" s="465" t="s">
        <v>256</v>
      </c>
      <c r="E9" s="467"/>
      <c r="F9" s="465" t="s">
        <v>257</v>
      </c>
      <c r="G9" s="467"/>
      <c r="H9" s="465" t="s">
        <v>258</v>
      </c>
      <c r="I9" s="467"/>
      <c r="J9" s="465" t="s">
        <v>259</v>
      </c>
      <c r="K9" s="467"/>
      <c r="L9" s="465" t="s">
        <v>260</v>
      </c>
      <c r="M9" s="467"/>
      <c r="N9" s="465" t="s">
        <v>168</v>
      </c>
      <c r="O9" s="467"/>
      <c r="P9" s="465" t="s">
        <v>152</v>
      </c>
      <c r="Q9" s="467"/>
      <c r="R9" s="29" t="s">
        <v>169</v>
      </c>
    </row>
    <row r="10" spans="1:18" s="18" customFormat="1">
      <c r="A10" s="464"/>
      <c r="B10" s="29" t="s">
        <v>23</v>
      </c>
      <c r="C10" s="29" t="s">
        <v>22</v>
      </c>
      <c r="D10" s="29" t="s">
        <v>23</v>
      </c>
      <c r="E10" s="29" t="s">
        <v>22</v>
      </c>
      <c r="F10" s="29" t="s">
        <v>23</v>
      </c>
      <c r="G10" s="29" t="s">
        <v>22</v>
      </c>
      <c r="H10" s="29" t="s">
        <v>23</v>
      </c>
      <c r="I10" s="29" t="s">
        <v>22</v>
      </c>
      <c r="J10" s="29" t="s">
        <v>23</v>
      </c>
      <c r="K10" s="29" t="s">
        <v>22</v>
      </c>
      <c r="L10" s="29" t="s">
        <v>23</v>
      </c>
      <c r="M10" s="29" t="s">
        <v>22</v>
      </c>
      <c r="N10" s="29" t="s">
        <v>23</v>
      </c>
      <c r="O10" s="29" t="s">
        <v>22</v>
      </c>
      <c r="P10" s="29" t="s">
        <v>23</v>
      </c>
      <c r="Q10" s="29" t="s">
        <v>22</v>
      </c>
      <c r="R10" s="29"/>
    </row>
    <row r="11" spans="1:18" s="18" customFormat="1" ht="14">
      <c r="A11" s="40" t="s">
        <v>87</v>
      </c>
      <c r="B11" s="41">
        <f>SUM(B12:B43)</f>
        <v>6101</v>
      </c>
      <c r="C11" s="48">
        <f t="shared" ref="C11:C43" si="0">B11/$R11</f>
        <v>0.18425900758056235</v>
      </c>
      <c r="D11" s="41">
        <f>SUM(D12:D43)</f>
        <v>4855</v>
      </c>
      <c r="E11" s="48">
        <f t="shared" ref="E11:E43" si="1">D11/$R11</f>
        <v>0.14662800881882154</v>
      </c>
      <c r="F11" s="41">
        <f>SUM(F12:F43)</f>
        <v>11655</v>
      </c>
      <c r="G11" s="48">
        <f t="shared" ref="G11:G43" si="2">F11/$R11</f>
        <v>0.35199782549605874</v>
      </c>
      <c r="H11" s="41">
        <f>SUM(H12:H43)</f>
        <v>9940</v>
      </c>
      <c r="I11" s="48">
        <f t="shared" ref="I11:I43" si="3">H11/$R11</f>
        <v>0.30020234967231435</v>
      </c>
      <c r="J11" s="41">
        <f>SUM(J12:J43)</f>
        <v>5106</v>
      </c>
      <c r="K11" s="48">
        <f t="shared" ref="K11:K43" si="4">J11/$R11</f>
        <v>0.15420857116970191</v>
      </c>
      <c r="L11" s="41">
        <f>SUM(L12:L43)</f>
        <v>6585</v>
      </c>
      <c r="M11" s="48">
        <f t="shared" ref="M11:M43" si="5">L11/$R11</f>
        <v>0.19887650629700099</v>
      </c>
      <c r="N11" s="41">
        <f>SUM(N12:N43)</f>
        <v>1178</v>
      </c>
      <c r="O11" s="48">
        <f t="shared" ref="O11:O43" si="6">N11/$R11</f>
        <v>3.5577300594968442E-2</v>
      </c>
      <c r="P11" s="41">
        <f>SUM(P12:P43)</f>
        <v>6552</v>
      </c>
      <c r="Q11" s="48">
        <f t="shared" ref="Q11:Q43" si="7">P11/$R11</f>
        <v>0.19787985865724381</v>
      </c>
      <c r="R11" s="41">
        <v>33111</v>
      </c>
    </row>
    <row r="12" spans="1:18" s="18" customFormat="1" ht="14">
      <c r="A12" s="20" t="s">
        <v>88</v>
      </c>
      <c r="B12" s="45">
        <v>273</v>
      </c>
      <c r="C12" s="44">
        <f t="shared" si="0"/>
        <v>0.33620689655172414</v>
      </c>
      <c r="D12" s="45">
        <v>107</v>
      </c>
      <c r="E12" s="44">
        <f t="shared" si="1"/>
        <v>0.13177339901477833</v>
      </c>
      <c r="F12" s="45">
        <v>214</v>
      </c>
      <c r="G12" s="44">
        <f t="shared" si="2"/>
        <v>0.26354679802955666</v>
      </c>
      <c r="H12" s="45">
        <v>191</v>
      </c>
      <c r="I12" s="44">
        <f t="shared" si="3"/>
        <v>0.23522167487684728</v>
      </c>
      <c r="J12" s="45">
        <v>258</v>
      </c>
      <c r="K12" s="44">
        <f t="shared" si="4"/>
        <v>0.31773399014778325</v>
      </c>
      <c r="L12" s="45">
        <v>86</v>
      </c>
      <c r="M12" s="44">
        <f t="shared" si="5"/>
        <v>0.10591133004926108</v>
      </c>
      <c r="N12" s="45">
        <v>1</v>
      </c>
      <c r="O12" s="44">
        <f t="shared" si="6"/>
        <v>1.2315270935960591E-3</v>
      </c>
      <c r="P12" s="45">
        <v>154</v>
      </c>
      <c r="Q12" s="44">
        <f t="shared" si="7"/>
        <v>0.18965517241379309</v>
      </c>
      <c r="R12" s="45">
        <v>812</v>
      </c>
    </row>
    <row r="13" spans="1:18" s="18" customFormat="1" ht="14">
      <c r="A13" s="20" t="s">
        <v>89</v>
      </c>
      <c r="B13" s="45">
        <v>244</v>
      </c>
      <c r="C13" s="44">
        <f t="shared" si="0"/>
        <v>0.16031537450722733</v>
      </c>
      <c r="D13" s="45">
        <v>310</v>
      </c>
      <c r="E13" s="44">
        <f t="shared" si="1"/>
        <v>0.20367936925098554</v>
      </c>
      <c r="F13" s="45">
        <v>494</v>
      </c>
      <c r="G13" s="44">
        <f t="shared" si="2"/>
        <v>0.32457293035479634</v>
      </c>
      <c r="H13" s="45">
        <v>374</v>
      </c>
      <c r="I13" s="44">
        <f t="shared" si="3"/>
        <v>0.24572930354796321</v>
      </c>
      <c r="J13" s="45">
        <v>180</v>
      </c>
      <c r="K13" s="44">
        <f t="shared" si="4"/>
        <v>0.11826544021024968</v>
      </c>
      <c r="L13" s="45">
        <v>259</v>
      </c>
      <c r="M13" s="44">
        <f t="shared" si="5"/>
        <v>0.17017082785808146</v>
      </c>
      <c r="N13" s="45">
        <v>113</v>
      </c>
      <c r="O13" s="44">
        <f t="shared" si="6"/>
        <v>7.4244415243101186E-2</v>
      </c>
      <c r="P13" s="45">
        <v>315</v>
      </c>
      <c r="Q13" s="44">
        <f t="shared" si="7"/>
        <v>0.20696452036793692</v>
      </c>
      <c r="R13" s="45">
        <v>1522</v>
      </c>
    </row>
    <row r="14" spans="1:18" s="18" customFormat="1" ht="14">
      <c r="A14" s="20" t="s">
        <v>90</v>
      </c>
      <c r="B14" s="45">
        <v>2</v>
      </c>
      <c r="C14" s="44">
        <f t="shared" si="0"/>
        <v>0.11764705882352941</v>
      </c>
      <c r="D14" s="45">
        <v>2</v>
      </c>
      <c r="E14" s="44">
        <f t="shared" si="1"/>
        <v>0.11764705882352941</v>
      </c>
      <c r="F14" s="45">
        <v>5</v>
      </c>
      <c r="G14" s="44">
        <f t="shared" si="2"/>
        <v>0.29411764705882354</v>
      </c>
      <c r="H14" s="45">
        <v>1</v>
      </c>
      <c r="I14" s="44">
        <f t="shared" si="3"/>
        <v>5.8823529411764705E-2</v>
      </c>
      <c r="J14" s="45">
        <v>0</v>
      </c>
      <c r="K14" s="44">
        <f t="shared" si="4"/>
        <v>0</v>
      </c>
      <c r="L14" s="45">
        <v>4</v>
      </c>
      <c r="M14" s="44">
        <f t="shared" si="5"/>
        <v>0.23529411764705882</v>
      </c>
      <c r="N14" s="45">
        <v>0</v>
      </c>
      <c r="O14" s="44">
        <f t="shared" si="6"/>
        <v>0</v>
      </c>
      <c r="P14" s="45">
        <v>1</v>
      </c>
      <c r="Q14" s="44">
        <f t="shared" si="7"/>
        <v>5.8823529411764705E-2</v>
      </c>
      <c r="R14" s="45">
        <v>17</v>
      </c>
    </row>
    <row r="15" spans="1:18" s="18" customFormat="1" ht="14">
      <c r="A15" s="20" t="s">
        <v>91</v>
      </c>
      <c r="B15" s="45">
        <v>240</v>
      </c>
      <c r="C15" s="44">
        <f t="shared" si="0"/>
        <v>0.12048192771084337</v>
      </c>
      <c r="D15" s="45">
        <v>260</v>
      </c>
      <c r="E15" s="44">
        <f t="shared" si="1"/>
        <v>0.13052208835341367</v>
      </c>
      <c r="F15" s="45">
        <v>560</v>
      </c>
      <c r="G15" s="44">
        <f t="shared" si="2"/>
        <v>0.28112449799196787</v>
      </c>
      <c r="H15" s="45">
        <v>614</v>
      </c>
      <c r="I15" s="44">
        <f t="shared" si="3"/>
        <v>0.30823293172690763</v>
      </c>
      <c r="J15" s="45">
        <v>95</v>
      </c>
      <c r="K15" s="44">
        <f t="shared" si="4"/>
        <v>4.7690763052208839E-2</v>
      </c>
      <c r="L15" s="45">
        <v>440</v>
      </c>
      <c r="M15" s="44">
        <f t="shared" si="5"/>
        <v>0.22088353413654618</v>
      </c>
      <c r="N15" s="45">
        <v>35</v>
      </c>
      <c r="O15" s="44">
        <f t="shared" si="6"/>
        <v>1.7570281124497992E-2</v>
      </c>
      <c r="P15" s="45">
        <v>502</v>
      </c>
      <c r="Q15" s="44">
        <f t="shared" si="7"/>
        <v>0.25200803212851408</v>
      </c>
      <c r="R15" s="45">
        <v>1992</v>
      </c>
    </row>
    <row r="16" spans="1:18" s="18" customFormat="1" ht="14">
      <c r="A16" s="20" t="s">
        <v>92</v>
      </c>
      <c r="B16" s="45">
        <v>280</v>
      </c>
      <c r="C16" s="44">
        <f t="shared" si="0"/>
        <v>0.11386742578283855</v>
      </c>
      <c r="D16" s="45">
        <v>478</v>
      </c>
      <c r="E16" s="44">
        <f t="shared" si="1"/>
        <v>0.19438796258641725</v>
      </c>
      <c r="F16" s="45">
        <v>1227</v>
      </c>
      <c r="G16" s="44">
        <f t="shared" si="2"/>
        <v>0.49898332655551036</v>
      </c>
      <c r="H16" s="45">
        <v>641</v>
      </c>
      <c r="I16" s="44">
        <f t="shared" si="3"/>
        <v>0.26067507116714111</v>
      </c>
      <c r="J16" s="45">
        <v>149</v>
      </c>
      <c r="K16" s="44">
        <f t="shared" si="4"/>
        <v>6.0593737291581941E-2</v>
      </c>
      <c r="L16" s="45">
        <v>506</v>
      </c>
      <c r="M16" s="44">
        <f t="shared" si="5"/>
        <v>0.20577470516470109</v>
      </c>
      <c r="N16" s="45">
        <v>204</v>
      </c>
      <c r="O16" s="44">
        <f t="shared" si="6"/>
        <v>8.2960553070353799E-2</v>
      </c>
      <c r="P16" s="45">
        <v>301</v>
      </c>
      <c r="Q16" s="44">
        <f t="shared" si="7"/>
        <v>0.12240748271655144</v>
      </c>
      <c r="R16" s="45">
        <v>2459</v>
      </c>
    </row>
    <row r="17" spans="1:18" s="18" customFormat="1" ht="14">
      <c r="A17" s="20" t="s">
        <v>93</v>
      </c>
      <c r="B17" s="45">
        <v>253</v>
      </c>
      <c r="C17" s="44">
        <f t="shared" si="0"/>
        <v>0.11067366579177602</v>
      </c>
      <c r="D17" s="45">
        <v>227</v>
      </c>
      <c r="E17" s="44">
        <f t="shared" si="1"/>
        <v>9.9300087489063868E-2</v>
      </c>
      <c r="F17" s="45">
        <v>461</v>
      </c>
      <c r="G17" s="44">
        <f t="shared" si="2"/>
        <v>0.20166229221347332</v>
      </c>
      <c r="H17" s="45">
        <v>897</v>
      </c>
      <c r="I17" s="44">
        <f t="shared" si="3"/>
        <v>0.39238845144356954</v>
      </c>
      <c r="J17" s="45">
        <v>192</v>
      </c>
      <c r="K17" s="44">
        <f t="shared" si="4"/>
        <v>8.3989501312335957E-2</v>
      </c>
      <c r="L17" s="45">
        <v>789</v>
      </c>
      <c r="M17" s="44">
        <f t="shared" si="5"/>
        <v>0.34514435695538059</v>
      </c>
      <c r="N17" s="45">
        <v>32</v>
      </c>
      <c r="O17" s="44">
        <f t="shared" si="6"/>
        <v>1.399825021872266E-2</v>
      </c>
      <c r="P17" s="45">
        <v>554</v>
      </c>
      <c r="Q17" s="44">
        <f t="shared" si="7"/>
        <v>0.24234470691163604</v>
      </c>
      <c r="R17" s="45">
        <v>2286</v>
      </c>
    </row>
    <row r="18" spans="1:18" s="18" customFormat="1" ht="14">
      <c r="A18" s="20" t="s">
        <v>94</v>
      </c>
      <c r="B18" s="45">
        <v>371</v>
      </c>
      <c r="C18" s="44">
        <f t="shared" si="0"/>
        <v>0.17368913857677903</v>
      </c>
      <c r="D18" s="45">
        <v>325</v>
      </c>
      <c r="E18" s="44">
        <f t="shared" si="1"/>
        <v>0.15215355805243447</v>
      </c>
      <c r="F18" s="45">
        <v>994</v>
      </c>
      <c r="G18" s="44">
        <f t="shared" si="2"/>
        <v>0.46535580524344572</v>
      </c>
      <c r="H18" s="45">
        <v>677</v>
      </c>
      <c r="I18" s="44">
        <f t="shared" si="3"/>
        <v>0.31694756554307119</v>
      </c>
      <c r="J18" s="45">
        <v>365</v>
      </c>
      <c r="K18" s="44">
        <f t="shared" si="4"/>
        <v>0.17088014981273408</v>
      </c>
      <c r="L18" s="45">
        <v>531</v>
      </c>
      <c r="M18" s="44">
        <f t="shared" si="5"/>
        <v>0.24859550561797752</v>
      </c>
      <c r="N18" s="45">
        <v>87</v>
      </c>
      <c r="O18" s="44">
        <f t="shared" si="6"/>
        <v>4.0730337078651688E-2</v>
      </c>
      <c r="P18" s="45">
        <v>321</v>
      </c>
      <c r="Q18" s="44">
        <f t="shared" si="7"/>
        <v>0.1502808988764045</v>
      </c>
      <c r="R18" s="45">
        <v>2136</v>
      </c>
    </row>
    <row r="19" spans="1:18" s="18" customFormat="1" ht="14">
      <c r="A19" s="20" t="s">
        <v>95</v>
      </c>
      <c r="B19" s="45">
        <v>183</v>
      </c>
      <c r="C19" s="44">
        <f t="shared" si="0"/>
        <v>0.12398373983739837</v>
      </c>
      <c r="D19" s="45">
        <v>237</v>
      </c>
      <c r="E19" s="44">
        <f t="shared" si="1"/>
        <v>0.16056910569105692</v>
      </c>
      <c r="F19" s="45">
        <v>442</v>
      </c>
      <c r="G19" s="44">
        <f t="shared" si="2"/>
        <v>0.29945799457994582</v>
      </c>
      <c r="H19" s="45">
        <v>279</v>
      </c>
      <c r="I19" s="44">
        <f t="shared" si="3"/>
        <v>0.18902439024390244</v>
      </c>
      <c r="J19" s="45">
        <v>143</v>
      </c>
      <c r="K19" s="44">
        <f t="shared" si="4"/>
        <v>9.6883468834688347E-2</v>
      </c>
      <c r="L19" s="45">
        <v>234</v>
      </c>
      <c r="M19" s="44">
        <f t="shared" si="5"/>
        <v>0.15853658536585366</v>
      </c>
      <c r="N19" s="45">
        <v>66</v>
      </c>
      <c r="O19" s="44">
        <f t="shared" si="6"/>
        <v>4.4715447154471545E-2</v>
      </c>
      <c r="P19" s="45">
        <v>468</v>
      </c>
      <c r="Q19" s="44">
        <f t="shared" si="7"/>
        <v>0.31707317073170732</v>
      </c>
      <c r="R19" s="45">
        <v>1476</v>
      </c>
    </row>
    <row r="20" spans="1:18" s="18" customFormat="1" ht="14">
      <c r="A20" s="20" t="s">
        <v>96</v>
      </c>
      <c r="B20" s="45">
        <v>45</v>
      </c>
      <c r="C20" s="44">
        <f t="shared" si="0"/>
        <v>0.20089285714285715</v>
      </c>
      <c r="D20" s="45">
        <v>52</v>
      </c>
      <c r="E20" s="44">
        <f t="shared" si="1"/>
        <v>0.23214285714285715</v>
      </c>
      <c r="F20" s="45">
        <v>56</v>
      </c>
      <c r="G20" s="44">
        <f t="shared" si="2"/>
        <v>0.25</v>
      </c>
      <c r="H20" s="45">
        <v>90</v>
      </c>
      <c r="I20" s="44">
        <f t="shared" si="3"/>
        <v>0.4017857142857143</v>
      </c>
      <c r="J20" s="45">
        <v>56</v>
      </c>
      <c r="K20" s="44">
        <f t="shared" si="4"/>
        <v>0.25</v>
      </c>
      <c r="L20" s="45">
        <v>45</v>
      </c>
      <c r="M20" s="44">
        <f t="shared" si="5"/>
        <v>0.20089285714285715</v>
      </c>
      <c r="N20" s="45">
        <v>29</v>
      </c>
      <c r="O20" s="44">
        <f t="shared" si="6"/>
        <v>0.12946428571428573</v>
      </c>
      <c r="P20" s="45">
        <v>29</v>
      </c>
      <c r="Q20" s="44">
        <f t="shared" si="7"/>
        <v>0.12946428571428573</v>
      </c>
      <c r="R20" s="45">
        <v>224</v>
      </c>
    </row>
    <row r="21" spans="1:18" s="18" customFormat="1" ht="14">
      <c r="A21" s="20" t="s">
        <v>97</v>
      </c>
      <c r="B21" s="45">
        <v>0</v>
      </c>
      <c r="C21" s="44">
        <f t="shared" si="0"/>
        <v>0</v>
      </c>
      <c r="D21" s="45">
        <v>2</v>
      </c>
      <c r="E21" s="44">
        <f t="shared" si="1"/>
        <v>0.2857142857142857</v>
      </c>
      <c r="F21" s="45">
        <v>0</v>
      </c>
      <c r="G21" s="44">
        <f t="shared" si="2"/>
        <v>0</v>
      </c>
      <c r="H21" s="45">
        <v>1</v>
      </c>
      <c r="I21" s="44">
        <f t="shared" si="3"/>
        <v>0.14285714285714285</v>
      </c>
      <c r="J21" s="45">
        <v>1</v>
      </c>
      <c r="K21" s="44">
        <f t="shared" si="4"/>
        <v>0.14285714285714285</v>
      </c>
      <c r="L21" s="45">
        <v>0</v>
      </c>
      <c r="M21" s="44">
        <f t="shared" si="5"/>
        <v>0</v>
      </c>
      <c r="N21" s="45">
        <v>1</v>
      </c>
      <c r="O21" s="44">
        <f t="shared" si="6"/>
        <v>0.14285714285714285</v>
      </c>
      <c r="P21" s="45">
        <v>2</v>
      </c>
      <c r="Q21" s="44">
        <f t="shared" si="7"/>
        <v>0.2857142857142857</v>
      </c>
      <c r="R21" s="45">
        <v>7</v>
      </c>
    </row>
    <row r="22" spans="1:18" s="18" customFormat="1" ht="14">
      <c r="A22" s="20" t="s">
        <v>98</v>
      </c>
      <c r="B22" s="45">
        <v>361</v>
      </c>
      <c r="C22" s="44">
        <f t="shared" si="0"/>
        <v>0.25712250712250712</v>
      </c>
      <c r="D22" s="45">
        <v>254</v>
      </c>
      <c r="E22" s="44">
        <f t="shared" si="1"/>
        <v>0.18091168091168092</v>
      </c>
      <c r="F22" s="45">
        <v>766</v>
      </c>
      <c r="G22" s="44">
        <f t="shared" si="2"/>
        <v>0.54558404558404561</v>
      </c>
      <c r="H22" s="45">
        <v>395</v>
      </c>
      <c r="I22" s="44">
        <f t="shared" si="3"/>
        <v>0.28133903133903132</v>
      </c>
      <c r="J22" s="45">
        <v>361</v>
      </c>
      <c r="K22" s="44">
        <f t="shared" si="4"/>
        <v>0.25712250712250712</v>
      </c>
      <c r="L22" s="45">
        <v>312</v>
      </c>
      <c r="M22" s="44">
        <f t="shared" si="5"/>
        <v>0.22222222222222221</v>
      </c>
      <c r="N22" s="45">
        <v>46</v>
      </c>
      <c r="O22" s="44">
        <f t="shared" si="6"/>
        <v>3.2763532763532763E-2</v>
      </c>
      <c r="P22" s="45">
        <v>102</v>
      </c>
      <c r="Q22" s="44">
        <f t="shared" si="7"/>
        <v>7.2649572649572655E-2</v>
      </c>
      <c r="R22" s="45">
        <v>1404</v>
      </c>
    </row>
    <row r="23" spans="1:18" s="18" customFormat="1" ht="14">
      <c r="A23" s="20" t="s">
        <v>99</v>
      </c>
      <c r="B23" s="45">
        <v>56</v>
      </c>
      <c r="C23" s="44">
        <f t="shared" si="0"/>
        <v>0.16617210682492581</v>
      </c>
      <c r="D23" s="45">
        <v>2</v>
      </c>
      <c r="E23" s="44">
        <f t="shared" si="1"/>
        <v>5.9347181008902079E-3</v>
      </c>
      <c r="F23" s="45">
        <v>125</v>
      </c>
      <c r="G23" s="44">
        <f t="shared" si="2"/>
        <v>0.37091988130563797</v>
      </c>
      <c r="H23" s="45">
        <v>133</v>
      </c>
      <c r="I23" s="44">
        <f t="shared" si="3"/>
        <v>0.39465875370919884</v>
      </c>
      <c r="J23" s="45">
        <v>13</v>
      </c>
      <c r="K23" s="44">
        <f t="shared" si="4"/>
        <v>3.857566765578635E-2</v>
      </c>
      <c r="L23" s="45">
        <v>10</v>
      </c>
      <c r="M23" s="44">
        <f t="shared" si="5"/>
        <v>2.967359050445104E-2</v>
      </c>
      <c r="N23" s="45">
        <v>1</v>
      </c>
      <c r="O23" s="44">
        <f t="shared" si="6"/>
        <v>2.967359050445104E-3</v>
      </c>
      <c r="P23" s="45">
        <v>43</v>
      </c>
      <c r="Q23" s="44">
        <f t="shared" si="7"/>
        <v>0.12759643916913946</v>
      </c>
      <c r="R23" s="45">
        <v>337</v>
      </c>
    </row>
    <row r="24" spans="1:18" s="18" customFormat="1" ht="14">
      <c r="A24" s="20" t="s">
        <v>100</v>
      </c>
      <c r="B24" s="45">
        <v>722</v>
      </c>
      <c r="C24" s="44">
        <f t="shared" si="0"/>
        <v>0.45494643982356647</v>
      </c>
      <c r="D24" s="45">
        <v>149</v>
      </c>
      <c r="E24" s="44">
        <f t="shared" si="1"/>
        <v>9.388783868935098E-2</v>
      </c>
      <c r="F24" s="45">
        <v>261</v>
      </c>
      <c r="G24" s="44">
        <f t="shared" si="2"/>
        <v>0.16446124763705103</v>
      </c>
      <c r="H24" s="45">
        <v>366</v>
      </c>
      <c r="I24" s="44">
        <f t="shared" si="3"/>
        <v>0.23062381852551986</v>
      </c>
      <c r="J24" s="45">
        <v>716</v>
      </c>
      <c r="K24" s="44">
        <f t="shared" si="4"/>
        <v>0.45116572148708256</v>
      </c>
      <c r="L24" s="45">
        <v>167</v>
      </c>
      <c r="M24" s="44">
        <f t="shared" si="5"/>
        <v>0.10522999369880277</v>
      </c>
      <c r="N24" s="45">
        <v>2</v>
      </c>
      <c r="O24" s="44">
        <f t="shared" si="6"/>
        <v>1.260239445494644E-3</v>
      </c>
      <c r="P24" s="45">
        <v>347</v>
      </c>
      <c r="Q24" s="44">
        <f t="shared" si="7"/>
        <v>0.21865154379332072</v>
      </c>
      <c r="R24" s="45">
        <v>1587</v>
      </c>
    </row>
    <row r="25" spans="1:18" s="18" customFormat="1" ht="14">
      <c r="A25" s="20" t="s">
        <v>101</v>
      </c>
      <c r="B25" s="45">
        <v>163</v>
      </c>
      <c r="C25" s="44">
        <f t="shared" si="0"/>
        <v>0.12339137017411052</v>
      </c>
      <c r="D25" s="45">
        <v>79</v>
      </c>
      <c r="E25" s="44">
        <f t="shared" si="1"/>
        <v>5.9803179409538228E-2</v>
      </c>
      <c r="F25" s="45">
        <v>377</v>
      </c>
      <c r="G25" s="44">
        <f t="shared" si="2"/>
        <v>0.28538985616956852</v>
      </c>
      <c r="H25" s="45">
        <v>475</v>
      </c>
      <c r="I25" s="44">
        <f t="shared" si="3"/>
        <v>0.35957607872823616</v>
      </c>
      <c r="J25" s="45">
        <v>256</v>
      </c>
      <c r="K25" s="44">
        <f t="shared" si="4"/>
        <v>0.19379258137774413</v>
      </c>
      <c r="L25" s="45">
        <v>354</v>
      </c>
      <c r="M25" s="44">
        <f t="shared" si="5"/>
        <v>0.26797880393641182</v>
      </c>
      <c r="N25" s="45">
        <v>44</v>
      </c>
      <c r="O25" s="44">
        <f t="shared" si="6"/>
        <v>3.3308099924299776E-2</v>
      </c>
      <c r="P25" s="45">
        <v>265</v>
      </c>
      <c r="Q25" s="44">
        <f t="shared" si="7"/>
        <v>0.20060560181680545</v>
      </c>
      <c r="R25" s="45">
        <v>1321</v>
      </c>
    </row>
    <row r="26" spans="1:18" s="18" customFormat="1" ht="14">
      <c r="A26" s="20" t="s">
        <v>102</v>
      </c>
      <c r="B26" s="45">
        <v>240</v>
      </c>
      <c r="C26" s="44">
        <f t="shared" si="0"/>
        <v>0.17057569296375266</v>
      </c>
      <c r="D26" s="45">
        <v>291</v>
      </c>
      <c r="E26" s="44">
        <f t="shared" si="1"/>
        <v>0.2068230277185501</v>
      </c>
      <c r="F26" s="45">
        <v>743</v>
      </c>
      <c r="G26" s="44">
        <f t="shared" si="2"/>
        <v>0.52807391613361765</v>
      </c>
      <c r="H26" s="45">
        <v>414</v>
      </c>
      <c r="I26" s="44">
        <f t="shared" si="3"/>
        <v>0.29424307036247332</v>
      </c>
      <c r="J26" s="45">
        <v>193</v>
      </c>
      <c r="K26" s="44">
        <f t="shared" si="4"/>
        <v>0.13717128642501777</v>
      </c>
      <c r="L26" s="45">
        <v>313</v>
      </c>
      <c r="M26" s="44">
        <f t="shared" si="5"/>
        <v>0.22245913290689409</v>
      </c>
      <c r="N26" s="45">
        <v>92</v>
      </c>
      <c r="O26" s="44">
        <f t="shared" si="6"/>
        <v>6.5387348969438527E-2</v>
      </c>
      <c r="P26" s="45">
        <v>137</v>
      </c>
      <c r="Q26" s="44">
        <f t="shared" si="7"/>
        <v>9.7370291400142153E-2</v>
      </c>
      <c r="R26" s="45">
        <v>1407</v>
      </c>
    </row>
    <row r="27" spans="1:18" s="18" customFormat="1" ht="14">
      <c r="A27" s="20" t="s">
        <v>103</v>
      </c>
      <c r="B27" s="45">
        <v>16</v>
      </c>
      <c r="C27" s="44">
        <f t="shared" si="0"/>
        <v>0.64</v>
      </c>
      <c r="D27" s="45">
        <v>1</v>
      </c>
      <c r="E27" s="44">
        <f t="shared" si="1"/>
        <v>0.04</v>
      </c>
      <c r="F27" s="45">
        <v>5</v>
      </c>
      <c r="G27" s="44">
        <f t="shared" si="2"/>
        <v>0.2</v>
      </c>
      <c r="H27" s="45">
        <v>13</v>
      </c>
      <c r="I27" s="44">
        <f t="shared" si="3"/>
        <v>0.52</v>
      </c>
      <c r="J27" s="45">
        <v>10</v>
      </c>
      <c r="K27" s="44">
        <f t="shared" si="4"/>
        <v>0.4</v>
      </c>
      <c r="L27" s="45">
        <v>3</v>
      </c>
      <c r="M27" s="44">
        <f t="shared" si="5"/>
        <v>0.12</v>
      </c>
      <c r="N27" s="45">
        <v>0</v>
      </c>
      <c r="O27" s="44">
        <f t="shared" si="6"/>
        <v>0</v>
      </c>
      <c r="P27" s="45">
        <v>1</v>
      </c>
      <c r="Q27" s="44">
        <f t="shared" si="7"/>
        <v>0.04</v>
      </c>
      <c r="R27" s="45">
        <v>25</v>
      </c>
    </row>
    <row r="28" spans="1:18" s="18" customFormat="1" ht="14">
      <c r="A28" s="20" t="s">
        <v>104</v>
      </c>
      <c r="B28" s="45">
        <v>28</v>
      </c>
      <c r="C28" s="44">
        <f t="shared" si="0"/>
        <v>0.90322580645161288</v>
      </c>
      <c r="D28" s="45">
        <v>27</v>
      </c>
      <c r="E28" s="44">
        <f t="shared" si="1"/>
        <v>0.87096774193548387</v>
      </c>
      <c r="F28" s="45">
        <v>47</v>
      </c>
      <c r="G28" s="44">
        <f t="shared" si="2"/>
        <v>1.5161290322580645</v>
      </c>
      <c r="H28" s="45">
        <v>27</v>
      </c>
      <c r="I28" s="44">
        <f t="shared" si="3"/>
        <v>0.87096774193548387</v>
      </c>
      <c r="J28" s="45">
        <v>27</v>
      </c>
      <c r="K28" s="44">
        <f t="shared" si="4"/>
        <v>0.87096774193548387</v>
      </c>
      <c r="L28" s="45">
        <v>23</v>
      </c>
      <c r="M28" s="44">
        <f t="shared" si="5"/>
        <v>0.74193548387096775</v>
      </c>
      <c r="N28" s="45">
        <v>1</v>
      </c>
      <c r="O28" s="44">
        <f t="shared" si="6"/>
        <v>3.2258064516129031E-2</v>
      </c>
      <c r="P28" s="45">
        <v>0</v>
      </c>
      <c r="Q28" s="44">
        <f t="shared" si="7"/>
        <v>0</v>
      </c>
      <c r="R28" s="45">
        <v>31</v>
      </c>
    </row>
    <row r="29" spans="1:18" s="18" customFormat="1" ht="14">
      <c r="A29" s="20" t="s">
        <v>105</v>
      </c>
      <c r="B29" s="45">
        <v>306</v>
      </c>
      <c r="C29" s="44">
        <f t="shared" si="0"/>
        <v>0.23146747352496219</v>
      </c>
      <c r="D29" s="45">
        <v>130</v>
      </c>
      <c r="E29" s="44">
        <f t="shared" si="1"/>
        <v>9.8335854765506811E-2</v>
      </c>
      <c r="F29" s="45">
        <v>639</v>
      </c>
      <c r="G29" s="44">
        <f t="shared" si="2"/>
        <v>0.48335854765506808</v>
      </c>
      <c r="H29" s="45">
        <v>301</v>
      </c>
      <c r="I29" s="44">
        <f t="shared" si="3"/>
        <v>0.22768532526475038</v>
      </c>
      <c r="J29" s="45">
        <v>230</v>
      </c>
      <c r="K29" s="44">
        <f t="shared" si="4"/>
        <v>0.17397881996974282</v>
      </c>
      <c r="L29" s="45">
        <v>206</v>
      </c>
      <c r="M29" s="44">
        <f t="shared" si="5"/>
        <v>0.15582450832072617</v>
      </c>
      <c r="N29" s="45">
        <v>57</v>
      </c>
      <c r="O29" s="44">
        <f t="shared" si="6"/>
        <v>4.3116490166414521E-2</v>
      </c>
      <c r="P29" s="45">
        <v>307</v>
      </c>
      <c r="Q29" s="44">
        <f t="shared" si="7"/>
        <v>0.23222390317700453</v>
      </c>
      <c r="R29" s="45">
        <v>1322</v>
      </c>
    </row>
    <row r="30" spans="1:18" s="18" customFormat="1" ht="14">
      <c r="A30" s="20" t="s">
        <v>106</v>
      </c>
      <c r="B30" s="45">
        <v>289</v>
      </c>
      <c r="C30" s="44">
        <f t="shared" si="0"/>
        <v>0.19700068166325835</v>
      </c>
      <c r="D30" s="45">
        <v>122</v>
      </c>
      <c r="E30" s="44">
        <f t="shared" si="1"/>
        <v>8.3162917518745744E-2</v>
      </c>
      <c r="F30" s="45">
        <v>250</v>
      </c>
      <c r="G30" s="44">
        <f t="shared" si="2"/>
        <v>0.17041581458759372</v>
      </c>
      <c r="H30" s="45">
        <v>904</v>
      </c>
      <c r="I30" s="44">
        <f t="shared" si="3"/>
        <v>0.61622358554873891</v>
      </c>
      <c r="J30" s="45">
        <v>275</v>
      </c>
      <c r="K30" s="44">
        <f t="shared" si="4"/>
        <v>0.18745739604635311</v>
      </c>
      <c r="L30" s="45">
        <v>229</v>
      </c>
      <c r="M30" s="44">
        <f t="shared" si="5"/>
        <v>0.15610088616223586</v>
      </c>
      <c r="N30" s="45">
        <v>16</v>
      </c>
      <c r="O30" s="44">
        <f t="shared" si="6"/>
        <v>1.0906612133605999E-2</v>
      </c>
      <c r="P30" s="45">
        <v>269</v>
      </c>
      <c r="Q30" s="44">
        <f t="shared" si="7"/>
        <v>0.18336741649625085</v>
      </c>
      <c r="R30" s="45">
        <v>1467</v>
      </c>
    </row>
    <row r="31" spans="1:18" s="18" customFormat="1" ht="14">
      <c r="A31" s="20" t="s">
        <v>107</v>
      </c>
      <c r="B31" s="45">
        <v>146</v>
      </c>
      <c r="C31" s="44">
        <f t="shared" si="0"/>
        <v>0.35872235872235875</v>
      </c>
      <c r="D31" s="45">
        <v>68</v>
      </c>
      <c r="E31" s="44">
        <f t="shared" si="1"/>
        <v>0.16707616707616707</v>
      </c>
      <c r="F31" s="45">
        <v>113</v>
      </c>
      <c r="G31" s="44">
        <f t="shared" si="2"/>
        <v>0.27764127764127766</v>
      </c>
      <c r="H31" s="45">
        <v>78</v>
      </c>
      <c r="I31" s="44">
        <f t="shared" si="3"/>
        <v>0.19164619164619165</v>
      </c>
      <c r="J31" s="45">
        <v>76</v>
      </c>
      <c r="K31" s="44">
        <f t="shared" si="4"/>
        <v>0.18673218673218672</v>
      </c>
      <c r="L31" s="45">
        <v>30</v>
      </c>
      <c r="M31" s="44">
        <f t="shared" si="5"/>
        <v>7.3710073710073709E-2</v>
      </c>
      <c r="N31" s="45">
        <v>4</v>
      </c>
      <c r="O31" s="44">
        <f t="shared" si="6"/>
        <v>9.8280098280098278E-3</v>
      </c>
      <c r="P31" s="45">
        <v>90</v>
      </c>
      <c r="Q31" s="44">
        <f t="shared" si="7"/>
        <v>0.22113022113022113</v>
      </c>
      <c r="R31" s="45">
        <v>407</v>
      </c>
    </row>
    <row r="32" spans="1:18" s="18" customFormat="1" ht="14">
      <c r="A32" s="20" t="s">
        <v>108</v>
      </c>
      <c r="B32" s="45">
        <v>34</v>
      </c>
      <c r="C32" s="44">
        <f t="shared" si="0"/>
        <v>0.19318181818181818</v>
      </c>
      <c r="D32" s="45">
        <v>39</v>
      </c>
      <c r="E32" s="44">
        <f t="shared" si="1"/>
        <v>0.22159090909090909</v>
      </c>
      <c r="F32" s="45">
        <v>85</v>
      </c>
      <c r="G32" s="44">
        <f t="shared" si="2"/>
        <v>0.48295454545454547</v>
      </c>
      <c r="H32" s="45">
        <v>13</v>
      </c>
      <c r="I32" s="44">
        <f t="shared" si="3"/>
        <v>7.3863636363636367E-2</v>
      </c>
      <c r="J32" s="45">
        <v>7</v>
      </c>
      <c r="K32" s="44">
        <f t="shared" si="4"/>
        <v>3.9772727272727272E-2</v>
      </c>
      <c r="L32" s="45">
        <v>10</v>
      </c>
      <c r="M32" s="44">
        <f t="shared" si="5"/>
        <v>5.6818181818181816E-2</v>
      </c>
      <c r="N32" s="45">
        <v>7</v>
      </c>
      <c r="O32" s="44">
        <f t="shared" si="6"/>
        <v>3.9772727272727272E-2</v>
      </c>
      <c r="P32" s="45">
        <v>19</v>
      </c>
      <c r="Q32" s="44">
        <f t="shared" si="7"/>
        <v>0.10795454545454546</v>
      </c>
      <c r="R32" s="45">
        <v>176</v>
      </c>
    </row>
    <row r="33" spans="1:18" s="18" customFormat="1" ht="14">
      <c r="A33" s="20" t="s">
        <v>109</v>
      </c>
      <c r="B33" s="45">
        <v>266</v>
      </c>
      <c r="C33" s="44">
        <f t="shared" si="0"/>
        <v>0.13825363825363826</v>
      </c>
      <c r="D33" s="45">
        <v>277</v>
      </c>
      <c r="E33" s="44">
        <f t="shared" si="1"/>
        <v>0.14397089397089397</v>
      </c>
      <c r="F33" s="45">
        <v>725</v>
      </c>
      <c r="G33" s="44">
        <f t="shared" si="2"/>
        <v>0.37681912681912683</v>
      </c>
      <c r="H33" s="45">
        <v>681</v>
      </c>
      <c r="I33" s="44">
        <f t="shared" si="3"/>
        <v>0.35395010395010396</v>
      </c>
      <c r="J33" s="45">
        <v>286</v>
      </c>
      <c r="K33" s="44">
        <f t="shared" si="4"/>
        <v>0.14864864864864866</v>
      </c>
      <c r="L33" s="45">
        <v>444</v>
      </c>
      <c r="M33" s="44">
        <f t="shared" si="5"/>
        <v>0.23076923076923078</v>
      </c>
      <c r="N33" s="45">
        <v>42</v>
      </c>
      <c r="O33" s="44">
        <f t="shared" si="6"/>
        <v>2.1829521829521831E-2</v>
      </c>
      <c r="P33" s="45">
        <v>361</v>
      </c>
      <c r="Q33" s="44">
        <f t="shared" si="7"/>
        <v>0.18762993762993763</v>
      </c>
      <c r="R33" s="45">
        <v>1924</v>
      </c>
    </row>
    <row r="34" spans="1:18" s="18" customFormat="1" ht="14">
      <c r="A34" s="20" t="s">
        <v>110</v>
      </c>
      <c r="B34" s="45">
        <v>80</v>
      </c>
      <c r="C34" s="44">
        <f t="shared" si="0"/>
        <v>0.12030075187969924</v>
      </c>
      <c r="D34" s="45">
        <v>91</v>
      </c>
      <c r="E34" s="44">
        <f t="shared" si="1"/>
        <v>0.1368421052631579</v>
      </c>
      <c r="F34" s="45">
        <v>186</v>
      </c>
      <c r="G34" s="44">
        <f t="shared" si="2"/>
        <v>0.27969924812030073</v>
      </c>
      <c r="H34" s="45">
        <v>134</v>
      </c>
      <c r="I34" s="44">
        <f t="shared" si="3"/>
        <v>0.20150375939849624</v>
      </c>
      <c r="J34" s="45">
        <v>51</v>
      </c>
      <c r="K34" s="44">
        <f t="shared" si="4"/>
        <v>7.6691729323308269E-2</v>
      </c>
      <c r="L34" s="45">
        <v>117</v>
      </c>
      <c r="M34" s="44">
        <f t="shared" si="5"/>
        <v>0.17593984962406015</v>
      </c>
      <c r="N34" s="45">
        <v>24</v>
      </c>
      <c r="O34" s="44">
        <f t="shared" si="6"/>
        <v>3.6090225563909777E-2</v>
      </c>
      <c r="P34" s="45">
        <v>254</v>
      </c>
      <c r="Q34" s="44">
        <f t="shared" si="7"/>
        <v>0.3819548872180451</v>
      </c>
      <c r="R34" s="45">
        <v>665</v>
      </c>
    </row>
    <row r="35" spans="1:18" s="18" customFormat="1" ht="14">
      <c r="A35" s="20" t="s">
        <v>111</v>
      </c>
      <c r="B35" s="45">
        <v>213</v>
      </c>
      <c r="C35" s="44">
        <f t="shared" si="0"/>
        <v>0.14304902619207521</v>
      </c>
      <c r="D35" s="45">
        <v>169</v>
      </c>
      <c r="E35" s="44">
        <f t="shared" si="1"/>
        <v>0.11349899261249161</v>
      </c>
      <c r="F35" s="45">
        <v>585</v>
      </c>
      <c r="G35" s="44">
        <f t="shared" si="2"/>
        <v>0.39288112827400939</v>
      </c>
      <c r="H35" s="45">
        <v>442</v>
      </c>
      <c r="I35" s="44">
        <f t="shared" si="3"/>
        <v>0.29684351914036267</v>
      </c>
      <c r="J35" s="45">
        <v>294</v>
      </c>
      <c r="K35" s="44">
        <f t="shared" si="4"/>
        <v>0.19744795164539961</v>
      </c>
      <c r="L35" s="45">
        <v>217</v>
      </c>
      <c r="M35" s="44">
        <f t="shared" si="5"/>
        <v>0.14573539288112827</v>
      </c>
      <c r="N35" s="45">
        <v>19</v>
      </c>
      <c r="O35" s="44">
        <f t="shared" si="6"/>
        <v>1.2760241773002015E-2</v>
      </c>
      <c r="P35" s="45">
        <v>326</v>
      </c>
      <c r="Q35" s="44">
        <f t="shared" si="7"/>
        <v>0.21893888515782403</v>
      </c>
      <c r="R35" s="45">
        <v>1489</v>
      </c>
    </row>
    <row r="36" spans="1:18" s="18" customFormat="1" ht="14">
      <c r="A36" s="20" t="s">
        <v>112</v>
      </c>
      <c r="B36" s="45">
        <v>177</v>
      </c>
      <c r="C36" s="44">
        <f t="shared" si="0"/>
        <v>0.19732441471571907</v>
      </c>
      <c r="D36" s="45">
        <v>140</v>
      </c>
      <c r="E36" s="44">
        <f t="shared" si="1"/>
        <v>0.15607580824972128</v>
      </c>
      <c r="F36" s="45">
        <v>282</v>
      </c>
      <c r="G36" s="44">
        <f t="shared" si="2"/>
        <v>0.31438127090301005</v>
      </c>
      <c r="H36" s="45">
        <v>292</v>
      </c>
      <c r="I36" s="44">
        <f t="shared" si="3"/>
        <v>0.32552954292084729</v>
      </c>
      <c r="J36" s="45">
        <v>95</v>
      </c>
      <c r="K36" s="44">
        <f t="shared" si="4"/>
        <v>0.10590858416945373</v>
      </c>
      <c r="L36" s="45">
        <v>167</v>
      </c>
      <c r="M36" s="44">
        <f t="shared" si="5"/>
        <v>0.18617614269788182</v>
      </c>
      <c r="N36" s="45">
        <v>66</v>
      </c>
      <c r="O36" s="44">
        <f t="shared" si="6"/>
        <v>7.3578595317725759E-2</v>
      </c>
      <c r="P36" s="45">
        <v>251</v>
      </c>
      <c r="Q36" s="44">
        <f t="shared" si="7"/>
        <v>0.27982162764771462</v>
      </c>
      <c r="R36" s="45">
        <v>897</v>
      </c>
    </row>
    <row r="37" spans="1:18" s="18" customFormat="1" ht="14">
      <c r="A37" s="20" t="s">
        <v>113</v>
      </c>
      <c r="B37" s="45">
        <v>409</v>
      </c>
      <c r="C37" s="44">
        <f t="shared" si="0"/>
        <v>0.30073529411764705</v>
      </c>
      <c r="D37" s="45">
        <v>249</v>
      </c>
      <c r="E37" s="44">
        <f t="shared" si="1"/>
        <v>0.18308823529411763</v>
      </c>
      <c r="F37" s="45">
        <v>352</v>
      </c>
      <c r="G37" s="44">
        <f t="shared" si="2"/>
        <v>0.25882352941176473</v>
      </c>
      <c r="H37" s="45">
        <v>337</v>
      </c>
      <c r="I37" s="44">
        <f t="shared" si="3"/>
        <v>0.24779411764705883</v>
      </c>
      <c r="J37" s="45">
        <v>250</v>
      </c>
      <c r="K37" s="44">
        <f t="shared" si="4"/>
        <v>0.18382352941176472</v>
      </c>
      <c r="L37" s="45">
        <v>193</v>
      </c>
      <c r="M37" s="44">
        <f t="shared" si="5"/>
        <v>0.14191176470588235</v>
      </c>
      <c r="N37" s="45">
        <v>47</v>
      </c>
      <c r="O37" s="44">
        <f t="shared" si="6"/>
        <v>3.4558823529411767E-2</v>
      </c>
      <c r="P37" s="45">
        <v>309</v>
      </c>
      <c r="Q37" s="44">
        <f t="shared" si="7"/>
        <v>0.22720588235294117</v>
      </c>
      <c r="R37" s="45">
        <v>1360</v>
      </c>
    </row>
    <row r="38" spans="1:18" s="18" customFormat="1" ht="14">
      <c r="A38" s="20" t="s">
        <v>114</v>
      </c>
      <c r="B38" s="45">
        <v>216</v>
      </c>
      <c r="C38" s="44">
        <f t="shared" si="0"/>
        <v>0.20512820512820512</v>
      </c>
      <c r="D38" s="45">
        <v>120</v>
      </c>
      <c r="E38" s="44">
        <f t="shared" si="1"/>
        <v>0.11396011396011396</v>
      </c>
      <c r="F38" s="45">
        <v>565</v>
      </c>
      <c r="G38" s="44">
        <f t="shared" si="2"/>
        <v>0.53656220322886994</v>
      </c>
      <c r="H38" s="45">
        <v>277</v>
      </c>
      <c r="I38" s="44">
        <f t="shared" si="3"/>
        <v>0.26305792972459641</v>
      </c>
      <c r="J38" s="45">
        <v>139</v>
      </c>
      <c r="K38" s="44">
        <f t="shared" si="4"/>
        <v>0.13200379867046533</v>
      </c>
      <c r="L38" s="45">
        <v>243</v>
      </c>
      <c r="M38" s="44">
        <f t="shared" si="5"/>
        <v>0.23076923076923078</v>
      </c>
      <c r="N38" s="45">
        <v>29</v>
      </c>
      <c r="O38" s="44">
        <f t="shared" si="6"/>
        <v>2.7540360873694207E-2</v>
      </c>
      <c r="P38" s="45">
        <v>182</v>
      </c>
      <c r="Q38" s="44">
        <f t="shared" si="7"/>
        <v>0.1728395061728395</v>
      </c>
      <c r="R38" s="45">
        <v>1053</v>
      </c>
    </row>
    <row r="39" spans="1:18" s="18" customFormat="1" ht="14">
      <c r="A39" s="20" t="s">
        <v>115</v>
      </c>
      <c r="B39" s="45">
        <v>53</v>
      </c>
      <c r="C39" s="44">
        <f t="shared" si="0"/>
        <v>0.12771084337349398</v>
      </c>
      <c r="D39" s="45">
        <v>79</v>
      </c>
      <c r="E39" s="44">
        <f t="shared" si="1"/>
        <v>0.19036144578313252</v>
      </c>
      <c r="F39" s="45">
        <v>115</v>
      </c>
      <c r="G39" s="44">
        <f t="shared" si="2"/>
        <v>0.27710843373493976</v>
      </c>
      <c r="H39" s="45">
        <v>194</v>
      </c>
      <c r="I39" s="44">
        <f t="shared" si="3"/>
        <v>0.46746987951807228</v>
      </c>
      <c r="J39" s="45">
        <v>47</v>
      </c>
      <c r="K39" s="44">
        <f t="shared" si="4"/>
        <v>0.11325301204819277</v>
      </c>
      <c r="L39" s="45">
        <v>166</v>
      </c>
      <c r="M39" s="44">
        <f t="shared" si="5"/>
        <v>0.4</v>
      </c>
      <c r="N39" s="45">
        <v>8</v>
      </c>
      <c r="O39" s="44">
        <f t="shared" si="6"/>
        <v>1.9277108433734941E-2</v>
      </c>
      <c r="P39" s="45">
        <v>71</v>
      </c>
      <c r="Q39" s="44">
        <f t="shared" si="7"/>
        <v>0.1710843373493976</v>
      </c>
      <c r="R39" s="45">
        <v>415</v>
      </c>
    </row>
    <row r="40" spans="1:18" s="18" customFormat="1" ht="14">
      <c r="A40" s="20" t="s">
        <v>116</v>
      </c>
      <c r="B40" s="45">
        <v>193</v>
      </c>
      <c r="C40" s="44">
        <f t="shared" si="0"/>
        <v>0.1199502796768179</v>
      </c>
      <c r="D40" s="45">
        <v>318</v>
      </c>
      <c r="E40" s="44">
        <f t="shared" si="1"/>
        <v>0.19763828464885022</v>
      </c>
      <c r="F40" s="45">
        <v>635</v>
      </c>
      <c r="G40" s="44">
        <f t="shared" si="2"/>
        <v>0.39465506525792415</v>
      </c>
      <c r="H40" s="45">
        <v>353</v>
      </c>
      <c r="I40" s="44">
        <f t="shared" si="3"/>
        <v>0.21939092604101926</v>
      </c>
      <c r="J40" s="45">
        <v>192</v>
      </c>
      <c r="K40" s="44">
        <f t="shared" si="4"/>
        <v>0.11932877563704164</v>
      </c>
      <c r="L40" s="45">
        <v>271</v>
      </c>
      <c r="M40" s="44">
        <f t="shared" si="5"/>
        <v>0.16842759477936606</v>
      </c>
      <c r="N40" s="45">
        <v>80</v>
      </c>
      <c r="O40" s="44">
        <f t="shared" si="6"/>
        <v>4.9720323182100686E-2</v>
      </c>
      <c r="P40" s="45">
        <v>255</v>
      </c>
      <c r="Q40" s="44">
        <f t="shared" si="7"/>
        <v>0.15848353014294592</v>
      </c>
      <c r="R40" s="45">
        <v>1609</v>
      </c>
    </row>
    <row r="41" spans="1:18" s="18" customFormat="1" ht="14">
      <c r="A41" s="20" t="s">
        <v>117</v>
      </c>
      <c r="B41" s="45">
        <v>201</v>
      </c>
      <c r="C41" s="44">
        <f t="shared" si="0"/>
        <v>0.16806020066889632</v>
      </c>
      <c r="D41" s="45">
        <v>224</v>
      </c>
      <c r="E41" s="44">
        <f t="shared" si="1"/>
        <v>0.18729096989966554</v>
      </c>
      <c r="F41" s="45">
        <v>344</v>
      </c>
      <c r="G41" s="44">
        <f t="shared" si="2"/>
        <v>0.28762541806020064</v>
      </c>
      <c r="H41" s="45">
        <v>327</v>
      </c>
      <c r="I41" s="44">
        <f t="shared" si="3"/>
        <v>0.27341137123745818</v>
      </c>
      <c r="J41" s="45">
        <v>119</v>
      </c>
      <c r="K41" s="44">
        <f t="shared" si="4"/>
        <v>9.9498327759197328E-2</v>
      </c>
      <c r="L41" s="45">
        <v>210</v>
      </c>
      <c r="M41" s="44">
        <f t="shared" si="5"/>
        <v>0.17558528428093645</v>
      </c>
      <c r="N41" s="45">
        <v>25</v>
      </c>
      <c r="O41" s="44">
        <f t="shared" si="6"/>
        <v>2.0903010033444816E-2</v>
      </c>
      <c r="P41" s="45">
        <v>308</v>
      </c>
      <c r="Q41" s="44">
        <f t="shared" si="7"/>
        <v>0.25752508361204013</v>
      </c>
      <c r="R41" s="45">
        <v>1196</v>
      </c>
    </row>
    <row r="42" spans="1:18" s="18" customFormat="1" ht="14">
      <c r="A42" s="20" t="s">
        <v>118</v>
      </c>
      <c r="B42" s="45">
        <v>15</v>
      </c>
      <c r="C42" s="44">
        <f t="shared" si="0"/>
        <v>0.625</v>
      </c>
      <c r="D42" s="45">
        <v>0</v>
      </c>
      <c r="E42" s="44">
        <f t="shared" si="1"/>
        <v>0</v>
      </c>
      <c r="F42" s="45">
        <v>1</v>
      </c>
      <c r="G42" s="44">
        <f t="shared" si="2"/>
        <v>4.1666666666666664E-2</v>
      </c>
      <c r="H42" s="45">
        <v>6</v>
      </c>
      <c r="I42" s="44">
        <f t="shared" si="3"/>
        <v>0.25</v>
      </c>
      <c r="J42" s="45">
        <v>5</v>
      </c>
      <c r="K42" s="44">
        <f t="shared" si="4"/>
        <v>0.20833333333333334</v>
      </c>
      <c r="L42" s="45">
        <v>1</v>
      </c>
      <c r="M42" s="44">
        <f t="shared" si="5"/>
        <v>4.1666666666666664E-2</v>
      </c>
      <c r="N42" s="45">
        <v>0</v>
      </c>
      <c r="O42" s="44">
        <f t="shared" si="6"/>
        <v>0</v>
      </c>
      <c r="P42" s="45">
        <v>1</v>
      </c>
      <c r="Q42" s="44">
        <f t="shared" si="7"/>
        <v>4.1666666666666664E-2</v>
      </c>
      <c r="R42" s="45">
        <v>24</v>
      </c>
    </row>
    <row r="43" spans="1:18" s="18" customFormat="1" ht="14">
      <c r="A43" s="20" t="s">
        <v>119</v>
      </c>
      <c r="B43" s="45">
        <v>26</v>
      </c>
      <c r="C43" s="44">
        <f t="shared" si="0"/>
        <v>0.40625</v>
      </c>
      <c r="D43" s="45">
        <v>26</v>
      </c>
      <c r="E43" s="44">
        <f t="shared" si="1"/>
        <v>0.40625</v>
      </c>
      <c r="F43" s="45">
        <v>1</v>
      </c>
      <c r="G43" s="44">
        <f t="shared" si="2"/>
        <v>1.5625E-2</v>
      </c>
      <c r="H43" s="45">
        <v>13</v>
      </c>
      <c r="I43" s="44">
        <f t="shared" si="3"/>
        <v>0.203125</v>
      </c>
      <c r="J43" s="45">
        <v>25</v>
      </c>
      <c r="K43" s="44">
        <f t="shared" si="4"/>
        <v>0.390625</v>
      </c>
      <c r="L43" s="45">
        <v>5</v>
      </c>
      <c r="M43" s="44">
        <f t="shared" si="5"/>
        <v>7.8125E-2</v>
      </c>
      <c r="N43" s="45">
        <v>0</v>
      </c>
      <c r="O43" s="44">
        <f t="shared" si="6"/>
        <v>0</v>
      </c>
      <c r="P43" s="45">
        <v>7</v>
      </c>
      <c r="Q43" s="44">
        <f t="shared" si="7"/>
        <v>0.109375</v>
      </c>
      <c r="R43" s="45">
        <v>64</v>
      </c>
    </row>
    <row r="44" spans="1:18" s="18" customFormat="1" ht="14">
      <c r="B44" s="46"/>
      <c r="C44" s="46"/>
      <c r="D44" s="46"/>
      <c r="E44" s="46"/>
      <c r="F44" s="46"/>
      <c r="G44" s="46"/>
      <c r="H44" s="46"/>
      <c r="I44" s="46"/>
      <c r="J44" s="46"/>
      <c r="K44" s="46"/>
      <c r="L44" s="46"/>
      <c r="M44" s="46"/>
      <c r="N44" s="46"/>
      <c r="O44" s="46"/>
      <c r="P44" s="46"/>
      <c r="Q44" s="46"/>
    </row>
    <row r="45" spans="1:18" s="18" customFormat="1" ht="14">
      <c r="A45" s="23" t="s">
        <v>125</v>
      </c>
      <c r="B45" s="46"/>
      <c r="C45" s="46"/>
      <c r="D45" s="46"/>
      <c r="E45" s="46"/>
      <c r="F45" s="46"/>
      <c r="G45" s="46"/>
      <c r="H45" s="46"/>
      <c r="I45" s="46"/>
      <c r="J45" s="46"/>
      <c r="K45" s="46"/>
      <c r="L45" s="46"/>
      <c r="M45" s="46"/>
      <c r="N45" s="46"/>
      <c r="O45" s="46"/>
      <c r="P45" s="46"/>
      <c r="Q45" s="46"/>
    </row>
  </sheetData>
  <sheetProtection selectLockedCells="1" selectUnlockedCells="1"/>
  <mergeCells count="11">
    <mergeCell ref="P9:Q9"/>
    <mergeCell ref="A3:R3"/>
    <mergeCell ref="A8:A10"/>
    <mergeCell ref="B8:R8"/>
    <mergeCell ref="B9:C9"/>
    <mergeCell ref="D9:E9"/>
    <mergeCell ref="F9:G9"/>
    <mergeCell ref="H9:I9"/>
    <mergeCell ref="J9:K9"/>
    <mergeCell ref="L9:M9"/>
    <mergeCell ref="N9:O9"/>
  </mergeCells>
  <conditionalFormatting sqref="A4:C5 B6:C6">
    <cfRule type="duplicateValues" dxfId="155" priority="3"/>
  </conditionalFormatting>
  <conditionalFormatting sqref="A6">
    <cfRule type="duplicateValues" dxfId="154" priority="2"/>
  </conditionalFormatting>
  <conditionalFormatting sqref="D4:R6">
    <cfRule type="duplicateValues" dxfId="153" priority="1"/>
  </conditionalFormatting>
  <pageMargins left="0.7" right="0.7" top="0.75" bottom="0.75" header="0.3" footer="0.3"/>
  <pageSetup orientation="portrait" horizontalDpi="360" verticalDpi="36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8D91E-0670-4D2E-B526-A5C204A221DB}">
  <dimension ref="A1:F45"/>
  <sheetViews>
    <sheetView showGridLines="0" zoomScale="87" zoomScaleNormal="87" workbookViewId="0">
      <selection activeCell="E35" sqref="E35"/>
    </sheetView>
  </sheetViews>
  <sheetFormatPr baseColWidth="10" defaultColWidth="11.5" defaultRowHeight="15"/>
  <cols>
    <col min="1" max="1" width="37.83203125" style="16" customWidth="1"/>
    <col min="2" max="2" width="14.33203125" style="47" bestFit="1" customWidth="1"/>
    <col min="3" max="3" width="13.6640625" style="47" customWidth="1"/>
    <col min="4" max="5" width="11.5" style="47"/>
    <col min="6" max="6" width="14.1640625" style="16" bestFit="1" customWidth="1"/>
    <col min="7" max="16384" width="11.5" style="16"/>
  </cols>
  <sheetData>
    <row r="1" spans="1:6" s="14" customFormat="1" ht="59.25" customHeight="1">
      <c r="B1" s="35"/>
      <c r="C1" s="35"/>
      <c r="D1" s="35"/>
      <c r="E1" s="35"/>
    </row>
    <row r="2" spans="1:6" s="15" customFormat="1" ht="3.75" customHeight="1">
      <c r="B2" s="36"/>
      <c r="C2" s="36"/>
      <c r="D2" s="36"/>
      <c r="E2" s="36"/>
    </row>
    <row r="3" spans="1:6" ht="28.5" customHeight="1">
      <c r="A3" s="461" t="s">
        <v>13</v>
      </c>
      <c r="B3" s="461"/>
      <c r="C3" s="461"/>
      <c r="D3" s="461"/>
      <c r="E3" s="461"/>
      <c r="F3" s="461"/>
    </row>
    <row r="4" spans="1:6">
      <c r="A4" s="26" t="s">
        <v>67</v>
      </c>
      <c r="B4" s="37"/>
      <c r="C4" s="37"/>
      <c r="D4" s="37"/>
      <c r="E4" s="37"/>
      <c r="F4" s="37"/>
    </row>
    <row r="5" spans="1:6">
      <c r="A5" s="49" t="s">
        <v>261</v>
      </c>
      <c r="B5" s="37"/>
      <c r="C5" s="37"/>
      <c r="D5" s="37"/>
      <c r="E5" s="37"/>
      <c r="F5" s="37"/>
    </row>
    <row r="6" spans="1:6">
      <c r="A6" s="38" t="s">
        <v>84</v>
      </c>
      <c r="B6" s="39"/>
      <c r="C6" s="39"/>
      <c r="D6" s="39"/>
      <c r="E6" s="39"/>
      <c r="F6" s="39"/>
    </row>
    <row r="8" spans="1:6" s="18" customFormat="1" ht="14">
      <c r="A8" s="462" t="s">
        <v>85</v>
      </c>
      <c r="B8" s="465" t="s">
        <v>262</v>
      </c>
      <c r="C8" s="466"/>
      <c r="D8" s="466"/>
      <c r="E8" s="466"/>
      <c r="F8" s="467"/>
    </row>
    <row r="9" spans="1:6" s="18" customFormat="1" ht="38.25" customHeight="1">
      <c r="A9" s="463"/>
      <c r="B9" s="465" t="s">
        <v>155</v>
      </c>
      <c r="C9" s="467"/>
      <c r="D9" s="465" t="s">
        <v>156</v>
      </c>
      <c r="E9" s="467"/>
      <c r="F9" s="29" t="s">
        <v>124</v>
      </c>
    </row>
    <row r="10" spans="1:6" s="18" customFormat="1">
      <c r="A10" s="464"/>
      <c r="B10" s="29" t="s">
        <v>23</v>
      </c>
      <c r="C10" s="29" t="s">
        <v>22</v>
      </c>
      <c r="D10" s="29" t="s">
        <v>23</v>
      </c>
      <c r="E10" s="29" t="s">
        <v>22</v>
      </c>
      <c r="F10" s="29"/>
    </row>
    <row r="11" spans="1:6" s="18" customFormat="1" ht="14">
      <c r="A11" s="40" t="s">
        <v>87</v>
      </c>
      <c r="B11" s="41">
        <f>SUM(B12:B43)</f>
        <v>4363</v>
      </c>
      <c r="C11" s="48">
        <f>B11/$F11</f>
        <v>0.13289674078586658</v>
      </c>
      <c r="D11" s="41">
        <f>SUM(D12:D43)</f>
        <v>28467</v>
      </c>
      <c r="E11" s="48">
        <f>D11/$F11</f>
        <v>0.86710325921413345</v>
      </c>
      <c r="F11" s="41">
        <f>SUM(F12:F43)</f>
        <v>32830</v>
      </c>
    </row>
    <row r="12" spans="1:6" s="18" customFormat="1" ht="14">
      <c r="A12" s="20" t="s">
        <v>88</v>
      </c>
      <c r="B12" s="45">
        <v>92</v>
      </c>
      <c r="C12" s="44">
        <f>B12/$F12</f>
        <v>0.11471321695760599</v>
      </c>
      <c r="D12" s="45">
        <v>710</v>
      </c>
      <c r="E12" s="44">
        <f>D12/$F12</f>
        <v>0.88528678304239405</v>
      </c>
      <c r="F12" s="45">
        <f>B12+D12</f>
        <v>802</v>
      </c>
    </row>
    <row r="13" spans="1:6" s="18" customFormat="1" ht="14">
      <c r="A13" s="20" t="s">
        <v>89</v>
      </c>
      <c r="B13" s="45">
        <v>295</v>
      </c>
      <c r="C13" s="44">
        <f t="shared" ref="C13:E28" si="0">B13/$F13</f>
        <v>0.19614361702127658</v>
      </c>
      <c r="D13" s="45">
        <v>1209</v>
      </c>
      <c r="E13" s="44">
        <f t="shared" si="0"/>
        <v>0.80385638297872342</v>
      </c>
      <c r="F13" s="45">
        <f t="shared" ref="F13:F43" si="1">B13+D13</f>
        <v>1504</v>
      </c>
    </row>
    <row r="14" spans="1:6" s="18" customFormat="1" ht="14">
      <c r="A14" s="20" t="s">
        <v>90</v>
      </c>
      <c r="B14" s="45">
        <v>1</v>
      </c>
      <c r="C14" s="44">
        <f t="shared" si="0"/>
        <v>7.6923076923076927E-2</v>
      </c>
      <c r="D14" s="45">
        <v>12</v>
      </c>
      <c r="E14" s="44">
        <f t="shared" si="0"/>
        <v>0.92307692307692313</v>
      </c>
      <c r="F14" s="45">
        <f t="shared" si="1"/>
        <v>13</v>
      </c>
    </row>
    <row r="15" spans="1:6" s="18" customFormat="1" ht="14">
      <c r="A15" s="20" t="s">
        <v>91</v>
      </c>
      <c r="B15" s="45">
        <v>166</v>
      </c>
      <c r="C15" s="44">
        <f t="shared" si="0"/>
        <v>8.4050632911392406E-2</v>
      </c>
      <c r="D15" s="45">
        <v>1809</v>
      </c>
      <c r="E15" s="44">
        <f t="shared" si="0"/>
        <v>0.91594936708860764</v>
      </c>
      <c r="F15" s="45">
        <f t="shared" si="1"/>
        <v>1975</v>
      </c>
    </row>
    <row r="16" spans="1:6" s="18" customFormat="1" ht="14">
      <c r="A16" s="20" t="s">
        <v>92</v>
      </c>
      <c r="B16" s="45">
        <v>416</v>
      </c>
      <c r="C16" s="44">
        <f t="shared" si="0"/>
        <v>0.17112299465240641</v>
      </c>
      <c r="D16" s="45">
        <v>2015</v>
      </c>
      <c r="E16" s="44">
        <f t="shared" si="0"/>
        <v>0.82887700534759357</v>
      </c>
      <c r="F16" s="45">
        <f t="shared" si="1"/>
        <v>2431</v>
      </c>
    </row>
    <row r="17" spans="1:6" s="18" customFormat="1" ht="14">
      <c r="A17" s="20" t="s">
        <v>93</v>
      </c>
      <c r="B17" s="45">
        <v>204</v>
      </c>
      <c r="C17" s="44">
        <f t="shared" si="0"/>
        <v>8.9630931458699478E-2</v>
      </c>
      <c r="D17" s="45">
        <v>2072</v>
      </c>
      <c r="E17" s="44">
        <f t="shared" si="0"/>
        <v>0.91036906854130051</v>
      </c>
      <c r="F17" s="45">
        <f t="shared" si="1"/>
        <v>2276</v>
      </c>
    </row>
    <row r="18" spans="1:6" s="18" customFormat="1" ht="14">
      <c r="A18" s="20" t="s">
        <v>94</v>
      </c>
      <c r="B18" s="45">
        <v>448</v>
      </c>
      <c r="C18" s="44">
        <f t="shared" si="0"/>
        <v>0.21182033096926714</v>
      </c>
      <c r="D18" s="45">
        <v>1667</v>
      </c>
      <c r="E18" s="44">
        <f t="shared" si="0"/>
        <v>0.78817966903073289</v>
      </c>
      <c r="F18" s="45">
        <f t="shared" si="1"/>
        <v>2115</v>
      </c>
    </row>
    <row r="19" spans="1:6" s="18" customFormat="1" ht="14">
      <c r="A19" s="20" t="s">
        <v>95</v>
      </c>
      <c r="B19" s="45">
        <v>235</v>
      </c>
      <c r="C19" s="44">
        <f t="shared" si="0"/>
        <v>0.16095890410958905</v>
      </c>
      <c r="D19" s="45">
        <v>1225</v>
      </c>
      <c r="E19" s="44">
        <f t="shared" si="0"/>
        <v>0.83904109589041098</v>
      </c>
      <c r="F19" s="45">
        <f t="shared" si="1"/>
        <v>1460</v>
      </c>
    </row>
    <row r="20" spans="1:6" s="18" customFormat="1" ht="14">
      <c r="A20" s="20" t="s">
        <v>96</v>
      </c>
      <c r="B20" s="45">
        <v>28</v>
      </c>
      <c r="C20" s="44">
        <f t="shared" si="0"/>
        <v>0.12612612612612611</v>
      </c>
      <c r="D20" s="45">
        <v>194</v>
      </c>
      <c r="E20" s="44">
        <f t="shared" si="0"/>
        <v>0.87387387387387383</v>
      </c>
      <c r="F20" s="45">
        <f t="shared" si="1"/>
        <v>222</v>
      </c>
    </row>
    <row r="21" spans="1:6" s="18" customFormat="1" ht="14">
      <c r="A21" s="20" t="s">
        <v>97</v>
      </c>
      <c r="B21" s="45">
        <v>1</v>
      </c>
      <c r="C21" s="44">
        <f t="shared" si="0"/>
        <v>0.16666666666666666</v>
      </c>
      <c r="D21" s="45">
        <v>5</v>
      </c>
      <c r="E21" s="44">
        <f t="shared" si="0"/>
        <v>0.83333333333333337</v>
      </c>
      <c r="F21" s="45">
        <f t="shared" si="1"/>
        <v>6</v>
      </c>
    </row>
    <row r="22" spans="1:6" s="18" customFormat="1" ht="14">
      <c r="A22" s="20" t="s">
        <v>98</v>
      </c>
      <c r="B22" s="45">
        <v>151</v>
      </c>
      <c r="C22" s="44">
        <f t="shared" si="0"/>
        <v>0.10839913854989232</v>
      </c>
      <c r="D22" s="45">
        <v>1242</v>
      </c>
      <c r="E22" s="44">
        <f t="shared" si="0"/>
        <v>0.89160086145010764</v>
      </c>
      <c r="F22" s="45">
        <f t="shared" si="1"/>
        <v>1393</v>
      </c>
    </row>
    <row r="23" spans="1:6" s="18" customFormat="1" ht="14">
      <c r="A23" s="20" t="s">
        <v>99</v>
      </c>
      <c r="B23" s="45">
        <v>4</v>
      </c>
      <c r="C23" s="44">
        <f t="shared" si="0"/>
        <v>1.1976047904191617E-2</v>
      </c>
      <c r="D23" s="45">
        <v>330</v>
      </c>
      <c r="E23" s="44">
        <f t="shared" si="0"/>
        <v>0.9880239520958084</v>
      </c>
      <c r="F23" s="45">
        <f t="shared" si="1"/>
        <v>334</v>
      </c>
    </row>
    <row r="24" spans="1:6" s="18" customFormat="1" ht="14">
      <c r="A24" s="20" t="s">
        <v>100</v>
      </c>
      <c r="B24" s="45">
        <v>37</v>
      </c>
      <c r="C24" s="44">
        <f t="shared" si="0"/>
        <v>2.3581899298916506E-2</v>
      </c>
      <c r="D24" s="45">
        <v>1532</v>
      </c>
      <c r="E24" s="44">
        <f t="shared" si="0"/>
        <v>0.97641810070108348</v>
      </c>
      <c r="F24" s="45">
        <f t="shared" si="1"/>
        <v>1569</v>
      </c>
    </row>
    <row r="25" spans="1:6" s="18" customFormat="1" ht="14">
      <c r="A25" s="20" t="s">
        <v>101</v>
      </c>
      <c r="B25" s="45">
        <v>97</v>
      </c>
      <c r="C25" s="44">
        <f t="shared" si="0"/>
        <v>7.3932926829268289E-2</v>
      </c>
      <c r="D25" s="45">
        <v>1215</v>
      </c>
      <c r="E25" s="44">
        <f t="shared" si="0"/>
        <v>0.92606707317073167</v>
      </c>
      <c r="F25" s="45">
        <f t="shared" si="1"/>
        <v>1312</v>
      </c>
    </row>
    <row r="26" spans="1:6" s="18" customFormat="1" ht="14">
      <c r="A26" s="20" t="s">
        <v>102</v>
      </c>
      <c r="B26" s="45">
        <v>341</v>
      </c>
      <c r="C26" s="44">
        <f t="shared" si="0"/>
        <v>0.2447954055994257</v>
      </c>
      <c r="D26" s="45">
        <v>1052</v>
      </c>
      <c r="E26" s="44">
        <f t="shared" si="0"/>
        <v>0.7552045944005743</v>
      </c>
      <c r="F26" s="45">
        <f t="shared" si="1"/>
        <v>1393</v>
      </c>
    </row>
    <row r="27" spans="1:6" s="18" customFormat="1" ht="14">
      <c r="A27" s="20" t="s">
        <v>103</v>
      </c>
      <c r="B27" s="45">
        <v>1</v>
      </c>
      <c r="C27" s="44">
        <f t="shared" si="0"/>
        <v>0.04</v>
      </c>
      <c r="D27" s="45">
        <v>24</v>
      </c>
      <c r="E27" s="44">
        <f t="shared" si="0"/>
        <v>0.96</v>
      </c>
      <c r="F27" s="45">
        <f t="shared" si="1"/>
        <v>25</v>
      </c>
    </row>
    <row r="28" spans="1:6" s="18" customFormat="1" ht="14">
      <c r="A28" s="20" t="s">
        <v>104</v>
      </c>
      <c r="B28" s="45">
        <v>2</v>
      </c>
      <c r="C28" s="44">
        <f t="shared" si="0"/>
        <v>6.4516129032258063E-2</v>
      </c>
      <c r="D28" s="45">
        <v>29</v>
      </c>
      <c r="E28" s="44">
        <f t="shared" si="0"/>
        <v>0.93548387096774188</v>
      </c>
      <c r="F28" s="45">
        <f t="shared" si="1"/>
        <v>31</v>
      </c>
    </row>
    <row r="29" spans="1:6" s="18" customFormat="1" ht="14">
      <c r="A29" s="20" t="s">
        <v>105</v>
      </c>
      <c r="B29" s="45">
        <v>198</v>
      </c>
      <c r="C29" s="44">
        <f t="shared" ref="C29:E43" si="2">B29/$F29</f>
        <v>0.1507996953541508</v>
      </c>
      <c r="D29" s="45">
        <v>1115</v>
      </c>
      <c r="E29" s="44">
        <f t="shared" si="2"/>
        <v>0.84920030464584917</v>
      </c>
      <c r="F29" s="45">
        <f t="shared" si="1"/>
        <v>1313</v>
      </c>
    </row>
    <row r="30" spans="1:6" s="18" customFormat="1" ht="14">
      <c r="A30" s="20" t="s">
        <v>106</v>
      </c>
      <c r="B30" s="45">
        <v>64</v>
      </c>
      <c r="C30" s="44">
        <f t="shared" si="2"/>
        <v>4.3745727956254275E-2</v>
      </c>
      <c r="D30" s="45">
        <v>1399</v>
      </c>
      <c r="E30" s="44">
        <f t="shared" si="2"/>
        <v>0.95625427204374569</v>
      </c>
      <c r="F30" s="45">
        <f t="shared" si="1"/>
        <v>1463</v>
      </c>
    </row>
    <row r="31" spans="1:6" s="18" customFormat="1" ht="14">
      <c r="A31" s="20" t="s">
        <v>107</v>
      </c>
      <c r="B31" s="45">
        <v>8</v>
      </c>
      <c r="C31" s="44">
        <f t="shared" si="2"/>
        <v>2.0151133501259445E-2</v>
      </c>
      <c r="D31" s="45">
        <v>389</v>
      </c>
      <c r="E31" s="44">
        <f t="shared" si="2"/>
        <v>0.97984886649874059</v>
      </c>
      <c r="F31" s="45">
        <f t="shared" si="1"/>
        <v>397</v>
      </c>
    </row>
    <row r="32" spans="1:6" s="18" customFormat="1" ht="14">
      <c r="A32" s="20" t="s">
        <v>108</v>
      </c>
      <c r="B32" s="45">
        <v>31</v>
      </c>
      <c r="C32" s="44">
        <f t="shared" si="2"/>
        <v>0.17613636363636365</v>
      </c>
      <c r="D32" s="45">
        <v>145</v>
      </c>
      <c r="E32" s="44">
        <f t="shared" si="2"/>
        <v>0.82386363636363635</v>
      </c>
      <c r="F32" s="45">
        <f t="shared" si="1"/>
        <v>176</v>
      </c>
    </row>
    <row r="33" spans="1:6" s="18" customFormat="1" ht="14">
      <c r="A33" s="20" t="s">
        <v>109</v>
      </c>
      <c r="B33" s="45">
        <v>134</v>
      </c>
      <c r="C33" s="44">
        <f t="shared" si="2"/>
        <v>7.0193818753273962E-2</v>
      </c>
      <c r="D33" s="45">
        <v>1775</v>
      </c>
      <c r="E33" s="44">
        <f t="shared" si="2"/>
        <v>0.92980618124672598</v>
      </c>
      <c r="F33" s="45">
        <f t="shared" si="1"/>
        <v>1909</v>
      </c>
    </row>
    <row r="34" spans="1:6" s="18" customFormat="1" ht="14">
      <c r="A34" s="20" t="s">
        <v>110</v>
      </c>
      <c r="B34" s="45">
        <v>107</v>
      </c>
      <c r="C34" s="44">
        <f t="shared" si="2"/>
        <v>0.16236722306525037</v>
      </c>
      <c r="D34" s="45">
        <v>552</v>
      </c>
      <c r="E34" s="44">
        <f t="shared" si="2"/>
        <v>0.83763277693474958</v>
      </c>
      <c r="F34" s="45">
        <f t="shared" si="1"/>
        <v>659</v>
      </c>
    </row>
    <row r="35" spans="1:6" s="18" customFormat="1" ht="14">
      <c r="A35" s="20" t="s">
        <v>111</v>
      </c>
      <c r="B35" s="45">
        <v>143</v>
      </c>
      <c r="C35" s="44">
        <f t="shared" si="2"/>
        <v>9.7014925373134331E-2</v>
      </c>
      <c r="D35" s="45">
        <v>1331</v>
      </c>
      <c r="E35" s="44">
        <f t="shared" si="2"/>
        <v>0.90298507462686572</v>
      </c>
      <c r="F35" s="45">
        <f t="shared" si="1"/>
        <v>1474</v>
      </c>
    </row>
    <row r="36" spans="1:6" s="18" customFormat="1" ht="14">
      <c r="A36" s="20" t="s">
        <v>112</v>
      </c>
      <c r="B36" s="45">
        <v>219</v>
      </c>
      <c r="C36" s="44">
        <f t="shared" si="2"/>
        <v>0.24551569506726456</v>
      </c>
      <c r="D36" s="45">
        <v>673</v>
      </c>
      <c r="E36" s="44">
        <f t="shared" si="2"/>
        <v>0.75448430493273544</v>
      </c>
      <c r="F36" s="45">
        <f t="shared" si="1"/>
        <v>892</v>
      </c>
    </row>
    <row r="37" spans="1:6" s="18" customFormat="1" ht="14">
      <c r="A37" s="20" t="s">
        <v>113</v>
      </c>
      <c r="B37" s="45">
        <v>172</v>
      </c>
      <c r="C37" s="44">
        <f t="shared" si="2"/>
        <v>0.12731310140636565</v>
      </c>
      <c r="D37" s="45">
        <v>1179</v>
      </c>
      <c r="E37" s="44">
        <f t="shared" si="2"/>
        <v>0.87268689859363435</v>
      </c>
      <c r="F37" s="45">
        <f t="shared" si="1"/>
        <v>1351</v>
      </c>
    </row>
    <row r="38" spans="1:6" s="18" customFormat="1" ht="14">
      <c r="A38" s="20" t="s">
        <v>114</v>
      </c>
      <c r="B38" s="45">
        <v>178</v>
      </c>
      <c r="C38" s="44">
        <f t="shared" si="2"/>
        <v>0.16920152091254753</v>
      </c>
      <c r="D38" s="45">
        <v>874</v>
      </c>
      <c r="E38" s="44">
        <f t="shared" si="2"/>
        <v>0.83079847908745252</v>
      </c>
      <c r="F38" s="45">
        <f t="shared" si="1"/>
        <v>1052</v>
      </c>
    </row>
    <row r="39" spans="1:6" s="18" customFormat="1" ht="14">
      <c r="A39" s="20" t="s">
        <v>115</v>
      </c>
      <c r="B39" s="45">
        <v>39</v>
      </c>
      <c r="C39" s="44">
        <f t="shared" si="2"/>
        <v>9.4890510948905105E-2</v>
      </c>
      <c r="D39" s="45">
        <v>372</v>
      </c>
      <c r="E39" s="44">
        <f t="shared" si="2"/>
        <v>0.9051094890510949</v>
      </c>
      <c r="F39" s="45">
        <f t="shared" si="1"/>
        <v>411</v>
      </c>
    </row>
    <row r="40" spans="1:6" s="18" customFormat="1" ht="14">
      <c r="A40" s="20" t="s">
        <v>116</v>
      </c>
      <c r="B40" s="45">
        <v>249</v>
      </c>
      <c r="C40" s="44">
        <f t="shared" si="2"/>
        <v>0.15621079046424091</v>
      </c>
      <c r="D40" s="45">
        <v>1345</v>
      </c>
      <c r="E40" s="44">
        <f t="shared" si="2"/>
        <v>0.84378920953575909</v>
      </c>
      <c r="F40" s="45">
        <f t="shared" si="1"/>
        <v>1594</v>
      </c>
    </row>
    <row r="41" spans="1:6" s="18" customFormat="1" ht="14">
      <c r="A41" s="20" t="s">
        <v>117</v>
      </c>
      <c r="B41" s="45">
        <v>295</v>
      </c>
      <c r="C41" s="44">
        <f t="shared" si="2"/>
        <v>0.24748322147651006</v>
      </c>
      <c r="D41" s="45">
        <v>897</v>
      </c>
      <c r="E41" s="44">
        <f t="shared" si="2"/>
        <v>0.75251677852348997</v>
      </c>
      <c r="F41" s="45">
        <f t="shared" si="1"/>
        <v>1192</v>
      </c>
    </row>
    <row r="42" spans="1:6" s="18" customFormat="1" ht="14">
      <c r="A42" s="20" t="s">
        <v>118</v>
      </c>
      <c r="B42" s="45">
        <v>1</v>
      </c>
      <c r="C42" s="44">
        <f t="shared" si="2"/>
        <v>4.1666666666666664E-2</v>
      </c>
      <c r="D42" s="45">
        <v>23</v>
      </c>
      <c r="E42" s="44">
        <f t="shared" si="2"/>
        <v>0.95833333333333337</v>
      </c>
      <c r="F42" s="45">
        <f t="shared" si="1"/>
        <v>24</v>
      </c>
    </row>
    <row r="43" spans="1:6" s="18" customFormat="1" ht="14">
      <c r="A43" s="20" t="s">
        <v>119</v>
      </c>
      <c r="B43" s="45">
        <v>6</v>
      </c>
      <c r="C43" s="44">
        <f t="shared" si="2"/>
        <v>9.6774193548387094E-2</v>
      </c>
      <c r="D43" s="45">
        <v>56</v>
      </c>
      <c r="E43" s="44">
        <f t="shared" si="2"/>
        <v>0.90322580645161288</v>
      </c>
      <c r="F43" s="45">
        <f t="shared" si="1"/>
        <v>62</v>
      </c>
    </row>
    <row r="44" spans="1:6" s="18" customFormat="1" ht="14">
      <c r="B44" s="46"/>
      <c r="C44" s="46"/>
      <c r="D44" s="46"/>
      <c r="E44" s="46"/>
    </row>
    <row r="45" spans="1:6" s="18" customFormat="1" ht="14">
      <c r="A45" s="23" t="s">
        <v>125</v>
      </c>
      <c r="B45" s="46"/>
      <c r="C45" s="46"/>
      <c r="D45" s="46"/>
      <c r="E45" s="46"/>
    </row>
  </sheetData>
  <sheetProtection selectLockedCells="1" selectUnlockedCells="1"/>
  <mergeCells count="5">
    <mergeCell ref="A3:F3"/>
    <mergeCell ref="A8:A10"/>
    <mergeCell ref="B8:F8"/>
    <mergeCell ref="B9:C9"/>
    <mergeCell ref="D9:E9"/>
  </mergeCells>
  <conditionalFormatting sqref="A4:C5 B6:C6">
    <cfRule type="duplicateValues" dxfId="152" priority="3"/>
  </conditionalFormatting>
  <conditionalFormatting sqref="A6">
    <cfRule type="duplicateValues" dxfId="151" priority="2"/>
  </conditionalFormatting>
  <conditionalFormatting sqref="D4:F6">
    <cfRule type="duplicateValues" dxfId="150" priority="1"/>
  </conditionalFormatting>
  <pageMargins left="0.7" right="0.7" top="0.75" bottom="0.75" header="0.3" footer="0.3"/>
  <pageSetup orientation="portrait" horizontalDpi="360" verticalDpi="36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9F5D3-9E41-48D9-BF9D-AD3BDF0B51E4}">
  <dimension ref="A1:H45"/>
  <sheetViews>
    <sheetView showGridLines="0" zoomScale="87" zoomScaleNormal="87" workbookViewId="0">
      <selection activeCell="E35" sqref="E35"/>
    </sheetView>
  </sheetViews>
  <sheetFormatPr baseColWidth="10" defaultColWidth="11.5" defaultRowHeight="15"/>
  <cols>
    <col min="1" max="1" width="37.83203125" style="16" customWidth="1"/>
    <col min="2" max="2" width="14.33203125" style="47" bestFit="1" customWidth="1"/>
    <col min="3" max="3" width="13.6640625" style="47" customWidth="1"/>
    <col min="4" max="7" width="11.5" style="47"/>
    <col min="8" max="8" width="14.1640625" style="16" bestFit="1" customWidth="1"/>
    <col min="9" max="16384" width="11.5" style="16"/>
  </cols>
  <sheetData>
    <row r="1" spans="1:8" s="14" customFormat="1" ht="59.25" customHeight="1">
      <c r="B1" s="35"/>
      <c r="C1" s="35"/>
      <c r="D1" s="35"/>
      <c r="E1" s="35"/>
      <c r="F1" s="35"/>
      <c r="G1" s="35"/>
    </row>
    <row r="2" spans="1:8" s="15" customFormat="1" ht="3.75" customHeight="1">
      <c r="B2" s="36"/>
      <c r="C2" s="36"/>
      <c r="D2" s="36"/>
      <c r="E2" s="36"/>
      <c r="F2" s="36"/>
      <c r="G2" s="36"/>
    </row>
    <row r="3" spans="1:8" ht="28.5" customHeight="1">
      <c r="A3" s="461" t="s">
        <v>13</v>
      </c>
      <c r="B3" s="461"/>
      <c r="C3" s="461"/>
      <c r="D3" s="461"/>
      <c r="E3" s="461"/>
      <c r="F3" s="461"/>
      <c r="G3" s="461"/>
      <c r="H3" s="461"/>
    </row>
    <row r="4" spans="1:8">
      <c r="A4" s="26" t="s">
        <v>68</v>
      </c>
      <c r="B4" s="37"/>
      <c r="C4" s="37"/>
      <c r="D4" s="37"/>
      <c r="E4" s="37"/>
      <c r="F4" s="37"/>
      <c r="G4" s="37"/>
      <c r="H4" s="37"/>
    </row>
    <row r="5" spans="1:8">
      <c r="A5" s="49" t="s">
        <v>263</v>
      </c>
      <c r="B5" s="37"/>
      <c r="C5" s="37"/>
      <c r="D5" s="37"/>
      <c r="E5" s="37"/>
      <c r="F5" s="37"/>
      <c r="G5" s="37"/>
      <c r="H5" s="37"/>
    </row>
    <row r="6" spans="1:8">
      <c r="A6" s="38" t="s">
        <v>84</v>
      </c>
      <c r="B6" s="39"/>
      <c r="C6" s="39"/>
      <c r="D6" s="39"/>
      <c r="E6" s="39"/>
      <c r="F6" s="39"/>
      <c r="G6" s="39"/>
      <c r="H6" s="39"/>
    </row>
    <row r="8" spans="1:8" s="18" customFormat="1" ht="14">
      <c r="A8" s="462" t="s">
        <v>85</v>
      </c>
      <c r="B8" s="465" t="s">
        <v>264</v>
      </c>
      <c r="C8" s="466"/>
      <c r="D8" s="466"/>
      <c r="E8" s="466"/>
      <c r="F8" s="466"/>
      <c r="G8" s="466"/>
      <c r="H8" s="467"/>
    </row>
    <row r="9" spans="1:8" s="18" customFormat="1" ht="38.25" customHeight="1">
      <c r="A9" s="463"/>
      <c r="B9" s="465" t="s">
        <v>265</v>
      </c>
      <c r="C9" s="467"/>
      <c r="D9" s="465" t="s">
        <v>266</v>
      </c>
      <c r="E9" s="467"/>
      <c r="F9" s="468" t="s">
        <v>267</v>
      </c>
      <c r="G9" s="469"/>
      <c r="H9" s="29" t="s">
        <v>124</v>
      </c>
    </row>
    <row r="10" spans="1:8" s="18" customFormat="1">
      <c r="A10" s="464"/>
      <c r="B10" s="29" t="s">
        <v>23</v>
      </c>
      <c r="C10" s="29" t="s">
        <v>22</v>
      </c>
      <c r="D10" s="29" t="s">
        <v>23</v>
      </c>
      <c r="E10" s="29" t="s">
        <v>22</v>
      </c>
      <c r="F10" s="29" t="s">
        <v>23</v>
      </c>
      <c r="G10" s="29" t="s">
        <v>22</v>
      </c>
      <c r="H10" s="29"/>
    </row>
    <row r="11" spans="1:8" s="18" customFormat="1" ht="14">
      <c r="A11" s="40" t="s">
        <v>87</v>
      </c>
      <c r="B11" s="41">
        <f>SUM(B12:B43)</f>
        <v>2362</v>
      </c>
      <c r="C11" s="48">
        <f t="shared" ref="C11:C43" si="0">B11/$H11</f>
        <v>0.54137061654824659</v>
      </c>
      <c r="D11" s="41">
        <f>SUM(D12:D43)</f>
        <v>1146</v>
      </c>
      <c r="E11" s="48">
        <f t="shared" ref="E11:E43" si="1">D11/$H11</f>
        <v>0.26266330506532204</v>
      </c>
      <c r="F11" s="41">
        <f>SUM(F12:F43)</f>
        <v>855</v>
      </c>
      <c r="G11" s="48">
        <f t="shared" ref="G11:G43" si="2">F11/$H11</f>
        <v>0.19596607838643135</v>
      </c>
      <c r="H11" s="41">
        <f>SUM(H12:H43)</f>
        <v>4363</v>
      </c>
    </row>
    <row r="12" spans="1:8" s="18" customFormat="1" ht="14">
      <c r="A12" s="20" t="s">
        <v>88</v>
      </c>
      <c r="B12" s="45">
        <v>15</v>
      </c>
      <c r="C12" s="44">
        <f t="shared" si="0"/>
        <v>0.16304347826086957</v>
      </c>
      <c r="D12" s="45">
        <v>60</v>
      </c>
      <c r="E12" s="44">
        <f t="shared" si="1"/>
        <v>0.65217391304347827</v>
      </c>
      <c r="F12" s="45">
        <v>17</v>
      </c>
      <c r="G12" s="44">
        <f t="shared" si="2"/>
        <v>0.18478260869565216</v>
      </c>
      <c r="H12" s="45">
        <f>B12+D12+F12</f>
        <v>92</v>
      </c>
    </row>
    <row r="13" spans="1:8" s="18" customFormat="1" ht="14">
      <c r="A13" s="20" t="s">
        <v>89</v>
      </c>
      <c r="B13" s="45">
        <v>129</v>
      </c>
      <c r="C13" s="44">
        <f t="shared" si="0"/>
        <v>0.43728813559322033</v>
      </c>
      <c r="D13" s="45">
        <v>63</v>
      </c>
      <c r="E13" s="44">
        <f t="shared" si="1"/>
        <v>0.2135593220338983</v>
      </c>
      <c r="F13" s="45">
        <v>103</v>
      </c>
      <c r="G13" s="44">
        <f t="shared" si="2"/>
        <v>0.34915254237288135</v>
      </c>
      <c r="H13" s="45">
        <f t="shared" ref="H13:H43" si="3">B13+D13+F13</f>
        <v>295</v>
      </c>
    </row>
    <row r="14" spans="1:8" s="18" customFormat="1" ht="14">
      <c r="A14" s="20" t="s">
        <v>90</v>
      </c>
      <c r="B14" s="45">
        <v>0</v>
      </c>
      <c r="C14" s="44">
        <f t="shared" si="0"/>
        <v>0</v>
      </c>
      <c r="D14" s="45">
        <v>1</v>
      </c>
      <c r="E14" s="44">
        <f t="shared" si="1"/>
        <v>1</v>
      </c>
      <c r="F14" s="45">
        <v>0</v>
      </c>
      <c r="G14" s="44">
        <f t="shared" si="2"/>
        <v>0</v>
      </c>
      <c r="H14" s="45">
        <f t="shared" si="3"/>
        <v>1</v>
      </c>
    </row>
    <row r="15" spans="1:8" s="18" customFormat="1" ht="14">
      <c r="A15" s="20" t="s">
        <v>91</v>
      </c>
      <c r="B15" s="45">
        <v>111</v>
      </c>
      <c r="C15" s="44">
        <f t="shared" si="0"/>
        <v>0.66867469879518071</v>
      </c>
      <c r="D15" s="45">
        <v>30</v>
      </c>
      <c r="E15" s="44">
        <f t="shared" si="1"/>
        <v>0.18072289156626506</v>
      </c>
      <c r="F15" s="45">
        <v>25</v>
      </c>
      <c r="G15" s="44">
        <f t="shared" si="2"/>
        <v>0.15060240963855423</v>
      </c>
      <c r="H15" s="45">
        <f t="shared" si="3"/>
        <v>166</v>
      </c>
    </row>
    <row r="16" spans="1:8" s="18" customFormat="1" ht="14">
      <c r="A16" s="20" t="s">
        <v>92</v>
      </c>
      <c r="B16" s="45">
        <v>278</v>
      </c>
      <c r="C16" s="44">
        <f t="shared" si="0"/>
        <v>0.66826923076923073</v>
      </c>
      <c r="D16" s="45">
        <v>79</v>
      </c>
      <c r="E16" s="44">
        <f t="shared" si="1"/>
        <v>0.18990384615384615</v>
      </c>
      <c r="F16" s="45">
        <v>59</v>
      </c>
      <c r="G16" s="44">
        <f t="shared" si="2"/>
        <v>0.14182692307692307</v>
      </c>
      <c r="H16" s="45">
        <f t="shared" si="3"/>
        <v>416</v>
      </c>
    </row>
    <row r="17" spans="1:8" s="18" customFormat="1" ht="14">
      <c r="A17" s="20" t="s">
        <v>93</v>
      </c>
      <c r="B17" s="45">
        <v>95</v>
      </c>
      <c r="C17" s="44">
        <f t="shared" si="0"/>
        <v>0.46568627450980393</v>
      </c>
      <c r="D17" s="45">
        <v>73</v>
      </c>
      <c r="E17" s="44">
        <f t="shared" si="1"/>
        <v>0.35784313725490197</v>
      </c>
      <c r="F17" s="45">
        <v>36</v>
      </c>
      <c r="G17" s="44">
        <f t="shared" si="2"/>
        <v>0.17647058823529413</v>
      </c>
      <c r="H17" s="45">
        <f t="shared" si="3"/>
        <v>204</v>
      </c>
    </row>
    <row r="18" spans="1:8" s="18" customFormat="1" ht="14">
      <c r="A18" s="20" t="s">
        <v>94</v>
      </c>
      <c r="B18" s="45">
        <v>211</v>
      </c>
      <c r="C18" s="44">
        <f t="shared" si="0"/>
        <v>0.47098214285714285</v>
      </c>
      <c r="D18" s="45">
        <v>164</v>
      </c>
      <c r="E18" s="44">
        <f t="shared" si="1"/>
        <v>0.36607142857142855</v>
      </c>
      <c r="F18" s="45">
        <v>73</v>
      </c>
      <c r="G18" s="44">
        <f t="shared" si="2"/>
        <v>0.16294642857142858</v>
      </c>
      <c r="H18" s="45">
        <f t="shared" si="3"/>
        <v>448</v>
      </c>
    </row>
    <row r="19" spans="1:8" s="18" customFormat="1" ht="14">
      <c r="A19" s="20" t="s">
        <v>95</v>
      </c>
      <c r="B19" s="45">
        <v>98</v>
      </c>
      <c r="C19" s="44">
        <f t="shared" si="0"/>
        <v>0.41702127659574467</v>
      </c>
      <c r="D19" s="45">
        <v>60</v>
      </c>
      <c r="E19" s="44">
        <f t="shared" si="1"/>
        <v>0.25531914893617019</v>
      </c>
      <c r="F19" s="45">
        <v>77</v>
      </c>
      <c r="G19" s="44">
        <f t="shared" si="2"/>
        <v>0.32765957446808508</v>
      </c>
      <c r="H19" s="45">
        <f t="shared" si="3"/>
        <v>235</v>
      </c>
    </row>
    <row r="20" spans="1:8" s="18" customFormat="1" ht="14">
      <c r="A20" s="20" t="s">
        <v>96</v>
      </c>
      <c r="B20" s="45">
        <v>23</v>
      </c>
      <c r="C20" s="44">
        <f t="shared" si="0"/>
        <v>0.8214285714285714</v>
      </c>
      <c r="D20" s="45">
        <v>1</v>
      </c>
      <c r="E20" s="44">
        <f t="shared" si="1"/>
        <v>3.5714285714285712E-2</v>
      </c>
      <c r="F20" s="45">
        <v>4</v>
      </c>
      <c r="G20" s="44">
        <f t="shared" si="2"/>
        <v>0.14285714285714285</v>
      </c>
      <c r="H20" s="45">
        <f t="shared" si="3"/>
        <v>28</v>
      </c>
    </row>
    <row r="21" spans="1:8" s="18" customFormat="1" ht="14">
      <c r="A21" s="20" t="s">
        <v>97</v>
      </c>
      <c r="B21" s="45">
        <v>1</v>
      </c>
      <c r="C21" s="44">
        <f t="shared" si="0"/>
        <v>1</v>
      </c>
      <c r="D21" s="45">
        <v>0</v>
      </c>
      <c r="E21" s="44">
        <f t="shared" si="1"/>
        <v>0</v>
      </c>
      <c r="F21" s="45">
        <v>0</v>
      </c>
      <c r="G21" s="44">
        <f t="shared" si="2"/>
        <v>0</v>
      </c>
      <c r="H21" s="45">
        <f t="shared" si="3"/>
        <v>1</v>
      </c>
    </row>
    <row r="22" spans="1:8" s="18" customFormat="1" ht="14">
      <c r="A22" s="20" t="s">
        <v>98</v>
      </c>
      <c r="B22" s="45">
        <v>85</v>
      </c>
      <c r="C22" s="44">
        <f t="shared" si="0"/>
        <v>0.5629139072847682</v>
      </c>
      <c r="D22" s="45">
        <v>49</v>
      </c>
      <c r="E22" s="44">
        <f t="shared" si="1"/>
        <v>0.32450331125827814</v>
      </c>
      <c r="F22" s="45">
        <v>17</v>
      </c>
      <c r="G22" s="44">
        <f t="shared" si="2"/>
        <v>0.11258278145695365</v>
      </c>
      <c r="H22" s="45">
        <f t="shared" si="3"/>
        <v>151</v>
      </c>
    </row>
    <row r="23" spans="1:8" s="18" customFormat="1" ht="14">
      <c r="A23" s="20" t="s">
        <v>99</v>
      </c>
      <c r="B23" s="45">
        <v>2</v>
      </c>
      <c r="C23" s="44">
        <f t="shared" si="0"/>
        <v>0.5</v>
      </c>
      <c r="D23" s="45">
        <v>2</v>
      </c>
      <c r="E23" s="44">
        <f t="shared" si="1"/>
        <v>0.5</v>
      </c>
      <c r="F23" s="45">
        <v>0</v>
      </c>
      <c r="G23" s="44">
        <f t="shared" si="2"/>
        <v>0</v>
      </c>
      <c r="H23" s="45">
        <f t="shared" si="3"/>
        <v>4</v>
      </c>
    </row>
    <row r="24" spans="1:8" s="18" customFormat="1" ht="14">
      <c r="A24" s="20" t="s">
        <v>100</v>
      </c>
      <c r="B24" s="45">
        <v>18</v>
      </c>
      <c r="C24" s="44">
        <f t="shared" si="0"/>
        <v>0.48648648648648651</v>
      </c>
      <c r="D24" s="45">
        <v>11</v>
      </c>
      <c r="E24" s="44">
        <f t="shared" si="1"/>
        <v>0.29729729729729731</v>
      </c>
      <c r="F24" s="45">
        <v>8</v>
      </c>
      <c r="G24" s="44">
        <f t="shared" si="2"/>
        <v>0.21621621621621623</v>
      </c>
      <c r="H24" s="45">
        <f t="shared" si="3"/>
        <v>37</v>
      </c>
    </row>
    <row r="25" spans="1:8" s="18" customFormat="1" ht="14">
      <c r="A25" s="20" t="s">
        <v>101</v>
      </c>
      <c r="B25" s="45">
        <v>58</v>
      </c>
      <c r="C25" s="44">
        <f t="shared" si="0"/>
        <v>0.59793814432989689</v>
      </c>
      <c r="D25" s="45">
        <v>19</v>
      </c>
      <c r="E25" s="44">
        <f t="shared" si="1"/>
        <v>0.19587628865979381</v>
      </c>
      <c r="F25" s="45">
        <v>20</v>
      </c>
      <c r="G25" s="44">
        <f t="shared" si="2"/>
        <v>0.20618556701030927</v>
      </c>
      <c r="H25" s="45">
        <f t="shared" si="3"/>
        <v>97</v>
      </c>
    </row>
    <row r="26" spans="1:8" s="18" customFormat="1" ht="14">
      <c r="A26" s="20" t="s">
        <v>102</v>
      </c>
      <c r="B26" s="45">
        <v>172</v>
      </c>
      <c r="C26" s="44">
        <f t="shared" si="0"/>
        <v>0.50439882697947214</v>
      </c>
      <c r="D26" s="45">
        <v>126</v>
      </c>
      <c r="E26" s="44">
        <f t="shared" si="1"/>
        <v>0.36950146627565983</v>
      </c>
      <c r="F26" s="45">
        <v>43</v>
      </c>
      <c r="G26" s="44">
        <f t="shared" si="2"/>
        <v>0.12609970674486803</v>
      </c>
      <c r="H26" s="45">
        <f t="shared" si="3"/>
        <v>341</v>
      </c>
    </row>
    <row r="27" spans="1:8" s="18" customFormat="1" ht="14">
      <c r="A27" s="20" t="s">
        <v>103</v>
      </c>
      <c r="B27" s="45">
        <v>0</v>
      </c>
      <c r="C27" s="44">
        <f t="shared" si="0"/>
        <v>0</v>
      </c>
      <c r="D27" s="45">
        <v>1</v>
      </c>
      <c r="E27" s="44">
        <f t="shared" si="1"/>
        <v>1</v>
      </c>
      <c r="F27" s="45">
        <v>0</v>
      </c>
      <c r="G27" s="44">
        <f t="shared" si="2"/>
        <v>0</v>
      </c>
      <c r="H27" s="45">
        <f t="shared" si="3"/>
        <v>1</v>
      </c>
    </row>
    <row r="28" spans="1:8" s="18" customFormat="1" ht="14">
      <c r="A28" s="20" t="s">
        <v>104</v>
      </c>
      <c r="B28" s="45">
        <v>1</v>
      </c>
      <c r="C28" s="44">
        <f t="shared" si="0"/>
        <v>0.5</v>
      </c>
      <c r="D28" s="45">
        <v>0</v>
      </c>
      <c r="E28" s="44">
        <f t="shared" si="1"/>
        <v>0</v>
      </c>
      <c r="F28" s="45">
        <v>1</v>
      </c>
      <c r="G28" s="44">
        <f t="shared" si="2"/>
        <v>0.5</v>
      </c>
      <c r="H28" s="45">
        <f t="shared" si="3"/>
        <v>2</v>
      </c>
    </row>
    <row r="29" spans="1:8" s="18" customFormat="1" ht="14">
      <c r="A29" s="20" t="s">
        <v>105</v>
      </c>
      <c r="B29" s="45">
        <v>112</v>
      </c>
      <c r="C29" s="44">
        <f t="shared" si="0"/>
        <v>0.56565656565656564</v>
      </c>
      <c r="D29" s="45">
        <v>46</v>
      </c>
      <c r="E29" s="44">
        <f t="shared" si="1"/>
        <v>0.23232323232323232</v>
      </c>
      <c r="F29" s="45">
        <v>40</v>
      </c>
      <c r="G29" s="44">
        <f t="shared" si="2"/>
        <v>0.20202020202020202</v>
      </c>
      <c r="H29" s="45">
        <f t="shared" si="3"/>
        <v>198</v>
      </c>
    </row>
    <row r="30" spans="1:8" s="18" customFormat="1" ht="14">
      <c r="A30" s="20" t="s">
        <v>106</v>
      </c>
      <c r="B30" s="45">
        <v>38</v>
      </c>
      <c r="C30" s="44">
        <f t="shared" si="0"/>
        <v>0.59375</v>
      </c>
      <c r="D30" s="45">
        <v>15</v>
      </c>
      <c r="E30" s="44">
        <f t="shared" si="1"/>
        <v>0.234375</v>
      </c>
      <c r="F30" s="45">
        <v>11</v>
      </c>
      <c r="G30" s="44">
        <f t="shared" si="2"/>
        <v>0.171875</v>
      </c>
      <c r="H30" s="45">
        <f t="shared" si="3"/>
        <v>64</v>
      </c>
    </row>
    <row r="31" spans="1:8" s="18" customFormat="1" ht="14">
      <c r="A31" s="20" t="s">
        <v>107</v>
      </c>
      <c r="B31" s="45">
        <v>5</v>
      </c>
      <c r="C31" s="44">
        <f t="shared" si="0"/>
        <v>0.625</v>
      </c>
      <c r="D31" s="45">
        <v>3</v>
      </c>
      <c r="E31" s="44">
        <f t="shared" si="1"/>
        <v>0.375</v>
      </c>
      <c r="F31" s="45">
        <v>0</v>
      </c>
      <c r="G31" s="44">
        <f t="shared" si="2"/>
        <v>0</v>
      </c>
      <c r="H31" s="45">
        <f t="shared" si="3"/>
        <v>8</v>
      </c>
    </row>
    <row r="32" spans="1:8" s="18" customFormat="1" ht="14">
      <c r="A32" s="20" t="s">
        <v>108</v>
      </c>
      <c r="B32" s="45">
        <v>13</v>
      </c>
      <c r="C32" s="44">
        <f t="shared" si="0"/>
        <v>0.41935483870967744</v>
      </c>
      <c r="D32" s="45">
        <v>1</v>
      </c>
      <c r="E32" s="44">
        <f t="shared" si="1"/>
        <v>3.2258064516129031E-2</v>
      </c>
      <c r="F32" s="45">
        <v>17</v>
      </c>
      <c r="G32" s="44">
        <f t="shared" si="2"/>
        <v>0.54838709677419351</v>
      </c>
      <c r="H32" s="45">
        <f t="shared" si="3"/>
        <v>31</v>
      </c>
    </row>
    <row r="33" spans="1:8" s="18" customFormat="1" ht="14">
      <c r="A33" s="20" t="s">
        <v>109</v>
      </c>
      <c r="B33" s="45">
        <v>85</v>
      </c>
      <c r="C33" s="44">
        <f t="shared" si="0"/>
        <v>0.63432835820895528</v>
      </c>
      <c r="D33" s="45">
        <v>46</v>
      </c>
      <c r="E33" s="44">
        <f t="shared" si="1"/>
        <v>0.34328358208955223</v>
      </c>
      <c r="F33" s="45">
        <v>3</v>
      </c>
      <c r="G33" s="44">
        <f t="shared" si="2"/>
        <v>2.2388059701492536E-2</v>
      </c>
      <c r="H33" s="45">
        <f t="shared" si="3"/>
        <v>134</v>
      </c>
    </row>
    <row r="34" spans="1:8" s="18" customFormat="1" ht="14">
      <c r="A34" s="20" t="s">
        <v>110</v>
      </c>
      <c r="B34" s="45">
        <v>48</v>
      </c>
      <c r="C34" s="44">
        <f t="shared" si="0"/>
        <v>0.44859813084112149</v>
      </c>
      <c r="D34" s="45">
        <v>25</v>
      </c>
      <c r="E34" s="44">
        <f t="shared" si="1"/>
        <v>0.23364485981308411</v>
      </c>
      <c r="F34" s="45">
        <v>34</v>
      </c>
      <c r="G34" s="44">
        <f t="shared" si="2"/>
        <v>0.31775700934579437</v>
      </c>
      <c r="H34" s="45">
        <f t="shared" si="3"/>
        <v>107</v>
      </c>
    </row>
    <row r="35" spans="1:8" s="18" customFormat="1" ht="14">
      <c r="A35" s="20" t="s">
        <v>111</v>
      </c>
      <c r="B35" s="45">
        <v>80</v>
      </c>
      <c r="C35" s="44">
        <f t="shared" si="0"/>
        <v>0.55944055944055948</v>
      </c>
      <c r="D35" s="45">
        <v>54</v>
      </c>
      <c r="E35" s="44">
        <f t="shared" si="1"/>
        <v>0.3776223776223776</v>
      </c>
      <c r="F35" s="45">
        <v>9</v>
      </c>
      <c r="G35" s="44">
        <f t="shared" si="2"/>
        <v>6.2937062937062943E-2</v>
      </c>
      <c r="H35" s="45">
        <f t="shared" si="3"/>
        <v>143</v>
      </c>
    </row>
    <row r="36" spans="1:8" s="18" customFormat="1" ht="14">
      <c r="A36" s="20" t="s">
        <v>112</v>
      </c>
      <c r="B36" s="45">
        <v>128</v>
      </c>
      <c r="C36" s="44">
        <f t="shared" si="0"/>
        <v>0.58447488584474883</v>
      </c>
      <c r="D36" s="45">
        <v>33</v>
      </c>
      <c r="E36" s="44">
        <f t="shared" si="1"/>
        <v>0.15068493150684931</v>
      </c>
      <c r="F36" s="45">
        <v>58</v>
      </c>
      <c r="G36" s="44">
        <f t="shared" si="2"/>
        <v>0.26484018264840181</v>
      </c>
      <c r="H36" s="45">
        <f t="shared" si="3"/>
        <v>219</v>
      </c>
    </row>
    <row r="37" spans="1:8" s="18" customFormat="1" ht="14">
      <c r="A37" s="20" t="s">
        <v>113</v>
      </c>
      <c r="B37" s="45">
        <v>85</v>
      </c>
      <c r="C37" s="44">
        <f t="shared" si="0"/>
        <v>0.4941860465116279</v>
      </c>
      <c r="D37" s="45">
        <v>31</v>
      </c>
      <c r="E37" s="44">
        <f t="shared" si="1"/>
        <v>0.18023255813953487</v>
      </c>
      <c r="F37" s="45">
        <v>56</v>
      </c>
      <c r="G37" s="44">
        <f t="shared" si="2"/>
        <v>0.32558139534883723</v>
      </c>
      <c r="H37" s="45">
        <f t="shared" si="3"/>
        <v>172</v>
      </c>
    </row>
    <row r="38" spans="1:8" s="18" customFormat="1" ht="14">
      <c r="A38" s="20" t="s">
        <v>114</v>
      </c>
      <c r="B38" s="45">
        <v>89</v>
      </c>
      <c r="C38" s="44">
        <f t="shared" si="0"/>
        <v>0.5</v>
      </c>
      <c r="D38" s="45">
        <v>41</v>
      </c>
      <c r="E38" s="44">
        <f t="shared" si="1"/>
        <v>0.2303370786516854</v>
      </c>
      <c r="F38" s="45">
        <v>48</v>
      </c>
      <c r="G38" s="44">
        <f t="shared" si="2"/>
        <v>0.2696629213483146</v>
      </c>
      <c r="H38" s="45">
        <f t="shared" si="3"/>
        <v>178</v>
      </c>
    </row>
    <row r="39" spans="1:8" s="18" customFormat="1" ht="14">
      <c r="A39" s="20" t="s">
        <v>115</v>
      </c>
      <c r="B39" s="45">
        <v>22</v>
      </c>
      <c r="C39" s="44">
        <f t="shared" si="0"/>
        <v>0.5641025641025641</v>
      </c>
      <c r="D39" s="45">
        <v>13</v>
      </c>
      <c r="E39" s="44">
        <f t="shared" si="1"/>
        <v>0.33333333333333331</v>
      </c>
      <c r="F39" s="45">
        <v>4</v>
      </c>
      <c r="G39" s="44">
        <f t="shared" si="2"/>
        <v>0.10256410256410256</v>
      </c>
      <c r="H39" s="45">
        <f t="shared" si="3"/>
        <v>39</v>
      </c>
    </row>
    <row r="40" spans="1:8" s="18" customFormat="1" ht="14">
      <c r="A40" s="20" t="s">
        <v>116</v>
      </c>
      <c r="B40" s="45">
        <v>167</v>
      </c>
      <c r="C40" s="44">
        <f t="shared" si="0"/>
        <v>0.67068273092369479</v>
      </c>
      <c r="D40" s="45">
        <v>37</v>
      </c>
      <c r="E40" s="44">
        <f t="shared" si="1"/>
        <v>0.14859437751004015</v>
      </c>
      <c r="F40" s="45">
        <v>45</v>
      </c>
      <c r="G40" s="44">
        <f t="shared" si="2"/>
        <v>0.18072289156626506</v>
      </c>
      <c r="H40" s="45">
        <f t="shared" si="3"/>
        <v>249</v>
      </c>
    </row>
    <row r="41" spans="1:8" s="18" customFormat="1" ht="14">
      <c r="A41" s="20" t="s">
        <v>117</v>
      </c>
      <c r="B41" s="45">
        <v>188</v>
      </c>
      <c r="C41" s="44">
        <f t="shared" si="0"/>
        <v>0.63728813559322028</v>
      </c>
      <c r="D41" s="45">
        <v>60</v>
      </c>
      <c r="E41" s="44">
        <f t="shared" si="1"/>
        <v>0.20338983050847459</v>
      </c>
      <c r="F41" s="45">
        <v>47</v>
      </c>
      <c r="G41" s="44">
        <f t="shared" si="2"/>
        <v>0.15932203389830507</v>
      </c>
      <c r="H41" s="45">
        <f t="shared" si="3"/>
        <v>295</v>
      </c>
    </row>
    <row r="42" spans="1:8" s="18" customFormat="1" ht="14">
      <c r="A42" s="20" t="s">
        <v>118</v>
      </c>
      <c r="B42" s="45">
        <v>1</v>
      </c>
      <c r="C42" s="44">
        <f t="shared" si="0"/>
        <v>1</v>
      </c>
      <c r="D42" s="45">
        <v>0</v>
      </c>
      <c r="E42" s="44">
        <f t="shared" si="1"/>
        <v>0</v>
      </c>
      <c r="F42" s="45">
        <v>0</v>
      </c>
      <c r="G42" s="44">
        <f t="shared" si="2"/>
        <v>0</v>
      </c>
      <c r="H42" s="45">
        <f t="shared" si="3"/>
        <v>1</v>
      </c>
    </row>
    <row r="43" spans="1:8" s="18" customFormat="1" ht="14">
      <c r="A43" s="20" t="s">
        <v>119</v>
      </c>
      <c r="B43" s="45">
        <v>4</v>
      </c>
      <c r="C43" s="44">
        <f t="shared" si="0"/>
        <v>0.66666666666666663</v>
      </c>
      <c r="D43" s="45">
        <v>2</v>
      </c>
      <c r="E43" s="44">
        <f t="shared" si="1"/>
        <v>0.33333333333333331</v>
      </c>
      <c r="F43" s="45">
        <v>0</v>
      </c>
      <c r="G43" s="44">
        <f t="shared" si="2"/>
        <v>0</v>
      </c>
      <c r="H43" s="45">
        <f t="shared" si="3"/>
        <v>6</v>
      </c>
    </row>
    <row r="44" spans="1:8" s="18" customFormat="1" ht="14">
      <c r="B44" s="46"/>
      <c r="C44" s="46"/>
      <c r="D44" s="46"/>
      <c r="E44" s="46"/>
      <c r="F44" s="46"/>
      <c r="G44" s="46"/>
    </row>
    <row r="45" spans="1:8" s="18" customFormat="1" ht="14">
      <c r="A45" s="23" t="s">
        <v>125</v>
      </c>
      <c r="B45" s="46"/>
      <c r="C45" s="46"/>
      <c r="D45" s="46"/>
      <c r="E45" s="46"/>
      <c r="F45" s="46"/>
      <c r="G45" s="46"/>
    </row>
  </sheetData>
  <sheetProtection selectLockedCells="1" selectUnlockedCells="1"/>
  <mergeCells count="6">
    <mergeCell ref="A3:H3"/>
    <mergeCell ref="A8:A10"/>
    <mergeCell ref="B8:H8"/>
    <mergeCell ref="B9:C9"/>
    <mergeCell ref="D9:E9"/>
    <mergeCell ref="F9:G9"/>
  </mergeCells>
  <conditionalFormatting sqref="B6:C6 A4:C4">
    <cfRule type="duplicateValues" dxfId="149" priority="5"/>
  </conditionalFormatting>
  <conditionalFormatting sqref="A5:C5">
    <cfRule type="duplicateValues" dxfId="148" priority="4"/>
  </conditionalFormatting>
  <conditionalFormatting sqref="A6">
    <cfRule type="duplicateValues" dxfId="147" priority="3"/>
  </conditionalFormatting>
  <conditionalFormatting sqref="D6:H6 D4:H4">
    <cfRule type="duplicateValues" dxfId="146" priority="2"/>
  </conditionalFormatting>
  <conditionalFormatting sqref="D5:H5">
    <cfRule type="duplicateValues" dxfId="145" priority="1"/>
  </conditionalFormatting>
  <pageMargins left="0.7" right="0.7" top="0.75" bottom="0.75" header="0.3" footer="0.3"/>
  <pageSetup orientation="portrait" horizontalDpi="360" verticalDpi="36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83B75-47F7-4F12-AC57-305550A5F9B9}">
  <dimension ref="A1:F45"/>
  <sheetViews>
    <sheetView showGridLines="0" zoomScale="87" zoomScaleNormal="87" workbookViewId="0">
      <selection activeCell="A11" sqref="A11"/>
    </sheetView>
  </sheetViews>
  <sheetFormatPr baseColWidth="10" defaultColWidth="11.5" defaultRowHeight="15"/>
  <cols>
    <col min="1" max="1" width="37.83203125" style="16" customWidth="1"/>
    <col min="2" max="2" width="14.33203125" style="47" bestFit="1" customWidth="1"/>
    <col min="3" max="3" width="13.6640625" style="47" customWidth="1"/>
    <col min="4" max="5" width="11.5" style="47"/>
    <col min="6" max="6" width="14.1640625" style="16" bestFit="1" customWidth="1"/>
    <col min="7" max="16384" width="11.5" style="16"/>
  </cols>
  <sheetData>
    <row r="1" spans="1:6" s="14" customFormat="1" ht="59.25" customHeight="1">
      <c r="B1" s="35"/>
      <c r="C1" s="35"/>
      <c r="D1" s="35"/>
      <c r="E1" s="35"/>
    </row>
    <row r="2" spans="1:6" s="15" customFormat="1" ht="3.75" customHeight="1">
      <c r="A2" s="461" t="s">
        <v>13</v>
      </c>
      <c r="B2" s="461"/>
      <c r="C2" s="461"/>
      <c r="D2" s="461"/>
      <c r="E2" s="461"/>
      <c r="F2" s="461"/>
    </row>
    <row r="3" spans="1:6" ht="28.5" customHeight="1">
      <c r="A3" s="461"/>
      <c r="B3" s="461"/>
      <c r="C3" s="461"/>
      <c r="D3" s="461"/>
      <c r="E3" s="461"/>
      <c r="F3" s="461"/>
    </row>
    <row r="4" spans="1:6">
      <c r="A4" s="26" t="s">
        <v>69</v>
      </c>
      <c r="B4" s="37"/>
      <c r="C4" s="37"/>
      <c r="D4" s="37"/>
      <c r="E4" s="37"/>
      <c r="F4" s="37"/>
    </row>
    <row r="5" spans="1:6">
      <c r="A5" s="49" t="s">
        <v>268</v>
      </c>
      <c r="B5" s="37"/>
      <c r="C5" s="37"/>
      <c r="D5" s="37"/>
      <c r="E5" s="37"/>
      <c r="F5" s="37"/>
    </row>
    <row r="6" spans="1:6">
      <c r="A6" s="38" t="s">
        <v>84</v>
      </c>
      <c r="B6" s="39"/>
      <c r="C6" s="39"/>
      <c r="D6" s="39"/>
      <c r="E6" s="39"/>
      <c r="F6" s="39"/>
    </row>
    <row r="8" spans="1:6" s="18" customFormat="1" ht="14">
      <c r="A8" s="462" t="s">
        <v>85</v>
      </c>
      <c r="B8" s="465" t="s">
        <v>269</v>
      </c>
      <c r="C8" s="466"/>
      <c r="D8" s="466"/>
      <c r="E8" s="466"/>
      <c r="F8" s="467"/>
    </row>
    <row r="9" spans="1:6" s="18" customFormat="1" ht="38.25" customHeight="1">
      <c r="A9" s="463"/>
      <c r="B9" s="465" t="s">
        <v>155</v>
      </c>
      <c r="C9" s="467"/>
      <c r="D9" s="465" t="s">
        <v>156</v>
      </c>
      <c r="E9" s="467"/>
      <c r="F9" s="29" t="s">
        <v>124</v>
      </c>
    </row>
    <row r="10" spans="1:6" s="18" customFormat="1">
      <c r="A10" s="464"/>
      <c r="B10" s="29" t="s">
        <v>23</v>
      </c>
      <c r="C10" s="29" t="s">
        <v>22</v>
      </c>
      <c r="D10" s="29" t="s">
        <v>23</v>
      </c>
      <c r="E10" s="29" t="s">
        <v>22</v>
      </c>
      <c r="F10" s="29"/>
    </row>
    <row r="11" spans="1:6" s="18" customFormat="1" ht="14">
      <c r="A11" s="40" t="s">
        <v>87</v>
      </c>
      <c r="B11" s="41">
        <f>SUM(B12:B43)</f>
        <v>1857</v>
      </c>
      <c r="C11" s="48">
        <f>B11/$F11</f>
        <v>0.42562457024982808</v>
      </c>
      <c r="D11" s="41">
        <f>SUM(D12:D43)</f>
        <v>2506</v>
      </c>
      <c r="E11" s="48">
        <f>D11/$F11</f>
        <v>0.57437542975017186</v>
      </c>
      <c r="F11" s="41">
        <f>SUM(F12:F43)</f>
        <v>4363</v>
      </c>
    </row>
    <row r="12" spans="1:6" s="18" customFormat="1" ht="14">
      <c r="A12" s="20" t="s">
        <v>88</v>
      </c>
      <c r="B12" s="45">
        <v>6</v>
      </c>
      <c r="C12" s="44">
        <f>B12/$F12</f>
        <v>6.5217391304347824E-2</v>
      </c>
      <c r="D12" s="45">
        <v>86</v>
      </c>
      <c r="E12" s="44">
        <f>D12/$F12</f>
        <v>0.93478260869565222</v>
      </c>
      <c r="F12" s="45">
        <f>B12+D12</f>
        <v>92</v>
      </c>
    </row>
    <row r="13" spans="1:6" s="18" customFormat="1" ht="14">
      <c r="A13" s="20" t="s">
        <v>89</v>
      </c>
      <c r="B13" s="45">
        <v>150</v>
      </c>
      <c r="C13" s="44">
        <f t="shared" ref="C13:E28" si="0">B13/$F13</f>
        <v>0.50847457627118642</v>
      </c>
      <c r="D13" s="45">
        <v>145</v>
      </c>
      <c r="E13" s="44">
        <f t="shared" si="0"/>
        <v>0.49152542372881358</v>
      </c>
      <c r="F13" s="45">
        <f t="shared" ref="F13:F43" si="1">B13+D13</f>
        <v>295</v>
      </c>
    </row>
    <row r="14" spans="1:6" s="18" customFormat="1" ht="14">
      <c r="A14" s="20" t="s">
        <v>90</v>
      </c>
      <c r="B14" s="45">
        <v>0</v>
      </c>
      <c r="C14" s="44">
        <f t="shared" si="0"/>
        <v>0</v>
      </c>
      <c r="D14" s="45">
        <v>1</v>
      </c>
      <c r="E14" s="44">
        <f t="shared" si="0"/>
        <v>1</v>
      </c>
      <c r="F14" s="45">
        <f t="shared" si="1"/>
        <v>1</v>
      </c>
    </row>
    <row r="15" spans="1:6" s="18" customFormat="1" ht="14">
      <c r="A15" s="20" t="s">
        <v>91</v>
      </c>
      <c r="B15" s="45">
        <v>92</v>
      </c>
      <c r="C15" s="44">
        <f t="shared" si="0"/>
        <v>0.55421686746987953</v>
      </c>
      <c r="D15" s="45">
        <v>74</v>
      </c>
      <c r="E15" s="44">
        <f t="shared" si="0"/>
        <v>0.44578313253012047</v>
      </c>
      <c r="F15" s="45">
        <f t="shared" si="1"/>
        <v>166</v>
      </c>
    </row>
    <row r="16" spans="1:6" s="18" customFormat="1" ht="14">
      <c r="A16" s="20" t="s">
        <v>92</v>
      </c>
      <c r="B16" s="45">
        <v>238</v>
      </c>
      <c r="C16" s="44">
        <f t="shared" si="0"/>
        <v>0.57211538461538458</v>
      </c>
      <c r="D16" s="45">
        <v>178</v>
      </c>
      <c r="E16" s="44">
        <f t="shared" si="0"/>
        <v>0.42788461538461536</v>
      </c>
      <c r="F16" s="45">
        <f t="shared" si="1"/>
        <v>416</v>
      </c>
    </row>
    <row r="17" spans="1:6" s="18" customFormat="1" ht="14">
      <c r="A17" s="20" t="s">
        <v>93</v>
      </c>
      <c r="B17" s="45">
        <v>87</v>
      </c>
      <c r="C17" s="44">
        <f t="shared" si="0"/>
        <v>0.4264705882352941</v>
      </c>
      <c r="D17" s="45">
        <v>117</v>
      </c>
      <c r="E17" s="44">
        <f t="shared" si="0"/>
        <v>0.57352941176470584</v>
      </c>
      <c r="F17" s="45">
        <f t="shared" si="1"/>
        <v>204</v>
      </c>
    </row>
    <row r="18" spans="1:6" s="18" customFormat="1" ht="14">
      <c r="A18" s="20" t="s">
        <v>94</v>
      </c>
      <c r="B18" s="45">
        <v>169</v>
      </c>
      <c r="C18" s="44">
        <f t="shared" si="0"/>
        <v>0.37723214285714285</v>
      </c>
      <c r="D18" s="45">
        <v>279</v>
      </c>
      <c r="E18" s="44">
        <f t="shared" si="0"/>
        <v>0.6227678571428571</v>
      </c>
      <c r="F18" s="45">
        <f t="shared" si="1"/>
        <v>448</v>
      </c>
    </row>
    <row r="19" spans="1:6" s="18" customFormat="1" ht="14">
      <c r="A19" s="20" t="s">
        <v>95</v>
      </c>
      <c r="B19" s="45">
        <v>126</v>
      </c>
      <c r="C19" s="44">
        <f t="shared" si="0"/>
        <v>0.53617021276595744</v>
      </c>
      <c r="D19" s="45">
        <v>109</v>
      </c>
      <c r="E19" s="44">
        <f t="shared" si="0"/>
        <v>0.46382978723404256</v>
      </c>
      <c r="F19" s="45">
        <f t="shared" si="1"/>
        <v>235</v>
      </c>
    </row>
    <row r="20" spans="1:6" s="18" customFormat="1" ht="14">
      <c r="A20" s="20" t="s">
        <v>96</v>
      </c>
      <c r="B20" s="45">
        <v>15</v>
      </c>
      <c r="C20" s="44">
        <f t="shared" si="0"/>
        <v>0.5357142857142857</v>
      </c>
      <c r="D20" s="45">
        <v>13</v>
      </c>
      <c r="E20" s="44">
        <f t="shared" si="0"/>
        <v>0.4642857142857143</v>
      </c>
      <c r="F20" s="45">
        <f t="shared" si="1"/>
        <v>28</v>
      </c>
    </row>
    <row r="21" spans="1:6" s="18" customFormat="1" ht="14">
      <c r="A21" s="20" t="s">
        <v>97</v>
      </c>
      <c r="B21" s="45">
        <v>1</v>
      </c>
      <c r="C21" s="44">
        <f t="shared" si="0"/>
        <v>1</v>
      </c>
      <c r="D21" s="45">
        <v>0</v>
      </c>
      <c r="E21" s="44">
        <f t="shared" si="0"/>
        <v>0</v>
      </c>
      <c r="F21" s="45">
        <f t="shared" si="1"/>
        <v>1</v>
      </c>
    </row>
    <row r="22" spans="1:6" s="18" customFormat="1" ht="14">
      <c r="A22" s="20" t="s">
        <v>98</v>
      </c>
      <c r="B22" s="45">
        <v>35</v>
      </c>
      <c r="C22" s="44">
        <f t="shared" si="0"/>
        <v>0.23178807947019867</v>
      </c>
      <c r="D22" s="45">
        <v>116</v>
      </c>
      <c r="E22" s="44">
        <f t="shared" si="0"/>
        <v>0.76821192052980136</v>
      </c>
      <c r="F22" s="45">
        <f t="shared" si="1"/>
        <v>151</v>
      </c>
    </row>
    <row r="23" spans="1:6" s="18" customFormat="1" ht="14">
      <c r="A23" s="20" t="s">
        <v>99</v>
      </c>
      <c r="B23" s="45">
        <v>2</v>
      </c>
      <c r="C23" s="44">
        <f t="shared" si="0"/>
        <v>0.5</v>
      </c>
      <c r="D23" s="45">
        <v>2</v>
      </c>
      <c r="E23" s="44">
        <f t="shared" si="0"/>
        <v>0.5</v>
      </c>
      <c r="F23" s="45">
        <f t="shared" si="1"/>
        <v>4</v>
      </c>
    </row>
    <row r="24" spans="1:6" s="18" customFormat="1" ht="14">
      <c r="A24" s="20" t="s">
        <v>100</v>
      </c>
      <c r="B24" s="45">
        <v>21</v>
      </c>
      <c r="C24" s="44">
        <f t="shared" si="0"/>
        <v>0.56756756756756754</v>
      </c>
      <c r="D24" s="45">
        <v>16</v>
      </c>
      <c r="E24" s="44">
        <f t="shared" si="0"/>
        <v>0.43243243243243246</v>
      </c>
      <c r="F24" s="45">
        <f t="shared" si="1"/>
        <v>37</v>
      </c>
    </row>
    <row r="25" spans="1:6" s="18" customFormat="1" ht="14">
      <c r="A25" s="20" t="s">
        <v>101</v>
      </c>
      <c r="B25" s="45">
        <v>62</v>
      </c>
      <c r="C25" s="44">
        <f t="shared" si="0"/>
        <v>0.63917525773195871</v>
      </c>
      <c r="D25" s="45">
        <v>35</v>
      </c>
      <c r="E25" s="44">
        <f t="shared" si="0"/>
        <v>0.36082474226804123</v>
      </c>
      <c r="F25" s="45">
        <f t="shared" si="1"/>
        <v>97</v>
      </c>
    </row>
    <row r="26" spans="1:6" s="18" customFormat="1" ht="14">
      <c r="A26" s="20" t="s">
        <v>102</v>
      </c>
      <c r="B26" s="45">
        <v>90</v>
      </c>
      <c r="C26" s="44">
        <f t="shared" si="0"/>
        <v>0.26392961876832843</v>
      </c>
      <c r="D26" s="45">
        <v>251</v>
      </c>
      <c r="E26" s="44">
        <f t="shared" si="0"/>
        <v>0.73607038123167157</v>
      </c>
      <c r="F26" s="45">
        <f t="shared" si="1"/>
        <v>341</v>
      </c>
    </row>
    <row r="27" spans="1:6" s="18" customFormat="1" ht="14">
      <c r="A27" s="20" t="s">
        <v>103</v>
      </c>
      <c r="B27" s="45">
        <v>1</v>
      </c>
      <c r="C27" s="44">
        <f t="shared" si="0"/>
        <v>1</v>
      </c>
      <c r="D27" s="45">
        <v>0</v>
      </c>
      <c r="E27" s="44">
        <f t="shared" si="0"/>
        <v>0</v>
      </c>
      <c r="F27" s="45">
        <f t="shared" si="1"/>
        <v>1</v>
      </c>
    </row>
    <row r="28" spans="1:6" s="18" customFormat="1" ht="14">
      <c r="A28" s="20" t="s">
        <v>104</v>
      </c>
      <c r="B28" s="45">
        <v>1</v>
      </c>
      <c r="C28" s="44">
        <f t="shared" si="0"/>
        <v>0.5</v>
      </c>
      <c r="D28" s="45">
        <v>1</v>
      </c>
      <c r="E28" s="44">
        <f t="shared" si="0"/>
        <v>0.5</v>
      </c>
      <c r="F28" s="45">
        <f t="shared" si="1"/>
        <v>2</v>
      </c>
    </row>
    <row r="29" spans="1:6" s="18" customFormat="1" ht="14">
      <c r="A29" s="20" t="s">
        <v>105</v>
      </c>
      <c r="B29" s="45">
        <v>58</v>
      </c>
      <c r="C29" s="44">
        <f t="shared" ref="C29:E43" si="2">B29/$F29</f>
        <v>0.29292929292929293</v>
      </c>
      <c r="D29" s="45">
        <v>140</v>
      </c>
      <c r="E29" s="44">
        <f t="shared" si="2"/>
        <v>0.70707070707070707</v>
      </c>
      <c r="F29" s="45">
        <f t="shared" si="1"/>
        <v>198</v>
      </c>
    </row>
    <row r="30" spans="1:6" s="18" customFormat="1" ht="14">
      <c r="A30" s="20" t="s">
        <v>106</v>
      </c>
      <c r="B30" s="45">
        <v>24</v>
      </c>
      <c r="C30" s="44">
        <f t="shared" si="2"/>
        <v>0.375</v>
      </c>
      <c r="D30" s="45">
        <v>40</v>
      </c>
      <c r="E30" s="44">
        <f t="shared" si="2"/>
        <v>0.625</v>
      </c>
      <c r="F30" s="45">
        <f t="shared" si="1"/>
        <v>64</v>
      </c>
    </row>
    <row r="31" spans="1:6" s="18" customFormat="1" ht="14">
      <c r="A31" s="20" t="s">
        <v>107</v>
      </c>
      <c r="B31" s="45">
        <v>4</v>
      </c>
      <c r="C31" s="44">
        <f t="shared" si="2"/>
        <v>0.5</v>
      </c>
      <c r="D31" s="45">
        <v>4</v>
      </c>
      <c r="E31" s="44">
        <f t="shared" si="2"/>
        <v>0.5</v>
      </c>
      <c r="F31" s="45">
        <f t="shared" si="1"/>
        <v>8</v>
      </c>
    </row>
    <row r="32" spans="1:6" s="18" customFormat="1" ht="14">
      <c r="A32" s="20" t="s">
        <v>108</v>
      </c>
      <c r="B32" s="45">
        <v>7</v>
      </c>
      <c r="C32" s="44">
        <f t="shared" si="2"/>
        <v>0.22580645161290322</v>
      </c>
      <c r="D32" s="45">
        <v>24</v>
      </c>
      <c r="E32" s="44">
        <f t="shared" si="2"/>
        <v>0.77419354838709675</v>
      </c>
      <c r="F32" s="45">
        <f t="shared" si="1"/>
        <v>31</v>
      </c>
    </row>
    <row r="33" spans="1:6" s="18" customFormat="1" ht="14">
      <c r="A33" s="20" t="s">
        <v>109</v>
      </c>
      <c r="B33" s="45">
        <v>50</v>
      </c>
      <c r="C33" s="44">
        <f t="shared" si="2"/>
        <v>0.37313432835820898</v>
      </c>
      <c r="D33" s="45">
        <v>84</v>
      </c>
      <c r="E33" s="44">
        <f t="shared" si="2"/>
        <v>0.62686567164179108</v>
      </c>
      <c r="F33" s="45">
        <f t="shared" si="1"/>
        <v>134</v>
      </c>
    </row>
    <row r="34" spans="1:6" s="18" customFormat="1" ht="14">
      <c r="A34" s="20" t="s">
        <v>110</v>
      </c>
      <c r="B34" s="45">
        <v>61</v>
      </c>
      <c r="C34" s="44">
        <f t="shared" si="2"/>
        <v>0.57009345794392519</v>
      </c>
      <c r="D34" s="45">
        <v>46</v>
      </c>
      <c r="E34" s="44">
        <f t="shared" si="2"/>
        <v>0.42990654205607476</v>
      </c>
      <c r="F34" s="45">
        <f t="shared" si="1"/>
        <v>107</v>
      </c>
    </row>
    <row r="35" spans="1:6" s="18" customFormat="1" ht="14">
      <c r="A35" s="20" t="s">
        <v>111</v>
      </c>
      <c r="B35" s="45">
        <v>48</v>
      </c>
      <c r="C35" s="44">
        <f t="shared" si="2"/>
        <v>0.33566433566433568</v>
      </c>
      <c r="D35" s="45">
        <v>95</v>
      </c>
      <c r="E35" s="44">
        <f t="shared" si="2"/>
        <v>0.66433566433566438</v>
      </c>
      <c r="F35" s="45">
        <f t="shared" si="1"/>
        <v>143</v>
      </c>
    </row>
    <row r="36" spans="1:6" s="18" customFormat="1" ht="14">
      <c r="A36" s="20" t="s">
        <v>112</v>
      </c>
      <c r="B36" s="45">
        <v>111</v>
      </c>
      <c r="C36" s="44">
        <f t="shared" si="2"/>
        <v>0.50684931506849318</v>
      </c>
      <c r="D36" s="45">
        <v>108</v>
      </c>
      <c r="E36" s="44">
        <f t="shared" si="2"/>
        <v>0.49315068493150682</v>
      </c>
      <c r="F36" s="45">
        <f t="shared" si="1"/>
        <v>219</v>
      </c>
    </row>
    <row r="37" spans="1:6" s="18" customFormat="1" ht="14">
      <c r="A37" s="20" t="s">
        <v>113</v>
      </c>
      <c r="B37" s="45">
        <v>67</v>
      </c>
      <c r="C37" s="44">
        <f t="shared" si="2"/>
        <v>0.38953488372093026</v>
      </c>
      <c r="D37" s="45">
        <v>105</v>
      </c>
      <c r="E37" s="44">
        <f t="shared" si="2"/>
        <v>0.61046511627906974</v>
      </c>
      <c r="F37" s="45">
        <f t="shared" si="1"/>
        <v>172</v>
      </c>
    </row>
    <row r="38" spans="1:6" s="18" customFormat="1" ht="14">
      <c r="A38" s="20" t="s">
        <v>114</v>
      </c>
      <c r="B38" s="45">
        <v>77</v>
      </c>
      <c r="C38" s="44">
        <f t="shared" si="2"/>
        <v>0.43258426966292135</v>
      </c>
      <c r="D38" s="45">
        <v>101</v>
      </c>
      <c r="E38" s="44">
        <f t="shared" si="2"/>
        <v>0.56741573033707871</v>
      </c>
      <c r="F38" s="45">
        <f t="shared" si="1"/>
        <v>178</v>
      </c>
    </row>
    <row r="39" spans="1:6" s="18" customFormat="1" ht="14">
      <c r="A39" s="20" t="s">
        <v>115</v>
      </c>
      <c r="B39" s="45">
        <v>27</v>
      </c>
      <c r="C39" s="44">
        <f t="shared" si="2"/>
        <v>0.69230769230769229</v>
      </c>
      <c r="D39" s="45">
        <v>12</v>
      </c>
      <c r="E39" s="44">
        <f t="shared" si="2"/>
        <v>0.30769230769230771</v>
      </c>
      <c r="F39" s="45">
        <f t="shared" si="1"/>
        <v>39</v>
      </c>
    </row>
    <row r="40" spans="1:6" s="18" customFormat="1" ht="14">
      <c r="A40" s="20" t="s">
        <v>116</v>
      </c>
      <c r="B40" s="45">
        <v>78</v>
      </c>
      <c r="C40" s="44">
        <f t="shared" si="2"/>
        <v>0.31325301204819278</v>
      </c>
      <c r="D40" s="45">
        <v>171</v>
      </c>
      <c r="E40" s="44">
        <f t="shared" si="2"/>
        <v>0.68674698795180722</v>
      </c>
      <c r="F40" s="45">
        <f t="shared" si="1"/>
        <v>249</v>
      </c>
    </row>
    <row r="41" spans="1:6" s="18" customFormat="1" ht="14">
      <c r="A41" s="20" t="s">
        <v>117</v>
      </c>
      <c r="B41" s="45">
        <v>149</v>
      </c>
      <c r="C41" s="44">
        <f t="shared" si="2"/>
        <v>0.5050847457627119</v>
      </c>
      <c r="D41" s="45">
        <v>146</v>
      </c>
      <c r="E41" s="44">
        <f t="shared" si="2"/>
        <v>0.49491525423728816</v>
      </c>
      <c r="F41" s="45">
        <f t="shared" si="1"/>
        <v>295</v>
      </c>
    </row>
    <row r="42" spans="1:6" s="18" customFormat="1" ht="14">
      <c r="A42" s="20" t="s">
        <v>118</v>
      </c>
      <c r="B42" s="45">
        <v>0</v>
      </c>
      <c r="C42" s="44">
        <f t="shared" si="2"/>
        <v>0</v>
      </c>
      <c r="D42" s="45">
        <v>1</v>
      </c>
      <c r="E42" s="44">
        <f t="shared" si="2"/>
        <v>1</v>
      </c>
      <c r="F42" s="45">
        <f t="shared" si="1"/>
        <v>1</v>
      </c>
    </row>
    <row r="43" spans="1:6" s="18" customFormat="1" ht="14">
      <c r="A43" s="20" t="s">
        <v>119</v>
      </c>
      <c r="B43" s="45">
        <v>0</v>
      </c>
      <c r="C43" s="44">
        <f t="shared" si="2"/>
        <v>0</v>
      </c>
      <c r="D43" s="45">
        <v>6</v>
      </c>
      <c r="E43" s="44">
        <f t="shared" si="2"/>
        <v>1</v>
      </c>
      <c r="F43" s="45">
        <f t="shared" si="1"/>
        <v>6</v>
      </c>
    </row>
    <row r="44" spans="1:6" s="18" customFormat="1" ht="14">
      <c r="B44" s="46"/>
      <c r="C44" s="46"/>
      <c r="D44" s="46"/>
      <c r="E44" s="46"/>
    </row>
    <row r="45" spans="1:6" s="18" customFormat="1" ht="14">
      <c r="A45" s="23" t="s">
        <v>125</v>
      </c>
      <c r="B45" s="46"/>
      <c r="C45" s="46"/>
      <c r="D45" s="46"/>
      <c r="E45" s="46"/>
    </row>
  </sheetData>
  <sheetProtection selectLockedCells="1" selectUnlockedCells="1"/>
  <mergeCells count="5">
    <mergeCell ref="A2:F3"/>
    <mergeCell ref="A8:A10"/>
    <mergeCell ref="B8:F8"/>
    <mergeCell ref="B9:C9"/>
    <mergeCell ref="D9:E9"/>
  </mergeCells>
  <conditionalFormatting sqref="A4:C5 B6:C6">
    <cfRule type="duplicateValues" dxfId="144" priority="3"/>
  </conditionalFormatting>
  <conditionalFormatting sqref="A6">
    <cfRule type="duplicateValues" dxfId="143" priority="2"/>
  </conditionalFormatting>
  <conditionalFormatting sqref="D4:F6">
    <cfRule type="duplicateValues" dxfId="142" priority="1"/>
  </conditionalFormatting>
  <pageMargins left="0.7" right="0.7" top="0.75" bottom="0.75" header="0.3" footer="0.3"/>
  <pageSetup orientation="portrait" horizontalDpi="360" verticalDpi="36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BB7C7-FBB5-42A8-89D9-8E04D764F789}">
  <dimension ref="A1:H44"/>
  <sheetViews>
    <sheetView showGridLines="0" zoomScale="87" zoomScaleNormal="87" workbookViewId="0">
      <selection activeCell="E35" sqref="E35"/>
    </sheetView>
  </sheetViews>
  <sheetFormatPr baseColWidth="10" defaultColWidth="11.5" defaultRowHeight="15"/>
  <cols>
    <col min="1" max="1" width="37.83203125" style="16" customWidth="1"/>
    <col min="2" max="2" width="14.33203125" style="47" bestFit="1" customWidth="1"/>
    <col min="3" max="3" width="13.6640625" style="47" customWidth="1"/>
    <col min="4" max="7" width="11.5" style="47"/>
    <col min="8" max="8" width="14.1640625" style="16" bestFit="1" customWidth="1"/>
    <col min="9" max="16384" width="11.5" style="16"/>
  </cols>
  <sheetData>
    <row r="1" spans="1:8" s="14" customFormat="1" ht="59.25" customHeight="1">
      <c r="B1" s="35"/>
      <c r="C1" s="35"/>
      <c r="D1" s="35"/>
      <c r="E1" s="35"/>
      <c r="F1" s="35"/>
      <c r="G1" s="35"/>
    </row>
    <row r="2" spans="1:8" s="15" customFormat="1" ht="3.75" customHeight="1">
      <c r="B2" s="36"/>
      <c r="C2" s="36"/>
      <c r="D2" s="36"/>
      <c r="E2" s="36"/>
      <c r="F2" s="36"/>
      <c r="G2" s="36"/>
    </row>
    <row r="3" spans="1:8" ht="28.5" customHeight="1">
      <c r="A3" s="461" t="s">
        <v>13</v>
      </c>
      <c r="B3" s="461"/>
      <c r="C3" s="461"/>
      <c r="D3" s="461"/>
      <c r="E3" s="461"/>
      <c r="F3" s="461"/>
      <c r="G3" s="461"/>
      <c r="H3" s="461"/>
    </row>
    <row r="4" spans="1:8">
      <c r="A4" s="26" t="s">
        <v>70</v>
      </c>
      <c r="B4" s="37"/>
      <c r="C4" s="37"/>
      <c r="D4" s="37"/>
      <c r="E4" s="37"/>
      <c r="F4" s="37"/>
      <c r="G4" s="37"/>
      <c r="H4" s="37"/>
    </row>
    <row r="5" spans="1:8">
      <c r="A5" s="38" t="s">
        <v>84</v>
      </c>
      <c r="B5" s="39"/>
      <c r="C5" s="39"/>
      <c r="D5" s="39"/>
      <c r="E5" s="39"/>
      <c r="F5" s="39"/>
      <c r="G5" s="39"/>
      <c r="H5" s="39"/>
    </row>
    <row r="7" spans="1:8" s="18" customFormat="1" ht="14">
      <c r="A7" s="462" t="s">
        <v>85</v>
      </c>
      <c r="B7" s="465" t="s">
        <v>270</v>
      </c>
      <c r="C7" s="466"/>
      <c r="D7" s="466"/>
      <c r="E7" s="466"/>
      <c r="F7" s="466"/>
      <c r="G7" s="466"/>
      <c r="H7" s="467"/>
    </row>
    <row r="8" spans="1:8" s="18" customFormat="1" ht="38.25" customHeight="1">
      <c r="A8" s="463"/>
      <c r="B8" s="465" t="s">
        <v>271</v>
      </c>
      <c r="C8" s="467"/>
      <c r="D8" s="465" t="s">
        <v>272</v>
      </c>
      <c r="E8" s="467"/>
      <c r="F8" s="470" t="s">
        <v>273</v>
      </c>
      <c r="G8" s="471"/>
      <c r="H8" s="29" t="s">
        <v>124</v>
      </c>
    </row>
    <row r="9" spans="1:8" s="18" customFormat="1">
      <c r="A9" s="464"/>
      <c r="B9" s="29" t="s">
        <v>23</v>
      </c>
      <c r="C9" s="29" t="s">
        <v>22</v>
      </c>
      <c r="D9" s="29" t="s">
        <v>23</v>
      </c>
      <c r="E9" s="29" t="s">
        <v>22</v>
      </c>
      <c r="F9" s="29" t="s">
        <v>23</v>
      </c>
      <c r="G9" s="29" t="s">
        <v>22</v>
      </c>
      <c r="H9" s="29"/>
    </row>
    <row r="10" spans="1:8" s="18" customFormat="1" ht="14">
      <c r="A10" s="40" t="s">
        <v>87</v>
      </c>
      <c r="B10" s="41">
        <f>SUM(B11:B42)</f>
        <v>386</v>
      </c>
      <c r="C10" s="48">
        <f t="shared" ref="C10:C40" si="0">B10/$H10</f>
        <v>0.20786214324178784</v>
      </c>
      <c r="D10" s="41">
        <f>SUM(D11:D42)</f>
        <v>1349</v>
      </c>
      <c r="E10" s="48">
        <f t="shared" ref="E10:E40" si="1">D10/$H10</f>
        <v>0.72644049542272482</v>
      </c>
      <c r="F10" s="41">
        <f>SUM(F11:F42)</f>
        <v>122</v>
      </c>
      <c r="G10" s="48">
        <f t="shared" ref="G10:G40" si="2">F10/$H10</f>
        <v>6.5697361335487342E-2</v>
      </c>
      <c r="H10" s="41">
        <f>SUM(H11:H42)</f>
        <v>1857</v>
      </c>
    </row>
    <row r="11" spans="1:8" s="18" customFormat="1" ht="14">
      <c r="A11" s="20" t="s">
        <v>88</v>
      </c>
      <c r="B11" s="45">
        <v>2</v>
      </c>
      <c r="C11" s="44">
        <f t="shared" si="0"/>
        <v>0.33333333333333331</v>
      </c>
      <c r="D11" s="45">
        <v>4</v>
      </c>
      <c r="E11" s="44">
        <f t="shared" si="1"/>
        <v>0.66666666666666663</v>
      </c>
      <c r="F11" s="45">
        <v>0</v>
      </c>
      <c r="G11" s="44">
        <f t="shared" si="2"/>
        <v>0</v>
      </c>
      <c r="H11" s="45">
        <f>B11+D11+F11</f>
        <v>6</v>
      </c>
    </row>
    <row r="12" spans="1:8" s="18" customFormat="1" ht="14">
      <c r="A12" s="20" t="s">
        <v>89</v>
      </c>
      <c r="B12" s="45">
        <v>63</v>
      </c>
      <c r="C12" s="44">
        <f t="shared" si="0"/>
        <v>0.42</v>
      </c>
      <c r="D12" s="45">
        <v>74</v>
      </c>
      <c r="E12" s="44">
        <f t="shared" si="1"/>
        <v>0.49333333333333335</v>
      </c>
      <c r="F12" s="45">
        <v>13</v>
      </c>
      <c r="G12" s="44">
        <f t="shared" si="2"/>
        <v>8.666666666666667E-2</v>
      </c>
      <c r="H12" s="45">
        <f t="shared" ref="H12:H42" si="3">B12+D12+F12</f>
        <v>150</v>
      </c>
    </row>
    <row r="13" spans="1:8" s="18" customFormat="1" ht="14">
      <c r="A13" s="20" t="s">
        <v>90</v>
      </c>
      <c r="B13" s="45">
        <v>0</v>
      </c>
      <c r="C13" s="44">
        <v>0</v>
      </c>
      <c r="D13" s="45">
        <v>0</v>
      </c>
      <c r="E13" s="44">
        <v>0</v>
      </c>
      <c r="F13" s="45">
        <v>0</v>
      </c>
      <c r="G13" s="44">
        <v>0</v>
      </c>
      <c r="H13" s="45">
        <f t="shared" si="3"/>
        <v>0</v>
      </c>
    </row>
    <row r="14" spans="1:8" s="18" customFormat="1" ht="14">
      <c r="A14" s="20" t="s">
        <v>91</v>
      </c>
      <c r="B14" s="45">
        <v>12</v>
      </c>
      <c r="C14" s="44">
        <f t="shared" si="0"/>
        <v>0.13043478260869565</v>
      </c>
      <c r="D14" s="45">
        <v>72</v>
      </c>
      <c r="E14" s="44">
        <f t="shared" si="1"/>
        <v>0.78260869565217395</v>
      </c>
      <c r="F14" s="45">
        <v>8</v>
      </c>
      <c r="G14" s="44">
        <f t="shared" si="2"/>
        <v>8.6956521739130432E-2</v>
      </c>
      <c r="H14" s="45">
        <f t="shared" si="3"/>
        <v>92</v>
      </c>
    </row>
    <row r="15" spans="1:8" s="18" customFormat="1" ht="14">
      <c r="A15" s="20" t="s">
        <v>92</v>
      </c>
      <c r="B15" s="45">
        <v>74</v>
      </c>
      <c r="C15" s="44">
        <f t="shared" si="0"/>
        <v>0.31092436974789917</v>
      </c>
      <c r="D15" s="45">
        <v>150</v>
      </c>
      <c r="E15" s="44">
        <f t="shared" si="1"/>
        <v>0.63025210084033612</v>
      </c>
      <c r="F15" s="45">
        <v>14</v>
      </c>
      <c r="G15" s="44">
        <f t="shared" si="2"/>
        <v>5.8823529411764705E-2</v>
      </c>
      <c r="H15" s="45">
        <f t="shared" si="3"/>
        <v>238</v>
      </c>
    </row>
    <row r="16" spans="1:8" s="18" customFormat="1" ht="14">
      <c r="A16" s="20" t="s">
        <v>93</v>
      </c>
      <c r="B16" s="45">
        <v>10</v>
      </c>
      <c r="C16" s="44">
        <f t="shared" si="0"/>
        <v>0.11494252873563218</v>
      </c>
      <c r="D16" s="45">
        <v>73</v>
      </c>
      <c r="E16" s="44">
        <f t="shared" si="1"/>
        <v>0.83908045977011492</v>
      </c>
      <c r="F16" s="45">
        <v>4</v>
      </c>
      <c r="G16" s="44">
        <f t="shared" si="2"/>
        <v>4.5977011494252873E-2</v>
      </c>
      <c r="H16" s="45">
        <f t="shared" si="3"/>
        <v>87</v>
      </c>
    </row>
    <row r="17" spans="1:8" s="18" customFormat="1" ht="14">
      <c r="A17" s="20" t="s">
        <v>94</v>
      </c>
      <c r="B17" s="45">
        <v>19</v>
      </c>
      <c r="C17" s="44">
        <f t="shared" si="0"/>
        <v>0.11242603550295859</v>
      </c>
      <c r="D17" s="45">
        <v>138</v>
      </c>
      <c r="E17" s="44">
        <f t="shared" si="1"/>
        <v>0.81656804733727806</v>
      </c>
      <c r="F17" s="45">
        <v>12</v>
      </c>
      <c r="G17" s="44">
        <f t="shared" si="2"/>
        <v>7.1005917159763315E-2</v>
      </c>
      <c r="H17" s="45">
        <f t="shared" si="3"/>
        <v>169</v>
      </c>
    </row>
    <row r="18" spans="1:8" s="18" customFormat="1" ht="14">
      <c r="A18" s="20" t="s">
        <v>95</v>
      </c>
      <c r="B18" s="45">
        <v>26</v>
      </c>
      <c r="C18" s="44">
        <f t="shared" si="0"/>
        <v>0.20634920634920634</v>
      </c>
      <c r="D18" s="45">
        <v>96</v>
      </c>
      <c r="E18" s="44">
        <f t="shared" si="1"/>
        <v>0.76190476190476186</v>
      </c>
      <c r="F18" s="45">
        <v>4</v>
      </c>
      <c r="G18" s="44">
        <f t="shared" si="2"/>
        <v>3.1746031746031744E-2</v>
      </c>
      <c r="H18" s="45">
        <f t="shared" si="3"/>
        <v>126</v>
      </c>
    </row>
    <row r="19" spans="1:8" s="18" customFormat="1" ht="14">
      <c r="A19" s="20" t="s">
        <v>96</v>
      </c>
      <c r="B19" s="45">
        <v>4</v>
      </c>
      <c r="C19" s="44">
        <f t="shared" si="0"/>
        <v>0.26666666666666666</v>
      </c>
      <c r="D19" s="45">
        <v>9</v>
      </c>
      <c r="E19" s="44">
        <f t="shared" si="1"/>
        <v>0.6</v>
      </c>
      <c r="F19" s="45">
        <v>2</v>
      </c>
      <c r="G19" s="44">
        <f t="shared" si="2"/>
        <v>0.13333333333333333</v>
      </c>
      <c r="H19" s="45">
        <f t="shared" si="3"/>
        <v>15</v>
      </c>
    </row>
    <row r="20" spans="1:8" s="18" customFormat="1" ht="14">
      <c r="A20" s="20" t="s">
        <v>97</v>
      </c>
      <c r="B20" s="45">
        <v>0</v>
      </c>
      <c r="C20" s="44">
        <f t="shared" si="0"/>
        <v>0</v>
      </c>
      <c r="D20" s="45">
        <v>0</v>
      </c>
      <c r="E20" s="44">
        <f t="shared" si="1"/>
        <v>0</v>
      </c>
      <c r="F20" s="45">
        <v>1</v>
      </c>
      <c r="G20" s="44">
        <f t="shared" si="2"/>
        <v>1</v>
      </c>
      <c r="H20" s="45">
        <f t="shared" si="3"/>
        <v>1</v>
      </c>
    </row>
    <row r="21" spans="1:8" s="18" customFormat="1" ht="14">
      <c r="A21" s="20" t="s">
        <v>98</v>
      </c>
      <c r="B21" s="45">
        <v>5</v>
      </c>
      <c r="C21" s="44">
        <f t="shared" si="0"/>
        <v>0.14285714285714285</v>
      </c>
      <c r="D21" s="45">
        <v>27</v>
      </c>
      <c r="E21" s="44">
        <f t="shared" si="1"/>
        <v>0.77142857142857146</v>
      </c>
      <c r="F21" s="45">
        <v>3</v>
      </c>
      <c r="G21" s="44">
        <f t="shared" si="2"/>
        <v>8.5714285714285715E-2</v>
      </c>
      <c r="H21" s="45">
        <f t="shared" si="3"/>
        <v>35</v>
      </c>
    </row>
    <row r="22" spans="1:8" s="18" customFormat="1" ht="14">
      <c r="A22" s="20" t="s">
        <v>99</v>
      </c>
      <c r="B22" s="45">
        <v>1</v>
      </c>
      <c r="C22" s="44">
        <f t="shared" si="0"/>
        <v>0.5</v>
      </c>
      <c r="D22" s="45">
        <v>1</v>
      </c>
      <c r="E22" s="44">
        <f t="shared" si="1"/>
        <v>0.5</v>
      </c>
      <c r="F22" s="45">
        <v>0</v>
      </c>
      <c r="G22" s="44">
        <f t="shared" si="2"/>
        <v>0</v>
      </c>
      <c r="H22" s="45">
        <f t="shared" si="3"/>
        <v>2</v>
      </c>
    </row>
    <row r="23" spans="1:8" s="18" customFormat="1" ht="14">
      <c r="A23" s="20" t="s">
        <v>100</v>
      </c>
      <c r="B23" s="45">
        <v>3</v>
      </c>
      <c r="C23" s="44">
        <f t="shared" si="0"/>
        <v>0.14285714285714285</v>
      </c>
      <c r="D23" s="45">
        <v>17</v>
      </c>
      <c r="E23" s="44">
        <f t="shared" si="1"/>
        <v>0.80952380952380953</v>
      </c>
      <c r="F23" s="45">
        <v>1</v>
      </c>
      <c r="G23" s="44">
        <f t="shared" si="2"/>
        <v>4.7619047619047616E-2</v>
      </c>
      <c r="H23" s="45">
        <f t="shared" si="3"/>
        <v>21</v>
      </c>
    </row>
    <row r="24" spans="1:8" s="18" customFormat="1" ht="14">
      <c r="A24" s="20" t="s">
        <v>101</v>
      </c>
      <c r="B24" s="45">
        <v>4</v>
      </c>
      <c r="C24" s="44">
        <f t="shared" si="0"/>
        <v>6.4516129032258063E-2</v>
      </c>
      <c r="D24" s="45">
        <v>55</v>
      </c>
      <c r="E24" s="44">
        <f t="shared" si="1"/>
        <v>0.88709677419354838</v>
      </c>
      <c r="F24" s="45">
        <v>3</v>
      </c>
      <c r="G24" s="44">
        <f t="shared" si="2"/>
        <v>4.8387096774193547E-2</v>
      </c>
      <c r="H24" s="45">
        <f t="shared" si="3"/>
        <v>62</v>
      </c>
    </row>
    <row r="25" spans="1:8" s="18" customFormat="1" ht="14">
      <c r="A25" s="20" t="s">
        <v>102</v>
      </c>
      <c r="B25" s="45">
        <v>9</v>
      </c>
      <c r="C25" s="44">
        <f t="shared" si="0"/>
        <v>0.1</v>
      </c>
      <c r="D25" s="45">
        <v>71</v>
      </c>
      <c r="E25" s="44">
        <f t="shared" si="1"/>
        <v>0.78888888888888886</v>
      </c>
      <c r="F25" s="45">
        <v>10</v>
      </c>
      <c r="G25" s="44">
        <f t="shared" si="2"/>
        <v>0.1111111111111111</v>
      </c>
      <c r="H25" s="45">
        <f t="shared" si="3"/>
        <v>90</v>
      </c>
    </row>
    <row r="26" spans="1:8" s="18" customFormat="1" ht="14">
      <c r="A26" s="20" t="s">
        <v>103</v>
      </c>
      <c r="B26" s="45">
        <v>0</v>
      </c>
      <c r="C26" s="44">
        <f t="shared" si="0"/>
        <v>0</v>
      </c>
      <c r="D26" s="45">
        <v>1</v>
      </c>
      <c r="E26" s="44">
        <f t="shared" si="1"/>
        <v>1</v>
      </c>
      <c r="F26" s="45">
        <v>0</v>
      </c>
      <c r="G26" s="44">
        <f t="shared" si="2"/>
        <v>0</v>
      </c>
      <c r="H26" s="45">
        <f t="shared" si="3"/>
        <v>1</v>
      </c>
    </row>
    <row r="27" spans="1:8" s="18" customFormat="1" ht="14">
      <c r="A27" s="20" t="s">
        <v>104</v>
      </c>
      <c r="B27" s="45">
        <v>1</v>
      </c>
      <c r="C27" s="44">
        <f t="shared" si="0"/>
        <v>1</v>
      </c>
      <c r="D27" s="45">
        <v>0</v>
      </c>
      <c r="E27" s="44">
        <f t="shared" si="1"/>
        <v>0</v>
      </c>
      <c r="F27" s="45">
        <v>0</v>
      </c>
      <c r="G27" s="44">
        <f t="shared" si="2"/>
        <v>0</v>
      </c>
      <c r="H27" s="45">
        <f t="shared" si="3"/>
        <v>1</v>
      </c>
    </row>
    <row r="28" spans="1:8" s="18" customFormat="1" ht="14">
      <c r="A28" s="20" t="s">
        <v>105</v>
      </c>
      <c r="B28" s="45">
        <v>13</v>
      </c>
      <c r="C28" s="44">
        <f t="shared" si="0"/>
        <v>0.22413793103448276</v>
      </c>
      <c r="D28" s="45">
        <v>42</v>
      </c>
      <c r="E28" s="44">
        <f t="shared" si="1"/>
        <v>0.72413793103448276</v>
      </c>
      <c r="F28" s="45">
        <v>3</v>
      </c>
      <c r="G28" s="44">
        <f t="shared" si="2"/>
        <v>5.1724137931034482E-2</v>
      </c>
      <c r="H28" s="45">
        <f t="shared" si="3"/>
        <v>58</v>
      </c>
    </row>
    <row r="29" spans="1:8" s="18" customFormat="1" ht="14">
      <c r="A29" s="20" t="s">
        <v>106</v>
      </c>
      <c r="B29" s="45">
        <v>3</v>
      </c>
      <c r="C29" s="44">
        <f t="shared" si="0"/>
        <v>0.125</v>
      </c>
      <c r="D29" s="45">
        <v>19</v>
      </c>
      <c r="E29" s="44">
        <f t="shared" si="1"/>
        <v>0.79166666666666663</v>
      </c>
      <c r="F29" s="45">
        <v>2</v>
      </c>
      <c r="G29" s="44">
        <f t="shared" si="2"/>
        <v>8.3333333333333329E-2</v>
      </c>
      <c r="H29" s="45">
        <f t="shared" si="3"/>
        <v>24</v>
      </c>
    </row>
    <row r="30" spans="1:8" s="18" customFormat="1" ht="14">
      <c r="A30" s="20" t="s">
        <v>107</v>
      </c>
      <c r="B30" s="45">
        <v>0</v>
      </c>
      <c r="C30" s="44">
        <f t="shared" si="0"/>
        <v>0</v>
      </c>
      <c r="D30" s="45">
        <v>4</v>
      </c>
      <c r="E30" s="44">
        <f t="shared" si="1"/>
        <v>1</v>
      </c>
      <c r="F30" s="45">
        <v>0</v>
      </c>
      <c r="G30" s="44">
        <f t="shared" si="2"/>
        <v>0</v>
      </c>
      <c r="H30" s="45">
        <f t="shared" si="3"/>
        <v>4</v>
      </c>
    </row>
    <row r="31" spans="1:8" s="18" customFormat="1" ht="14">
      <c r="A31" s="20" t="s">
        <v>108</v>
      </c>
      <c r="B31" s="45">
        <v>4</v>
      </c>
      <c r="C31" s="44">
        <f t="shared" si="0"/>
        <v>0.5714285714285714</v>
      </c>
      <c r="D31" s="45">
        <v>3</v>
      </c>
      <c r="E31" s="44">
        <f t="shared" si="1"/>
        <v>0.42857142857142855</v>
      </c>
      <c r="F31" s="45">
        <v>0</v>
      </c>
      <c r="G31" s="44">
        <f t="shared" si="2"/>
        <v>0</v>
      </c>
      <c r="H31" s="45">
        <f t="shared" si="3"/>
        <v>7</v>
      </c>
    </row>
    <row r="32" spans="1:8" s="18" customFormat="1" ht="14">
      <c r="A32" s="20" t="s">
        <v>109</v>
      </c>
      <c r="B32" s="45">
        <v>14</v>
      </c>
      <c r="C32" s="44">
        <f t="shared" si="0"/>
        <v>0.28000000000000003</v>
      </c>
      <c r="D32" s="45">
        <v>30</v>
      </c>
      <c r="E32" s="44">
        <f t="shared" si="1"/>
        <v>0.6</v>
      </c>
      <c r="F32" s="45">
        <v>6</v>
      </c>
      <c r="G32" s="44">
        <f t="shared" si="2"/>
        <v>0.12</v>
      </c>
      <c r="H32" s="45">
        <f t="shared" si="3"/>
        <v>50</v>
      </c>
    </row>
    <row r="33" spans="1:8" s="18" customFormat="1" ht="14">
      <c r="A33" s="20" t="s">
        <v>110</v>
      </c>
      <c r="B33" s="45">
        <v>27</v>
      </c>
      <c r="C33" s="44">
        <f t="shared" si="0"/>
        <v>0.44262295081967212</v>
      </c>
      <c r="D33" s="45">
        <v>32</v>
      </c>
      <c r="E33" s="44">
        <f t="shared" si="1"/>
        <v>0.52459016393442626</v>
      </c>
      <c r="F33" s="45">
        <v>2</v>
      </c>
      <c r="G33" s="44">
        <f t="shared" si="2"/>
        <v>3.2786885245901641E-2</v>
      </c>
      <c r="H33" s="45">
        <f t="shared" si="3"/>
        <v>61</v>
      </c>
    </row>
    <row r="34" spans="1:8" s="18" customFormat="1" ht="14">
      <c r="A34" s="20" t="s">
        <v>111</v>
      </c>
      <c r="B34" s="45">
        <v>2</v>
      </c>
      <c r="C34" s="44">
        <f t="shared" si="0"/>
        <v>4.1666666666666664E-2</v>
      </c>
      <c r="D34" s="45">
        <v>41</v>
      </c>
      <c r="E34" s="44">
        <f t="shared" si="1"/>
        <v>0.85416666666666663</v>
      </c>
      <c r="F34" s="45">
        <v>5</v>
      </c>
      <c r="G34" s="44">
        <f t="shared" si="2"/>
        <v>0.10416666666666667</v>
      </c>
      <c r="H34" s="45">
        <f t="shared" si="3"/>
        <v>48</v>
      </c>
    </row>
    <row r="35" spans="1:8" s="18" customFormat="1" ht="14">
      <c r="A35" s="20" t="s">
        <v>112</v>
      </c>
      <c r="B35" s="45">
        <v>33</v>
      </c>
      <c r="C35" s="44">
        <f t="shared" si="0"/>
        <v>0.29729729729729731</v>
      </c>
      <c r="D35" s="45">
        <v>71</v>
      </c>
      <c r="E35" s="44">
        <f t="shared" si="1"/>
        <v>0.63963963963963966</v>
      </c>
      <c r="F35" s="45">
        <v>7</v>
      </c>
      <c r="G35" s="44">
        <f t="shared" si="2"/>
        <v>6.3063063063063057E-2</v>
      </c>
      <c r="H35" s="45">
        <f t="shared" si="3"/>
        <v>111</v>
      </c>
    </row>
    <row r="36" spans="1:8" s="18" customFormat="1" ht="14">
      <c r="A36" s="20" t="s">
        <v>113</v>
      </c>
      <c r="B36" s="45">
        <v>9</v>
      </c>
      <c r="C36" s="44">
        <f t="shared" si="0"/>
        <v>0.13432835820895522</v>
      </c>
      <c r="D36" s="45">
        <v>56</v>
      </c>
      <c r="E36" s="44">
        <f t="shared" si="1"/>
        <v>0.83582089552238803</v>
      </c>
      <c r="F36" s="45">
        <v>2</v>
      </c>
      <c r="G36" s="44">
        <f t="shared" si="2"/>
        <v>2.9850746268656716E-2</v>
      </c>
      <c r="H36" s="45">
        <f t="shared" si="3"/>
        <v>67</v>
      </c>
    </row>
    <row r="37" spans="1:8" s="18" customFormat="1" ht="14">
      <c r="A37" s="20" t="s">
        <v>114</v>
      </c>
      <c r="B37" s="45">
        <v>12</v>
      </c>
      <c r="C37" s="44">
        <f t="shared" si="0"/>
        <v>0.15584415584415584</v>
      </c>
      <c r="D37" s="45">
        <v>61</v>
      </c>
      <c r="E37" s="44">
        <f t="shared" si="1"/>
        <v>0.79220779220779225</v>
      </c>
      <c r="F37" s="45">
        <v>4</v>
      </c>
      <c r="G37" s="44">
        <f t="shared" si="2"/>
        <v>5.1948051948051951E-2</v>
      </c>
      <c r="H37" s="45">
        <f t="shared" si="3"/>
        <v>77</v>
      </c>
    </row>
    <row r="38" spans="1:8" s="18" customFormat="1" ht="14">
      <c r="A38" s="20" t="s">
        <v>115</v>
      </c>
      <c r="B38" s="45">
        <v>0</v>
      </c>
      <c r="C38" s="44">
        <f t="shared" si="0"/>
        <v>0</v>
      </c>
      <c r="D38" s="45">
        <v>25</v>
      </c>
      <c r="E38" s="44">
        <f t="shared" si="1"/>
        <v>0.92592592592592593</v>
      </c>
      <c r="F38" s="45">
        <v>2</v>
      </c>
      <c r="G38" s="44">
        <f t="shared" si="2"/>
        <v>7.407407407407407E-2</v>
      </c>
      <c r="H38" s="45">
        <f t="shared" si="3"/>
        <v>27</v>
      </c>
    </row>
    <row r="39" spans="1:8" s="18" customFormat="1" ht="14">
      <c r="A39" s="20" t="s">
        <v>116</v>
      </c>
      <c r="B39" s="45">
        <v>11</v>
      </c>
      <c r="C39" s="44">
        <f t="shared" si="0"/>
        <v>0.14102564102564102</v>
      </c>
      <c r="D39" s="45">
        <v>64</v>
      </c>
      <c r="E39" s="44">
        <f t="shared" si="1"/>
        <v>0.82051282051282048</v>
      </c>
      <c r="F39" s="45">
        <v>3</v>
      </c>
      <c r="G39" s="44">
        <f t="shared" si="2"/>
        <v>3.8461538461538464E-2</v>
      </c>
      <c r="H39" s="45">
        <f t="shared" si="3"/>
        <v>78</v>
      </c>
    </row>
    <row r="40" spans="1:8" s="18" customFormat="1" ht="14">
      <c r="A40" s="20" t="s">
        <v>117</v>
      </c>
      <c r="B40" s="45">
        <v>25</v>
      </c>
      <c r="C40" s="44">
        <f t="shared" si="0"/>
        <v>0.16778523489932887</v>
      </c>
      <c r="D40" s="45">
        <v>113</v>
      </c>
      <c r="E40" s="44">
        <f t="shared" si="1"/>
        <v>0.75838926174496646</v>
      </c>
      <c r="F40" s="45">
        <v>11</v>
      </c>
      <c r="G40" s="44">
        <f t="shared" si="2"/>
        <v>7.3825503355704702E-2</v>
      </c>
      <c r="H40" s="45">
        <f t="shared" si="3"/>
        <v>149</v>
      </c>
    </row>
    <row r="41" spans="1:8" s="18" customFormat="1" ht="14">
      <c r="A41" s="20" t="s">
        <v>118</v>
      </c>
      <c r="B41" s="45">
        <v>0</v>
      </c>
      <c r="C41" s="44">
        <v>0</v>
      </c>
      <c r="D41" s="45">
        <v>0</v>
      </c>
      <c r="E41" s="44">
        <v>0</v>
      </c>
      <c r="F41" s="45">
        <v>0</v>
      </c>
      <c r="G41" s="44">
        <v>0</v>
      </c>
      <c r="H41" s="45">
        <f t="shared" si="3"/>
        <v>0</v>
      </c>
    </row>
    <row r="42" spans="1:8" s="18" customFormat="1" ht="14">
      <c r="A42" s="20" t="s">
        <v>119</v>
      </c>
      <c r="B42" s="45">
        <v>0</v>
      </c>
      <c r="C42" s="44">
        <v>0</v>
      </c>
      <c r="D42" s="45">
        <v>0</v>
      </c>
      <c r="E42" s="44">
        <v>0</v>
      </c>
      <c r="F42" s="45">
        <v>0</v>
      </c>
      <c r="G42" s="44">
        <v>0</v>
      </c>
      <c r="H42" s="45">
        <f t="shared" si="3"/>
        <v>0</v>
      </c>
    </row>
    <row r="43" spans="1:8" s="18" customFormat="1" ht="14">
      <c r="B43" s="46"/>
      <c r="C43" s="46"/>
      <c r="D43" s="46"/>
      <c r="E43" s="46"/>
      <c r="F43" s="46"/>
      <c r="G43" s="46"/>
    </row>
    <row r="44" spans="1:8" s="18" customFormat="1" ht="14">
      <c r="A44" s="23" t="s">
        <v>125</v>
      </c>
      <c r="B44" s="46"/>
      <c r="C44" s="46"/>
      <c r="D44" s="46"/>
      <c r="E44" s="46"/>
      <c r="F44" s="46"/>
      <c r="G44" s="46"/>
    </row>
  </sheetData>
  <sheetProtection selectLockedCells="1" selectUnlockedCells="1"/>
  <mergeCells count="6">
    <mergeCell ref="A3:H3"/>
    <mergeCell ref="A7:A9"/>
    <mergeCell ref="B7:H7"/>
    <mergeCell ref="B8:C8"/>
    <mergeCell ref="D8:E8"/>
    <mergeCell ref="F8:G8"/>
  </mergeCells>
  <conditionalFormatting sqref="B5:C5 A4:C4">
    <cfRule type="duplicateValues" dxfId="141" priority="3"/>
  </conditionalFormatting>
  <conditionalFormatting sqref="D4:H5">
    <cfRule type="duplicateValues" dxfId="140" priority="2"/>
  </conditionalFormatting>
  <conditionalFormatting sqref="A5">
    <cfRule type="duplicateValues" dxfId="139" priority="1"/>
  </conditionalFormatting>
  <pageMargins left="0.7" right="0.7" top="0.75" bottom="0.75" header="0.3" footer="0.3"/>
  <pageSetup orientation="portrait" horizontalDpi="360" verticalDpi="36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3B17E-6EBB-4D03-A704-6B2B825DFE4F}">
  <dimension ref="A1:N45"/>
  <sheetViews>
    <sheetView showGridLines="0" zoomScale="87" zoomScaleNormal="87" workbookViewId="0">
      <selection activeCell="E35" sqref="E35"/>
    </sheetView>
  </sheetViews>
  <sheetFormatPr baseColWidth="10" defaultColWidth="11.5" defaultRowHeight="15"/>
  <cols>
    <col min="1" max="1" width="37.83203125" style="16" customWidth="1"/>
    <col min="2" max="2" width="14.33203125" style="47" bestFit="1" customWidth="1"/>
    <col min="3" max="3" width="13.6640625" style="47" customWidth="1"/>
    <col min="4" max="13" width="11.5" style="47"/>
    <col min="14" max="14" width="14.1640625" style="16" bestFit="1" customWidth="1"/>
    <col min="15" max="16384" width="11.5" style="16"/>
  </cols>
  <sheetData>
    <row r="1" spans="1:14" s="14" customFormat="1" ht="59.25" customHeight="1">
      <c r="B1" s="35"/>
      <c r="C1" s="35"/>
      <c r="D1" s="35"/>
      <c r="E1" s="35"/>
      <c r="F1" s="35"/>
      <c r="G1" s="35"/>
      <c r="H1" s="35"/>
      <c r="I1" s="35"/>
      <c r="J1" s="35"/>
      <c r="K1" s="35"/>
      <c r="L1" s="35"/>
      <c r="M1" s="35"/>
    </row>
    <row r="2" spans="1:14" s="15" customFormat="1" ht="3.75" customHeight="1">
      <c r="B2" s="36"/>
      <c r="C2" s="36"/>
      <c r="D2" s="36"/>
      <c r="E2" s="36"/>
      <c r="F2" s="36"/>
      <c r="G2" s="36"/>
      <c r="H2" s="36"/>
      <c r="I2" s="36"/>
      <c r="J2" s="36"/>
      <c r="K2" s="36"/>
      <c r="L2" s="36"/>
      <c r="M2" s="36"/>
    </row>
    <row r="3" spans="1:14" ht="28.5" customHeight="1">
      <c r="A3" s="461" t="s">
        <v>13</v>
      </c>
      <c r="B3" s="461"/>
      <c r="C3" s="461"/>
      <c r="D3" s="461"/>
      <c r="E3" s="461"/>
      <c r="F3" s="461"/>
      <c r="G3" s="461"/>
      <c r="H3" s="461"/>
      <c r="I3" s="461"/>
      <c r="J3" s="461"/>
      <c r="K3" s="461"/>
      <c r="L3" s="461"/>
      <c r="M3" s="461"/>
      <c r="N3" s="461"/>
    </row>
    <row r="4" spans="1:14">
      <c r="A4" s="26" t="s">
        <v>71</v>
      </c>
      <c r="B4" s="37"/>
      <c r="C4" s="37"/>
      <c r="D4" s="37"/>
      <c r="E4" s="37"/>
      <c r="F4" s="37"/>
      <c r="G4" s="37"/>
      <c r="H4" s="37"/>
      <c r="I4" s="37"/>
      <c r="J4" s="37"/>
      <c r="K4" s="37"/>
      <c r="L4" s="37"/>
      <c r="M4" s="37"/>
      <c r="N4" s="37"/>
    </row>
    <row r="5" spans="1:14">
      <c r="A5" s="49" t="s">
        <v>274</v>
      </c>
      <c r="B5" s="37"/>
      <c r="C5" s="37"/>
      <c r="D5" s="37"/>
      <c r="E5" s="37"/>
      <c r="F5" s="37"/>
      <c r="G5" s="37"/>
      <c r="H5" s="37"/>
      <c r="I5" s="37"/>
      <c r="J5" s="37"/>
      <c r="K5" s="37"/>
      <c r="L5" s="37"/>
      <c r="M5" s="37"/>
      <c r="N5" s="37"/>
    </row>
    <row r="6" spans="1:14">
      <c r="A6" s="38" t="s">
        <v>84</v>
      </c>
      <c r="B6" s="39"/>
      <c r="C6" s="39"/>
      <c r="D6" s="39"/>
      <c r="E6" s="39"/>
      <c r="F6" s="39"/>
      <c r="G6" s="39"/>
      <c r="H6" s="39"/>
      <c r="I6" s="39"/>
      <c r="J6" s="39"/>
      <c r="K6" s="39"/>
      <c r="L6" s="39"/>
      <c r="M6" s="39"/>
      <c r="N6" s="39"/>
    </row>
    <row r="8" spans="1:14" s="18" customFormat="1" ht="14">
      <c r="A8" s="462" t="s">
        <v>85</v>
      </c>
      <c r="B8" s="465" t="s">
        <v>66</v>
      </c>
      <c r="C8" s="466"/>
      <c r="D8" s="466"/>
      <c r="E8" s="466"/>
      <c r="F8" s="466"/>
      <c r="G8" s="466"/>
      <c r="H8" s="466"/>
      <c r="I8" s="466"/>
      <c r="J8" s="466"/>
      <c r="K8" s="466"/>
      <c r="L8" s="466"/>
      <c r="M8" s="466"/>
      <c r="N8" s="467"/>
    </row>
    <row r="9" spans="1:14" s="18" customFormat="1" ht="38.25" customHeight="1">
      <c r="A9" s="463"/>
      <c r="B9" s="465" t="s">
        <v>275</v>
      </c>
      <c r="C9" s="467"/>
      <c r="D9" s="465" t="s">
        <v>276</v>
      </c>
      <c r="E9" s="467"/>
      <c r="F9" s="465" t="s">
        <v>277</v>
      </c>
      <c r="G9" s="467"/>
      <c r="H9" s="465" t="s">
        <v>278</v>
      </c>
      <c r="I9" s="467"/>
      <c r="J9" s="465" t="s">
        <v>279</v>
      </c>
      <c r="K9" s="467"/>
      <c r="L9" s="465" t="s">
        <v>280</v>
      </c>
      <c r="M9" s="467"/>
      <c r="N9" s="29" t="s">
        <v>281</v>
      </c>
    </row>
    <row r="10" spans="1:14" s="18" customFormat="1">
      <c r="A10" s="464"/>
      <c r="B10" s="29" t="s">
        <v>23</v>
      </c>
      <c r="C10" s="29" t="s">
        <v>22</v>
      </c>
      <c r="D10" s="29" t="s">
        <v>23</v>
      </c>
      <c r="E10" s="29" t="s">
        <v>22</v>
      </c>
      <c r="F10" s="29" t="s">
        <v>23</v>
      </c>
      <c r="G10" s="29" t="s">
        <v>22</v>
      </c>
      <c r="H10" s="29" t="s">
        <v>23</v>
      </c>
      <c r="I10" s="29" t="s">
        <v>22</v>
      </c>
      <c r="J10" s="29" t="s">
        <v>23</v>
      </c>
      <c r="K10" s="29" t="s">
        <v>22</v>
      </c>
      <c r="L10" s="29" t="s">
        <v>23</v>
      </c>
      <c r="M10" s="29" t="s">
        <v>22</v>
      </c>
      <c r="N10" s="29"/>
    </row>
    <row r="11" spans="1:14" s="18" customFormat="1" ht="14">
      <c r="A11" s="40" t="s">
        <v>87</v>
      </c>
      <c r="B11" s="41">
        <f>SUM(B12:B43)</f>
        <v>2071</v>
      </c>
      <c r="C11" s="48">
        <f t="shared" ref="C11:C43" si="0">B11/$N11</f>
        <v>0.47467338986935592</v>
      </c>
      <c r="D11" s="41">
        <f>SUM(D12:D43)</f>
        <v>2304</v>
      </c>
      <c r="E11" s="48">
        <f t="shared" ref="E11:E43" si="1">D11/$N11</f>
        <v>0.52807701123080453</v>
      </c>
      <c r="F11" s="41">
        <f>SUM(F12:F43)</f>
        <v>691</v>
      </c>
      <c r="G11" s="48">
        <f t="shared" ref="G11:G43" si="2">F11/$N11</f>
        <v>0.15837726335090535</v>
      </c>
      <c r="H11" s="41">
        <f>SUM(H12:H43)</f>
        <v>34</v>
      </c>
      <c r="I11" s="48">
        <f t="shared" ref="I11:I43" si="3">H11/$N11</f>
        <v>7.7928031171212468E-3</v>
      </c>
      <c r="J11" s="41">
        <f>SUM(J12:J43)</f>
        <v>646</v>
      </c>
      <c r="K11" s="48">
        <f t="shared" ref="K11:K43" si="4">J11/$N11</f>
        <v>0.14806325922530369</v>
      </c>
      <c r="L11" s="41">
        <f>SUM(L12:L43)</f>
        <v>1209</v>
      </c>
      <c r="M11" s="48">
        <f t="shared" ref="M11:M43" si="5">L11/$N11</f>
        <v>0.27710291084116434</v>
      </c>
      <c r="N11" s="41">
        <f>SUM(N12:N43)</f>
        <v>4363</v>
      </c>
    </row>
    <row r="12" spans="1:14" s="18" customFormat="1" ht="14">
      <c r="A12" s="20" t="s">
        <v>88</v>
      </c>
      <c r="B12" s="45">
        <v>43</v>
      </c>
      <c r="C12" s="44">
        <f t="shared" si="0"/>
        <v>0.46739130434782611</v>
      </c>
      <c r="D12" s="45">
        <v>18</v>
      </c>
      <c r="E12" s="44">
        <f t="shared" si="1"/>
        <v>0.19565217391304349</v>
      </c>
      <c r="F12" s="45">
        <v>8</v>
      </c>
      <c r="G12" s="44">
        <f t="shared" si="2"/>
        <v>8.6956521739130432E-2</v>
      </c>
      <c r="H12" s="45">
        <v>1</v>
      </c>
      <c r="I12" s="44">
        <f t="shared" si="3"/>
        <v>1.0869565217391304E-2</v>
      </c>
      <c r="J12" s="45">
        <v>10</v>
      </c>
      <c r="K12" s="44">
        <f t="shared" si="4"/>
        <v>0.10869565217391304</v>
      </c>
      <c r="L12" s="45">
        <v>42</v>
      </c>
      <c r="M12" s="44">
        <f t="shared" si="5"/>
        <v>0.45652173913043476</v>
      </c>
      <c r="N12" s="45">
        <v>92</v>
      </c>
    </row>
    <row r="13" spans="1:14" s="18" customFormat="1" ht="14">
      <c r="A13" s="20" t="s">
        <v>89</v>
      </c>
      <c r="B13" s="45">
        <v>135</v>
      </c>
      <c r="C13" s="44">
        <f t="shared" si="0"/>
        <v>0.4576271186440678</v>
      </c>
      <c r="D13" s="45">
        <v>187</v>
      </c>
      <c r="E13" s="44">
        <f t="shared" si="1"/>
        <v>0.63389830508474576</v>
      </c>
      <c r="F13" s="45">
        <v>84</v>
      </c>
      <c r="G13" s="44">
        <f t="shared" si="2"/>
        <v>0.28474576271186441</v>
      </c>
      <c r="H13" s="45">
        <v>6</v>
      </c>
      <c r="I13" s="44">
        <f t="shared" si="3"/>
        <v>2.0338983050847456E-2</v>
      </c>
      <c r="J13" s="45">
        <v>25</v>
      </c>
      <c r="K13" s="44">
        <f t="shared" si="4"/>
        <v>8.4745762711864403E-2</v>
      </c>
      <c r="L13" s="45">
        <v>58</v>
      </c>
      <c r="M13" s="44">
        <f t="shared" si="5"/>
        <v>0.19661016949152543</v>
      </c>
      <c r="N13" s="45">
        <v>295</v>
      </c>
    </row>
    <row r="14" spans="1:14" s="18" customFormat="1" ht="14">
      <c r="A14" s="20" t="s">
        <v>90</v>
      </c>
      <c r="B14" s="45">
        <v>0</v>
      </c>
      <c r="C14" s="44">
        <f t="shared" si="0"/>
        <v>0</v>
      </c>
      <c r="D14" s="45">
        <v>0</v>
      </c>
      <c r="E14" s="44">
        <f t="shared" si="1"/>
        <v>0</v>
      </c>
      <c r="F14" s="45">
        <v>0</v>
      </c>
      <c r="G14" s="44">
        <f t="shared" si="2"/>
        <v>0</v>
      </c>
      <c r="H14" s="45">
        <v>0</v>
      </c>
      <c r="I14" s="44">
        <f t="shared" si="3"/>
        <v>0</v>
      </c>
      <c r="J14" s="45">
        <v>0</v>
      </c>
      <c r="K14" s="44">
        <f t="shared" si="4"/>
        <v>0</v>
      </c>
      <c r="L14" s="45">
        <v>1</v>
      </c>
      <c r="M14" s="44">
        <f t="shared" si="5"/>
        <v>1</v>
      </c>
      <c r="N14" s="45">
        <v>1</v>
      </c>
    </row>
    <row r="15" spans="1:14" s="18" customFormat="1" ht="14">
      <c r="A15" s="20" t="s">
        <v>91</v>
      </c>
      <c r="B15" s="45">
        <v>59</v>
      </c>
      <c r="C15" s="44">
        <f t="shared" si="0"/>
        <v>0.35542168674698793</v>
      </c>
      <c r="D15" s="45">
        <v>63</v>
      </c>
      <c r="E15" s="44">
        <f t="shared" si="1"/>
        <v>0.37951807228915663</v>
      </c>
      <c r="F15" s="45">
        <v>2</v>
      </c>
      <c r="G15" s="44">
        <f t="shared" si="2"/>
        <v>1.2048192771084338E-2</v>
      </c>
      <c r="H15" s="45">
        <v>0</v>
      </c>
      <c r="I15" s="44">
        <f t="shared" si="3"/>
        <v>0</v>
      </c>
      <c r="J15" s="45">
        <v>5</v>
      </c>
      <c r="K15" s="44">
        <f t="shared" si="4"/>
        <v>3.0120481927710843E-2</v>
      </c>
      <c r="L15" s="45">
        <v>61</v>
      </c>
      <c r="M15" s="44">
        <f t="shared" si="5"/>
        <v>0.36746987951807231</v>
      </c>
      <c r="N15" s="45">
        <v>166</v>
      </c>
    </row>
    <row r="16" spans="1:14" s="18" customFormat="1" ht="14">
      <c r="A16" s="20" t="s">
        <v>92</v>
      </c>
      <c r="B16" s="45">
        <v>258</v>
      </c>
      <c r="C16" s="44">
        <f t="shared" si="0"/>
        <v>0.62019230769230771</v>
      </c>
      <c r="D16" s="45">
        <v>302</v>
      </c>
      <c r="E16" s="44">
        <f t="shared" si="1"/>
        <v>0.72596153846153844</v>
      </c>
      <c r="F16" s="45">
        <v>16</v>
      </c>
      <c r="G16" s="44">
        <f t="shared" si="2"/>
        <v>3.8461538461538464E-2</v>
      </c>
      <c r="H16" s="45">
        <v>2</v>
      </c>
      <c r="I16" s="44">
        <f t="shared" si="3"/>
        <v>4.807692307692308E-3</v>
      </c>
      <c r="J16" s="45">
        <v>53</v>
      </c>
      <c r="K16" s="44">
        <f t="shared" si="4"/>
        <v>0.12740384615384615</v>
      </c>
      <c r="L16" s="45">
        <v>58</v>
      </c>
      <c r="M16" s="44">
        <f t="shared" si="5"/>
        <v>0.13942307692307693</v>
      </c>
      <c r="N16" s="45">
        <v>416</v>
      </c>
    </row>
    <row r="17" spans="1:14" s="18" customFormat="1" ht="14">
      <c r="A17" s="20" t="s">
        <v>93</v>
      </c>
      <c r="B17" s="45">
        <v>101</v>
      </c>
      <c r="C17" s="44">
        <f t="shared" si="0"/>
        <v>0.49509803921568629</v>
      </c>
      <c r="D17" s="45">
        <v>69</v>
      </c>
      <c r="E17" s="44">
        <f t="shared" si="1"/>
        <v>0.33823529411764708</v>
      </c>
      <c r="F17" s="45">
        <v>14</v>
      </c>
      <c r="G17" s="44">
        <f t="shared" si="2"/>
        <v>6.8627450980392163E-2</v>
      </c>
      <c r="H17" s="45">
        <v>1</v>
      </c>
      <c r="I17" s="44">
        <f t="shared" si="3"/>
        <v>4.9019607843137254E-3</v>
      </c>
      <c r="J17" s="45">
        <v>48</v>
      </c>
      <c r="K17" s="44">
        <f t="shared" si="4"/>
        <v>0.23529411764705882</v>
      </c>
      <c r="L17" s="45">
        <v>72</v>
      </c>
      <c r="M17" s="44">
        <f t="shared" si="5"/>
        <v>0.35294117647058826</v>
      </c>
      <c r="N17" s="45">
        <v>204</v>
      </c>
    </row>
    <row r="18" spans="1:14" s="18" customFormat="1" ht="14">
      <c r="A18" s="20" t="s">
        <v>94</v>
      </c>
      <c r="B18" s="45">
        <v>264</v>
      </c>
      <c r="C18" s="44">
        <f t="shared" si="0"/>
        <v>0.5892857142857143</v>
      </c>
      <c r="D18" s="45">
        <v>296</v>
      </c>
      <c r="E18" s="44">
        <f t="shared" si="1"/>
        <v>0.6607142857142857</v>
      </c>
      <c r="F18" s="45">
        <v>100</v>
      </c>
      <c r="G18" s="44">
        <f t="shared" si="2"/>
        <v>0.22321428571428573</v>
      </c>
      <c r="H18" s="45">
        <v>0</v>
      </c>
      <c r="I18" s="44">
        <f t="shared" si="3"/>
        <v>0</v>
      </c>
      <c r="J18" s="45">
        <v>103</v>
      </c>
      <c r="K18" s="44">
        <f t="shared" si="4"/>
        <v>0.22991071428571427</v>
      </c>
      <c r="L18" s="45">
        <v>93</v>
      </c>
      <c r="M18" s="44">
        <f t="shared" si="5"/>
        <v>0.20758928571428573</v>
      </c>
      <c r="N18" s="45">
        <v>448</v>
      </c>
    </row>
    <row r="19" spans="1:14" s="18" customFormat="1" ht="14">
      <c r="A19" s="20" t="s">
        <v>95</v>
      </c>
      <c r="B19" s="45">
        <v>134</v>
      </c>
      <c r="C19" s="44">
        <f t="shared" si="0"/>
        <v>0.57021276595744685</v>
      </c>
      <c r="D19" s="45">
        <v>151</v>
      </c>
      <c r="E19" s="44">
        <f t="shared" si="1"/>
        <v>0.64255319148936174</v>
      </c>
      <c r="F19" s="45">
        <v>77</v>
      </c>
      <c r="G19" s="44">
        <f t="shared" si="2"/>
        <v>0.32765957446808508</v>
      </c>
      <c r="H19" s="45">
        <v>8</v>
      </c>
      <c r="I19" s="44">
        <f t="shared" si="3"/>
        <v>3.4042553191489362E-2</v>
      </c>
      <c r="J19" s="45">
        <v>15</v>
      </c>
      <c r="K19" s="44">
        <f t="shared" si="4"/>
        <v>6.3829787234042548E-2</v>
      </c>
      <c r="L19" s="45">
        <v>29</v>
      </c>
      <c r="M19" s="44">
        <f t="shared" si="5"/>
        <v>0.12340425531914893</v>
      </c>
      <c r="N19" s="45">
        <v>235</v>
      </c>
    </row>
    <row r="20" spans="1:14" s="18" customFormat="1" ht="14">
      <c r="A20" s="20" t="s">
        <v>96</v>
      </c>
      <c r="B20" s="45">
        <v>21</v>
      </c>
      <c r="C20" s="44">
        <f t="shared" si="0"/>
        <v>0.75</v>
      </c>
      <c r="D20" s="45">
        <v>20</v>
      </c>
      <c r="E20" s="44">
        <f t="shared" si="1"/>
        <v>0.7142857142857143</v>
      </c>
      <c r="F20" s="45">
        <v>12</v>
      </c>
      <c r="G20" s="44">
        <f t="shared" si="2"/>
        <v>0.42857142857142855</v>
      </c>
      <c r="H20" s="45">
        <v>0</v>
      </c>
      <c r="I20" s="44">
        <f t="shared" si="3"/>
        <v>0</v>
      </c>
      <c r="J20" s="45">
        <v>17</v>
      </c>
      <c r="K20" s="44">
        <f t="shared" si="4"/>
        <v>0.6071428571428571</v>
      </c>
      <c r="L20" s="45">
        <v>6</v>
      </c>
      <c r="M20" s="44">
        <f t="shared" si="5"/>
        <v>0.21428571428571427</v>
      </c>
      <c r="N20" s="45">
        <v>28</v>
      </c>
    </row>
    <row r="21" spans="1:14" s="18" customFormat="1" ht="14">
      <c r="A21" s="20" t="s">
        <v>97</v>
      </c>
      <c r="B21" s="45">
        <v>1</v>
      </c>
      <c r="C21" s="44">
        <f t="shared" si="0"/>
        <v>1</v>
      </c>
      <c r="D21" s="45">
        <v>1</v>
      </c>
      <c r="E21" s="44">
        <f t="shared" si="1"/>
        <v>1</v>
      </c>
      <c r="F21" s="45">
        <v>0</v>
      </c>
      <c r="G21" s="44">
        <f t="shared" si="2"/>
        <v>0</v>
      </c>
      <c r="H21" s="45">
        <v>0</v>
      </c>
      <c r="I21" s="44">
        <f t="shared" si="3"/>
        <v>0</v>
      </c>
      <c r="J21" s="45">
        <v>1</v>
      </c>
      <c r="K21" s="44">
        <f t="shared" si="4"/>
        <v>1</v>
      </c>
      <c r="L21" s="45">
        <v>0</v>
      </c>
      <c r="M21" s="44">
        <f t="shared" si="5"/>
        <v>0</v>
      </c>
      <c r="N21" s="45">
        <v>1</v>
      </c>
    </row>
    <row r="22" spans="1:14" s="18" customFormat="1" ht="14">
      <c r="A22" s="20" t="s">
        <v>98</v>
      </c>
      <c r="B22" s="45">
        <v>55</v>
      </c>
      <c r="C22" s="44">
        <f t="shared" si="0"/>
        <v>0.36423841059602646</v>
      </c>
      <c r="D22" s="45">
        <v>48</v>
      </c>
      <c r="E22" s="44">
        <f t="shared" si="1"/>
        <v>0.31788079470198677</v>
      </c>
      <c r="F22" s="45">
        <v>27</v>
      </c>
      <c r="G22" s="44">
        <f t="shared" si="2"/>
        <v>0.17880794701986755</v>
      </c>
      <c r="H22" s="45">
        <v>2</v>
      </c>
      <c r="I22" s="44">
        <f t="shared" si="3"/>
        <v>1.3245033112582781E-2</v>
      </c>
      <c r="J22" s="45">
        <v>13</v>
      </c>
      <c r="K22" s="44">
        <f t="shared" si="4"/>
        <v>8.6092715231788075E-2</v>
      </c>
      <c r="L22" s="45">
        <v>66</v>
      </c>
      <c r="M22" s="44">
        <f t="shared" si="5"/>
        <v>0.4370860927152318</v>
      </c>
      <c r="N22" s="45">
        <v>151</v>
      </c>
    </row>
    <row r="23" spans="1:14" s="18" customFormat="1" ht="14">
      <c r="A23" s="20" t="s">
        <v>99</v>
      </c>
      <c r="B23" s="45">
        <v>3</v>
      </c>
      <c r="C23" s="44">
        <f t="shared" si="0"/>
        <v>0.75</v>
      </c>
      <c r="D23" s="45">
        <v>1</v>
      </c>
      <c r="E23" s="44">
        <f t="shared" si="1"/>
        <v>0.25</v>
      </c>
      <c r="F23" s="45">
        <v>0</v>
      </c>
      <c r="G23" s="44">
        <f t="shared" si="2"/>
        <v>0</v>
      </c>
      <c r="H23" s="45">
        <v>0</v>
      </c>
      <c r="I23" s="44">
        <f t="shared" si="3"/>
        <v>0</v>
      </c>
      <c r="J23" s="45">
        <v>0</v>
      </c>
      <c r="K23" s="44">
        <f t="shared" si="4"/>
        <v>0</v>
      </c>
      <c r="L23" s="45">
        <v>1</v>
      </c>
      <c r="M23" s="44">
        <f t="shared" si="5"/>
        <v>0.25</v>
      </c>
      <c r="N23" s="45">
        <v>4</v>
      </c>
    </row>
    <row r="24" spans="1:14" s="18" customFormat="1" ht="14">
      <c r="A24" s="20" t="s">
        <v>100</v>
      </c>
      <c r="B24" s="45">
        <v>23</v>
      </c>
      <c r="C24" s="44">
        <f t="shared" si="0"/>
        <v>0.6216216216216216</v>
      </c>
      <c r="D24" s="45">
        <v>15</v>
      </c>
      <c r="E24" s="44">
        <f t="shared" si="1"/>
        <v>0.40540540540540543</v>
      </c>
      <c r="F24" s="45">
        <v>0</v>
      </c>
      <c r="G24" s="44">
        <f t="shared" si="2"/>
        <v>0</v>
      </c>
      <c r="H24" s="45">
        <v>0</v>
      </c>
      <c r="I24" s="44">
        <f t="shared" si="3"/>
        <v>0</v>
      </c>
      <c r="J24" s="45">
        <v>5</v>
      </c>
      <c r="K24" s="44">
        <f t="shared" si="4"/>
        <v>0.13513513513513514</v>
      </c>
      <c r="L24" s="45">
        <v>7</v>
      </c>
      <c r="M24" s="44">
        <f t="shared" si="5"/>
        <v>0.1891891891891892</v>
      </c>
      <c r="N24" s="45">
        <v>37</v>
      </c>
    </row>
    <row r="25" spans="1:14" s="18" customFormat="1" ht="14">
      <c r="A25" s="20" t="s">
        <v>101</v>
      </c>
      <c r="B25" s="45">
        <v>36</v>
      </c>
      <c r="C25" s="44">
        <f t="shared" si="0"/>
        <v>0.37113402061855671</v>
      </c>
      <c r="D25" s="45">
        <v>26</v>
      </c>
      <c r="E25" s="44">
        <f t="shared" si="1"/>
        <v>0.26804123711340205</v>
      </c>
      <c r="F25" s="45">
        <v>2</v>
      </c>
      <c r="G25" s="44">
        <f t="shared" si="2"/>
        <v>2.0618556701030927E-2</v>
      </c>
      <c r="H25" s="45">
        <v>0</v>
      </c>
      <c r="I25" s="44">
        <f t="shared" si="3"/>
        <v>0</v>
      </c>
      <c r="J25" s="45">
        <v>20</v>
      </c>
      <c r="K25" s="44">
        <f t="shared" si="4"/>
        <v>0.20618556701030927</v>
      </c>
      <c r="L25" s="45">
        <v>45</v>
      </c>
      <c r="M25" s="44">
        <f t="shared" si="5"/>
        <v>0.46391752577319589</v>
      </c>
      <c r="N25" s="45">
        <v>97</v>
      </c>
    </row>
    <row r="26" spans="1:14" s="18" customFormat="1" ht="14">
      <c r="A26" s="20" t="s">
        <v>102</v>
      </c>
      <c r="B26" s="45">
        <v>136</v>
      </c>
      <c r="C26" s="44">
        <f t="shared" si="0"/>
        <v>0.39882697947214074</v>
      </c>
      <c r="D26" s="45">
        <v>164</v>
      </c>
      <c r="E26" s="44">
        <f t="shared" si="1"/>
        <v>0.48093841642228741</v>
      </c>
      <c r="F26" s="45">
        <v>49</v>
      </c>
      <c r="G26" s="44">
        <f t="shared" si="2"/>
        <v>0.14369501466275661</v>
      </c>
      <c r="H26" s="45">
        <v>1</v>
      </c>
      <c r="I26" s="44">
        <f t="shared" si="3"/>
        <v>2.9325513196480938E-3</v>
      </c>
      <c r="J26" s="45">
        <v>27</v>
      </c>
      <c r="K26" s="44">
        <f t="shared" si="4"/>
        <v>7.9178885630498533E-2</v>
      </c>
      <c r="L26" s="45">
        <v>116</v>
      </c>
      <c r="M26" s="44">
        <f t="shared" si="5"/>
        <v>0.34017595307917886</v>
      </c>
      <c r="N26" s="45">
        <v>341</v>
      </c>
    </row>
    <row r="27" spans="1:14" s="18" customFormat="1" ht="14">
      <c r="A27" s="20" t="s">
        <v>103</v>
      </c>
      <c r="B27" s="45">
        <v>1</v>
      </c>
      <c r="C27" s="44">
        <f t="shared" si="0"/>
        <v>1</v>
      </c>
      <c r="D27" s="45">
        <v>1</v>
      </c>
      <c r="E27" s="44">
        <f t="shared" si="1"/>
        <v>1</v>
      </c>
      <c r="F27" s="45">
        <v>1</v>
      </c>
      <c r="G27" s="44">
        <f t="shared" si="2"/>
        <v>1</v>
      </c>
      <c r="H27" s="45">
        <v>0</v>
      </c>
      <c r="I27" s="44">
        <f t="shared" si="3"/>
        <v>0</v>
      </c>
      <c r="J27" s="45">
        <v>0</v>
      </c>
      <c r="K27" s="44">
        <f t="shared" si="4"/>
        <v>0</v>
      </c>
      <c r="L27" s="45">
        <v>0</v>
      </c>
      <c r="M27" s="44">
        <f t="shared" si="5"/>
        <v>0</v>
      </c>
      <c r="N27" s="45">
        <v>1</v>
      </c>
    </row>
    <row r="28" spans="1:14" s="18" customFormat="1" ht="14">
      <c r="A28" s="20" t="s">
        <v>104</v>
      </c>
      <c r="B28" s="45">
        <v>0</v>
      </c>
      <c r="C28" s="44">
        <f t="shared" si="0"/>
        <v>0</v>
      </c>
      <c r="D28" s="45">
        <v>0</v>
      </c>
      <c r="E28" s="44">
        <f t="shared" si="1"/>
        <v>0</v>
      </c>
      <c r="F28" s="45">
        <v>0</v>
      </c>
      <c r="G28" s="44">
        <f t="shared" si="2"/>
        <v>0</v>
      </c>
      <c r="H28" s="45">
        <v>0</v>
      </c>
      <c r="I28" s="44">
        <f t="shared" si="3"/>
        <v>0</v>
      </c>
      <c r="J28" s="45">
        <v>0</v>
      </c>
      <c r="K28" s="44">
        <f t="shared" si="4"/>
        <v>0</v>
      </c>
      <c r="L28" s="45">
        <v>2</v>
      </c>
      <c r="M28" s="44">
        <f t="shared" si="5"/>
        <v>1</v>
      </c>
      <c r="N28" s="45">
        <v>2</v>
      </c>
    </row>
    <row r="29" spans="1:14" s="18" customFormat="1" ht="14">
      <c r="A29" s="20" t="s">
        <v>105</v>
      </c>
      <c r="B29" s="45">
        <v>88</v>
      </c>
      <c r="C29" s="44">
        <f t="shared" si="0"/>
        <v>0.44444444444444442</v>
      </c>
      <c r="D29" s="45">
        <v>112</v>
      </c>
      <c r="E29" s="44">
        <f t="shared" si="1"/>
        <v>0.56565656565656564</v>
      </c>
      <c r="F29" s="45">
        <v>43</v>
      </c>
      <c r="G29" s="44">
        <f t="shared" si="2"/>
        <v>0.21717171717171718</v>
      </c>
      <c r="H29" s="45">
        <v>5</v>
      </c>
      <c r="I29" s="44">
        <f t="shared" si="3"/>
        <v>2.5252525252525252E-2</v>
      </c>
      <c r="J29" s="45">
        <v>47</v>
      </c>
      <c r="K29" s="44">
        <f t="shared" si="4"/>
        <v>0.23737373737373738</v>
      </c>
      <c r="L29" s="45">
        <v>52</v>
      </c>
      <c r="M29" s="44">
        <f t="shared" si="5"/>
        <v>0.26262626262626265</v>
      </c>
      <c r="N29" s="45">
        <v>198</v>
      </c>
    </row>
    <row r="30" spans="1:14" s="18" customFormat="1" ht="14">
      <c r="A30" s="20" t="s">
        <v>106</v>
      </c>
      <c r="B30" s="45">
        <v>30</v>
      </c>
      <c r="C30" s="44">
        <f t="shared" si="0"/>
        <v>0.46875</v>
      </c>
      <c r="D30" s="45">
        <v>26</v>
      </c>
      <c r="E30" s="44">
        <f t="shared" si="1"/>
        <v>0.40625</v>
      </c>
      <c r="F30" s="45">
        <v>3</v>
      </c>
      <c r="G30" s="44">
        <f t="shared" si="2"/>
        <v>4.6875E-2</v>
      </c>
      <c r="H30" s="45">
        <v>1</v>
      </c>
      <c r="I30" s="44">
        <f t="shared" si="3"/>
        <v>1.5625E-2</v>
      </c>
      <c r="J30" s="45">
        <v>7</v>
      </c>
      <c r="K30" s="44">
        <f t="shared" si="4"/>
        <v>0.109375</v>
      </c>
      <c r="L30" s="45">
        <v>25</v>
      </c>
      <c r="M30" s="44">
        <f t="shared" si="5"/>
        <v>0.390625</v>
      </c>
      <c r="N30" s="45">
        <v>64</v>
      </c>
    </row>
    <row r="31" spans="1:14" s="18" customFormat="1" ht="14">
      <c r="A31" s="20" t="s">
        <v>107</v>
      </c>
      <c r="B31" s="45">
        <v>0</v>
      </c>
      <c r="C31" s="44">
        <f t="shared" si="0"/>
        <v>0</v>
      </c>
      <c r="D31" s="45">
        <v>1</v>
      </c>
      <c r="E31" s="44">
        <f t="shared" si="1"/>
        <v>0.125</v>
      </c>
      <c r="F31" s="45">
        <v>0</v>
      </c>
      <c r="G31" s="44">
        <f t="shared" si="2"/>
        <v>0</v>
      </c>
      <c r="H31" s="45">
        <v>0</v>
      </c>
      <c r="I31" s="44">
        <f t="shared" si="3"/>
        <v>0</v>
      </c>
      <c r="J31" s="45">
        <v>4</v>
      </c>
      <c r="K31" s="44">
        <f t="shared" si="4"/>
        <v>0.5</v>
      </c>
      <c r="L31" s="45">
        <v>3</v>
      </c>
      <c r="M31" s="44">
        <f t="shared" si="5"/>
        <v>0.375</v>
      </c>
      <c r="N31" s="45">
        <v>8</v>
      </c>
    </row>
    <row r="32" spans="1:14" s="18" customFormat="1" ht="14">
      <c r="A32" s="20" t="s">
        <v>108</v>
      </c>
      <c r="B32" s="45">
        <v>6</v>
      </c>
      <c r="C32" s="44">
        <f t="shared" si="0"/>
        <v>0.19354838709677419</v>
      </c>
      <c r="D32" s="45">
        <v>10</v>
      </c>
      <c r="E32" s="44">
        <f t="shared" si="1"/>
        <v>0.32258064516129031</v>
      </c>
      <c r="F32" s="45">
        <v>10</v>
      </c>
      <c r="G32" s="44">
        <f t="shared" si="2"/>
        <v>0.32258064516129031</v>
      </c>
      <c r="H32" s="45">
        <v>0</v>
      </c>
      <c r="I32" s="44">
        <f t="shared" si="3"/>
        <v>0</v>
      </c>
      <c r="J32" s="45">
        <v>5</v>
      </c>
      <c r="K32" s="44">
        <f t="shared" si="4"/>
        <v>0.16129032258064516</v>
      </c>
      <c r="L32" s="45">
        <v>10</v>
      </c>
      <c r="M32" s="44">
        <f t="shared" si="5"/>
        <v>0.32258064516129031</v>
      </c>
      <c r="N32" s="45">
        <v>31</v>
      </c>
    </row>
    <row r="33" spans="1:14" s="18" customFormat="1" ht="14">
      <c r="A33" s="20" t="s">
        <v>109</v>
      </c>
      <c r="B33" s="45">
        <v>81</v>
      </c>
      <c r="C33" s="44">
        <f t="shared" si="0"/>
        <v>0.60447761194029848</v>
      </c>
      <c r="D33" s="45">
        <v>62</v>
      </c>
      <c r="E33" s="44">
        <f t="shared" si="1"/>
        <v>0.46268656716417911</v>
      </c>
      <c r="F33" s="45">
        <v>23</v>
      </c>
      <c r="G33" s="44">
        <f t="shared" si="2"/>
        <v>0.17164179104477612</v>
      </c>
      <c r="H33" s="45">
        <v>1</v>
      </c>
      <c r="I33" s="44">
        <f t="shared" si="3"/>
        <v>7.462686567164179E-3</v>
      </c>
      <c r="J33" s="45">
        <v>35</v>
      </c>
      <c r="K33" s="44">
        <f t="shared" si="4"/>
        <v>0.26119402985074625</v>
      </c>
      <c r="L33" s="45">
        <v>36</v>
      </c>
      <c r="M33" s="44">
        <f t="shared" si="5"/>
        <v>0.26865671641791045</v>
      </c>
      <c r="N33" s="45">
        <v>134</v>
      </c>
    </row>
    <row r="34" spans="1:14" s="18" customFormat="1" ht="14">
      <c r="A34" s="20" t="s">
        <v>110</v>
      </c>
      <c r="B34" s="45">
        <v>41</v>
      </c>
      <c r="C34" s="44">
        <f t="shared" si="0"/>
        <v>0.38317757009345793</v>
      </c>
      <c r="D34" s="45">
        <v>54</v>
      </c>
      <c r="E34" s="44">
        <f t="shared" si="1"/>
        <v>0.50467289719626163</v>
      </c>
      <c r="F34" s="45">
        <v>13</v>
      </c>
      <c r="G34" s="44">
        <f t="shared" si="2"/>
        <v>0.12149532710280374</v>
      </c>
      <c r="H34" s="45">
        <v>0</v>
      </c>
      <c r="I34" s="44">
        <f t="shared" si="3"/>
        <v>0</v>
      </c>
      <c r="J34" s="45">
        <v>7</v>
      </c>
      <c r="K34" s="44">
        <f t="shared" si="4"/>
        <v>6.5420560747663545E-2</v>
      </c>
      <c r="L34" s="45">
        <v>45</v>
      </c>
      <c r="M34" s="44">
        <f t="shared" si="5"/>
        <v>0.42056074766355139</v>
      </c>
      <c r="N34" s="45">
        <v>107</v>
      </c>
    </row>
    <row r="35" spans="1:14" s="18" customFormat="1" ht="14">
      <c r="A35" s="20" t="s">
        <v>111</v>
      </c>
      <c r="B35" s="45">
        <v>72</v>
      </c>
      <c r="C35" s="44">
        <f t="shared" si="0"/>
        <v>0.50349650349650354</v>
      </c>
      <c r="D35" s="45">
        <v>47</v>
      </c>
      <c r="E35" s="44">
        <f t="shared" si="1"/>
        <v>0.32867132867132864</v>
      </c>
      <c r="F35" s="45">
        <v>17</v>
      </c>
      <c r="G35" s="44">
        <f t="shared" si="2"/>
        <v>0.11888111888111888</v>
      </c>
      <c r="H35" s="45">
        <v>1</v>
      </c>
      <c r="I35" s="44">
        <f t="shared" si="3"/>
        <v>6.993006993006993E-3</v>
      </c>
      <c r="J35" s="45">
        <v>11</v>
      </c>
      <c r="K35" s="44">
        <f t="shared" si="4"/>
        <v>7.6923076923076927E-2</v>
      </c>
      <c r="L35" s="45">
        <v>58</v>
      </c>
      <c r="M35" s="44">
        <f t="shared" si="5"/>
        <v>0.40559440559440557</v>
      </c>
      <c r="N35" s="45">
        <v>143</v>
      </c>
    </row>
    <row r="36" spans="1:14" s="18" customFormat="1" ht="14">
      <c r="A36" s="20" t="s">
        <v>112</v>
      </c>
      <c r="B36" s="45">
        <v>114</v>
      </c>
      <c r="C36" s="44">
        <f t="shared" si="0"/>
        <v>0.52054794520547942</v>
      </c>
      <c r="D36" s="45">
        <v>138</v>
      </c>
      <c r="E36" s="44">
        <f t="shared" si="1"/>
        <v>0.63013698630136983</v>
      </c>
      <c r="F36" s="45">
        <v>72</v>
      </c>
      <c r="G36" s="44">
        <f t="shared" si="2"/>
        <v>0.32876712328767121</v>
      </c>
      <c r="H36" s="45">
        <v>0</v>
      </c>
      <c r="I36" s="44">
        <f t="shared" si="3"/>
        <v>0</v>
      </c>
      <c r="J36" s="45">
        <v>84</v>
      </c>
      <c r="K36" s="44">
        <f t="shared" si="4"/>
        <v>0.38356164383561642</v>
      </c>
      <c r="L36" s="45">
        <v>49</v>
      </c>
      <c r="M36" s="44">
        <f t="shared" si="5"/>
        <v>0.22374429223744291</v>
      </c>
      <c r="N36" s="45">
        <v>219</v>
      </c>
    </row>
    <row r="37" spans="1:14" s="18" customFormat="1" ht="14">
      <c r="A37" s="20" t="s">
        <v>113</v>
      </c>
      <c r="B37" s="45">
        <v>90</v>
      </c>
      <c r="C37" s="44">
        <f t="shared" si="0"/>
        <v>0.52325581395348841</v>
      </c>
      <c r="D37" s="45">
        <v>98</v>
      </c>
      <c r="E37" s="44">
        <f t="shared" si="1"/>
        <v>0.56976744186046513</v>
      </c>
      <c r="F37" s="45">
        <v>30</v>
      </c>
      <c r="G37" s="44">
        <f t="shared" si="2"/>
        <v>0.1744186046511628</v>
      </c>
      <c r="H37" s="45">
        <v>1</v>
      </c>
      <c r="I37" s="44">
        <f t="shared" si="3"/>
        <v>5.8139534883720929E-3</v>
      </c>
      <c r="J37" s="45">
        <v>16</v>
      </c>
      <c r="K37" s="44">
        <f t="shared" si="4"/>
        <v>9.3023255813953487E-2</v>
      </c>
      <c r="L37" s="45">
        <v>30</v>
      </c>
      <c r="M37" s="44">
        <f t="shared" si="5"/>
        <v>0.1744186046511628</v>
      </c>
      <c r="N37" s="45">
        <v>172</v>
      </c>
    </row>
    <row r="38" spans="1:14" s="18" customFormat="1" ht="14">
      <c r="A38" s="20" t="s">
        <v>114</v>
      </c>
      <c r="B38" s="45">
        <v>80</v>
      </c>
      <c r="C38" s="44">
        <f t="shared" si="0"/>
        <v>0.449438202247191</v>
      </c>
      <c r="D38" s="45">
        <v>116</v>
      </c>
      <c r="E38" s="44">
        <f t="shared" si="1"/>
        <v>0.651685393258427</v>
      </c>
      <c r="F38" s="45">
        <v>36</v>
      </c>
      <c r="G38" s="44">
        <f t="shared" si="2"/>
        <v>0.20224719101123595</v>
      </c>
      <c r="H38" s="45">
        <v>3</v>
      </c>
      <c r="I38" s="44">
        <f t="shared" si="3"/>
        <v>1.6853932584269662E-2</v>
      </c>
      <c r="J38" s="45">
        <v>33</v>
      </c>
      <c r="K38" s="44">
        <f t="shared" si="4"/>
        <v>0.1853932584269663</v>
      </c>
      <c r="L38" s="45">
        <v>42</v>
      </c>
      <c r="M38" s="44">
        <f t="shared" si="5"/>
        <v>0.23595505617977527</v>
      </c>
      <c r="N38" s="45">
        <v>178</v>
      </c>
    </row>
    <row r="39" spans="1:14" s="18" customFormat="1" ht="14">
      <c r="A39" s="20" t="s">
        <v>115</v>
      </c>
      <c r="B39" s="45">
        <v>18</v>
      </c>
      <c r="C39" s="44">
        <f t="shared" si="0"/>
        <v>0.46153846153846156</v>
      </c>
      <c r="D39" s="45">
        <v>20</v>
      </c>
      <c r="E39" s="44">
        <f t="shared" si="1"/>
        <v>0.51282051282051277</v>
      </c>
      <c r="F39" s="45">
        <v>5</v>
      </c>
      <c r="G39" s="44">
        <f t="shared" si="2"/>
        <v>0.12820512820512819</v>
      </c>
      <c r="H39" s="45">
        <v>0</v>
      </c>
      <c r="I39" s="44">
        <f t="shared" si="3"/>
        <v>0</v>
      </c>
      <c r="J39" s="45">
        <v>15</v>
      </c>
      <c r="K39" s="44">
        <f t="shared" si="4"/>
        <v>0.38461538461538464</v>
      </c>
      <c r="L39" s="45">
        <v>11</v>
      </c>
      <c r="M39" s="44">
        <f t="shared" si="5"/>
        <v>0.28205128205128205</v>
      </c>
      <c r="N39" s="45">
        <v>39</v>
      </c>
    </row>
    <row r="40" spans="1:14" s="18" customFormat="1" ht="14">
      <c r="A40" s="20" t="s">
        <v>116</v>
      </c>
      <c r="B40" s="45">
        <v>81</v>
      </c>
      <c r="C40" s="44">
        <f t="shared" si="0"/>
        <v>0.3253012048192771</v>
      </c>
      <c r="D40" s="45">
        <v>105</v>
      </c>
      <c r="E40" s="44">
        <f t="shared" si="1"/>
        <v>0.42168674698795183</v>
      </c>
      <c r="F40" s="45">
        <v>25</v>
      </c>
      <c r="G40" s="44">
        <f t="shared" si="2"/>
        <v>0.10040160642570281</v>
      </c>
      <c r="H40" s="45">
        <v>1</v>
      </c>
      <c r="I40" s="44">
        <f t="shared" si="3"/>
        <v>4.0160642570281121E-3</v>
      </c>
      <c r="J40" s="45">
        <v>15</v>
      </c>
      <c r="K40" s="44">
        <f t="shared" si="4"/>
        <v>6.0240963855421686E-2</v>
      </c>
      <c r="L40" s="45">
        <v>91</v>
      </c>
      <c r="M40" s="44">
        <f t="shared" si="5"/>
        <v>0.36546184738955823</v>
      </c>
      <c r="N40" s="45">
        <v>249</v>
      </c>
    </row>
    <row r="41" spans="1:14" s="18" customFormat="1" ht="14">
      <c r="A41" s="20" t="s">
        <v>117</v>
      </c>
      <c r="B41" s="45">
        <v>100</v>
      </c>
      <c r="C41" s="44">
        <f t="shared" si="0"/>
        <v>0.33898305084745761</v>
      </c>
      <c r="D41" s="45">
        <v>152</v>
      </c>
      <c r="E41" s="44">
        <f t="shared" si="1"/>
        <v>0.51525423728813557</v>
      </c>
      <c r="F41" s="45">
        <v>22</v>
      </c>
      <c r="G41" s="44">
        <f t="shared" si="2"/>
        <v>7.4576271186440682E-2</v>
      </c>
      <c r="H41" s="45">
        <v>0</v>
      </c>
      <c r="I41" s="44">
        <f t="shared" si="3"/>
        <v>0</v>
      </c>
      <c r="J41" s="45">
        <v>25</v>
      </c>
      <c r="K41" s="44">
        <f t="shared" si="4"/>
        <v>8.4745762711864403E-2</v>
      </c>
      <c r="L41" s="45">
        <v>94</v>
      </c>
      <c r="M41" s="44">
        <f t="shared" si="5"/>
        <v>0.31864406779661014</v>
      </c>
      <c r="N41" s="45">
        <v>295</v>
      </c>
    </row>
    <row r="42" spans="1:14" s="18" customFormat="1" ht="14">
      <c r="A42" s="20" t="s">
        <v>118</v>
      </c>
      <c r="B42" s="45">
        <v>0</v>
      </c>
      <c r="C42" s="44">
        <f t="shared" si="0"/>
        <v>0</v>
      </c>
      <c r="D42" s="45">
        <v>1</v>
      </c>
      <c r="E42" s="44">
        <f t="shared" si="1"/>
        <v>1</v>
      </c>
      <c r="F42" s="45">
        <v>0</v>
      </c>
      <c r="G42" s="44">
        <f t="shared" si="2"/>
        <v>0</v>
      </c>
      <c r="H42" s="45">
        <v>0</v>
      </c>
      <c r="I42" s="44">
        <f t="shared" si="3"/>
        <v>0</v>
      </c>
      <c r="J42" s="45">
        <v>0</v>
      </c>
      <c r="K42" s="44">
        <f t="shared" si="4"/>
        <v>0</v>
      </c>
      <c r="L42" s="45">
        <v>0</v>
      </c>
      <c r="M42" s="44">
        <f t="shared" si="5"/>
        <v>0</v>
      </c>
      <c r="N42" s="45">
        <v>1</v>
      </c>
    </row>
    <row r="43" spans="1:14" s="18" customFormat="1" ht="14">
      <c r="A43" s="20" t="s">
        <v>119</v>
      </c>
      <c r="B43" s="45">
        <v>0</v>
      </c>
      <c r="C43" s="44">
        <f t="shared" si="0"/>
        <v>0</v>
      </c>
      <c r="D43" s="45">
        <v>0</v>
      </c>
      <c r="E43" s="44">
        <f t="shared" si="1"/>
        <v>0</v>
      </c>
      <c r="F43" s="45">
        <v>0</v>
      </c>
      <c r="G43" s="44">
        <f t="shared" si="2"/>
        <v>0</v>
      </c>
      <c r="H43" s="45">
        <v>0</v>
      </c>
      <c r="I43" s="44">
        <f t="shared" si="3"/>
        <v>0</v>
      </c>
      <c r="J43" s="45">
        <v>0</v>
      </c>
      <c r="K43" s="44">
        <f t="shared" si="4"/>
        <v>0</v>
      </c>
      <c r="L43" s="45">
        <v>6</v>
      </c>
      <c r="M43" s="44">
        <f t="shared" si="5"/>
        <v>1</v>
      </c>
      <c r="N43" s="45">
        <v>6</v>
      </c>
    </row>
    <row r="44" spans="1:14" s="18" customFormat="1" ht="14">
      <c r="B44" s="46"/>
      <c r="C44" s="46"/>
      <c r="D44" s="46"/>
      <c r="E44" s="46"/>
      <c r="F44" s="46"/>
      <c r="G44" s="46"/>
      <c r="H44" s="46"/>
      <c r="I44" s="46"/>
      <c r="J44" s="46"/>
      <c r="K44" s="46"/>
      <c r="L44" s="46"/>
      <c r="M44" s="46"/>
    </row>
    <row r="45" spans="1:14" s="18" customFormat="1" ht="14">
      <c r="A45" s="23" t="s">
        <v>125</v>
      </c>
      <c r="B45" s="46"/>
      <c r="C45" s="46"/>
      <c r="D45" s="46"/>
      <c r="E45" s="46"/>
      <c r="F45" s="46"/>
      <c r="G45" s="46"/>
      <c r="H45" s="46"/>
      <c r="I45" s="46"/>
      <c r="J45" s="46"/>
      <c r="K45" s="46"/>
      <c r="L45" s="46"/>
      <c r="M45" s="46"/>
    </row>
  </sheetData>
  <sheetProtection selectLockedCells="1" selectUnlockedCells="1"/>
  <mergeCells count="9">
    <mergeCell ref="A3:N3"/>
    <mergeCell ref="A8:A10"/>
    <mergeCell ref="B8:N8"/>
    <mergeCell ref="B9:C9"/>
    <mergeCell ref="D9:E9"/>
    <mergeCell ref="F9:G9"/>
    <mergeCell ref="H9:I9"/>
    <mergeCell ref="J9:K9"/>
    <mergeCell ref="L9:M9"/>
  </mergeCells>
  <conditionalFormatting sqref="A4:C5 B6:C6">
    <cfRule type="duplicateValues" dxfId="138" priority="3"/>
  </conditionalFormatting>
  <conditionalFormatting sqref="D4:N6">
    <cfRule type="duplicateValues" dxfId="137" priority="2"/>
  </conditionalFormatting>
  <conditionalFormatting sqref="A6">
    <cfRule type="duplicateValues" dxfId="136" priority="1"/>
  </conditionalFormatting>
  <pageMargins left="0.7" right="0.7" top="0.75" bottom="0.75" header="0.3" footer="0.3"/>
  <pageSetup orientation="portrait" horizontalDpi="360" verticalDpi="36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EFEB2-3E32-4238-8F70-FD202A6F9530}">
  <dimension ref="A1:F45"/>
  <sheetViews>
    <sheetView showGridLines="0" zoomScale="87" zoomScaleNormal="87" workbookViewId="0">
      <selection activeCell="E35" sqref="E35"/>
    </sheetView>
  </sheetViews>
  <sheetFormatPr baseColWidth="10" defaultColWidth="11.5" defaultRowHeight="15"/>
  <cols>
    <col min="1" max="1" width="37.83203125" style="16" customWidth="1"/>
    <col min="2" max="2" width="14.33203125" style="47" bestFit="1" customWidth="1"/>
    <col min="3" max="3" width="13.6640625" style="47" customWidth="1"/>
    <col min="4" max="5" width="11.5" style="47"/>
    <col min="6" max="6" width="14.1640625" style="16" bestFit="1" customWidth="1"/>
    <col min="7" max="16384" width="11.5" style="16"/>
  </cols>
  <sheetData>
    <row r="1" spans="1:6" s="14" customFormat="1" ht="59.25" customHeight="1">
      <c r="B1" s="35"/>
      <c r="C1" s="35"/>
      <c r="D1" s="35"/>
      <c r="E1" s="35"/>
    </row>
    <row r="2" spans="1:6" s="15" customFormat="1" ht="3.75" customHeight="1">
      <c r="B2" s="36"/>
      <c r="C2" s="36"/>
      <c r="D2" s="36"/>
      <c r="E2" s="36"/>
    </row>
    <row r="3" spans="1:6" ht="28.5" customHeight="1">
      <c r="A3" s="461" t="s">
        <v>13</v>
      </c>
      <c r="B3" s="461"/>
      <c r="C3" s="461"/>
      <c r="D3" s="461"/>
      <c r="E3" s="461"/>
      <c r="F3" s="461"/>
    </row>
    <row r="4" spans="1:6">
      <c r="A4" s="26" t="s">
        <v>72</v>
      </c>
      <c r="B4" s="37"/>
      <c r="C4" s="37"/>
      <c r="D4" s="37"/>
      <c r="E4" s="37"/>
      <c r="F4" s="37"/>
    </row>
    <row r="5" spans="1:6">
      <c r="A5" s="49" t="s">
        <v>282</v>
      </c>
      <c r="B5" s="37"/>
      <c r="C5" s="37"/>
      <c r="D5" s="37"/>
      <c r="E5" s="37"/>
      <c r="F5" s="37"/>
    </row>
    <row r="6" spans="1:6">
      <c r="A6" s="38" t="s">
        <v>84</v>
      </c>
      <c r="B6" s="39"/>
      <c r="C6" s="39"/>
      <c r="D6" s="39"/>
      <c r="E6" s="39"/>
      <c r="F6" s="39"/>
    </row>
    <row r="8" spans="1:6" s="18" customFormat="1" ht="14">
      <c r="A8" s="462" t="s">
        <v>85</v>
      </c>
      <c r="B8" s="465" t="s">
        <v>283</v>
      </c>
      <c r="C8" s="466"/>
      <c r="D8" s="466"/>
      <c r="E8" s="466"/>
      <c r="F8" s="467"/>
    </row>
    <row r="9" spans="1:6" s="18" customFormat="1" ht="38.25" customHeight="1">
      <c r="A9" s="463"/>
      <c r="B9" s="465" t="s">
        <v>155</v>
      </c>
      <c r="C9" s="467"/>
      <c r="D9" s="465" t="s">
        <v>156</v>
      </c>
      <c r="E9" s="467"/>
      <c r="F9" s="29" t="s">
        <v>124</v>
      </c>
    </row>
    <row r="10" spans="1:6" s="18" customFormat="1">
      <c r="A10" s="464"/>
      <c r="B10" s="29" t="s">
        <v>23</v>
      </c>
      <c r="C10" s="29" t="s">
        <v>22</v>
      </c>
      <c r="D10" s="29" t="s">
        <v>23</v>
      </c>
      <c r="E10" s="29" t="s">
        <v>22</v>
      </c>
      <c r="F10" s="29"/>
    </row>
    <row r="11" spans="1:6" s="18" customFormat="1" ht="14">
      <c r="A11" s="40" t="s">
        <v>87</v>
      </c>
      <c r="B11" s="41">
        <f>SUM(B12:B43)</f>
        <v>3675</v>
      </c>
      <c r="C11" s="48">
        <f>B11/$F11</f>
        <v>0.11211446352847861</v>
      </c>
      <c r="D11" s="41">
        <f>SUM(D12:D43)</f>
        <v>29104</v>
      </c>
      <c r="E11" s="48">
        <f>D11/$F11</f>
        <v>0.88788553647152135</v>
      </c>
      <c r="F11" s="41">
        <f>SUM(F12:F43)</f>
        <v>32779</v>
      </c>
    </row>
    <row r="12" spans="1:6" s="18" customFormat="1" ht="14">
      <c r="A12" s="20" t="s">
        <v>88</v>
      </c>
      <c r="B12" s="45">
        <v>21</v>
      </c>
      <c r="C12" s="44">
        <f>B12/$F12</f>
        <v>2.6151930261519303E-2</v>
      </c>
      <c r="D12" s="45">
        <v>782</v>
      </c>
      <c r="E12" s="44">
        <f>D12/$F12</f>
        <v>0.9738480697384807</v>
      </c>
      <c r="F12" s="45">
        <f>B12+D12</f>
        <v>803</v>
      </c>
    </row>
    <row r="13" spans="1:6" s="18" customFormat="1" ht="14">
      <c r="A13" s="20" t="s">
        <v>89</v>
      </c>
      <c r="B13" s="45">
        <v>209</v>
      </c>
      <c r="C13" s="44">
        <f t="shared" ref="C13:E28" si="0">B13/$F13</f>
        <v>0.13905522288755823</v>
      </c>
      <c r="D13" s="45">
        <v>1294</v>
      </c>
      <c r="E13" s="44">
        <f t="shared" si="0"/>
        <v>0.86094477711244177</v>
      </c>
      <c r="F13" s="45">
        <f t="shared" ref="F13:F43" si="1">B13+D13</f>
        <v>1503</v>
      </c>
    </row>
    <row r="14" spans="1:6" s="18" customFormat="1" ht="14">
      <c r="A14" s="20" t="s">
        <v>90</v>
      </c>
      <c r="B14" s="45">
        <v>0</v>
      </c>
      <c r="C14" s="44">
        <f t="shared" si="0"/>
        <v>0</v>
      </c>
      <c r="D14" s="45">
        <v>13</v>
      </c>
      <c r="E14" s="44">
        <f t="shared" si="0"/>
        <v>1</v>
      </c>
      <c r="F14" s="45">
        <f t="shared" si="1"/>
        <v>13</v>
      </c>
    </row>
    <row r="15" spans="1:6" s="18" customFormat="1" ht="14">
      <c r="A15" s="20" t="s">
        <v>91</v>
      </c>
      <c r="B15" s="45">
        <v>182</v>
      </c>
      <c r="C15" s="44">
        <f t="shared" si="0"/>
        <v>9.4008264462809923E-2</v>
      </c>
      <c r="D15" s="45">
        <v>1754</v>
      </c>
      <c r="E15" s="44">
        <f t="shared" si="0"/>
        <v>0.90599173553719003</v>
      </c>
      <c r="F15" s="45">
        <f t="shared" si="1"/>
        <v>1936</v>
      </c>
    </row>
    <row r="16" spans="1:6" s="18" customFormat="1" ht="14">
      <c r="A16" s="20" t="s">
        <v>92</v>
      </c>
      <c r="B16" s="45">
        <v>399</v>
      </c>
      <c r="C16" s="44">
        <f t="shared" si="0"/>
        <v>0.16419753086419753</v>
      </c>
      <c r="D16" s="45">
        <v>2031</v>
      </c>
      <c r="E16" s="44">
        <f t="shared" si="0"/>
        <v>0.83580246913580247</v>
      </c>
      <c r="F16" s="45">
        <f t="shared" si="1"/>
        <v>2430</v>
      </c>
    </row>
    <row r="17" spans="1:6" s="18" customFormat="1" ht="14">
      <c r="A17" s="20" t="s">
        <v>93</v>
      </c>
      <c r="B17" s="45">
        <v>269</v>
      </c>
      <c r="C17" s="44">
        <f t="shared" si="0"/>
        <v>0.11839788732394366</v>
      </c>
      <c r="D17" s="45">
        <v>2003</v>
      </c>
      <c r="E17" s="44">
        <f t="shared" si="0"/>
        <v>0.88160211267605637</v>
      </c>
      <c r="F17" s="45">
        <f t="shared" si="1"/>
        <v>2272</v>
      </c>
    </row>
    <row r="18" spans="1:6" s="18" customFormat="1" ht="14">
      <c r="A18" s="20" t="s">
        <v>94</v>
      </c>
      <c r="B18" s="45">
        <v>274</v>
      </c>
      <c r="C18" s="44">
        <f t="shared" si="0"/>
        <v>0.12955082742316784</v>
      </c>
      <c r="D18" s="45">
        <v>1841</v>
      </c>
      <c r="E18" s="44">
        <f t="shared" si="0"/>
        <v>0.87044917257683219</v>
      </c>
      <c r="F18" s="45">
        <f t="shared" si="1"/>
        <v>2115</v>
      </c>
    </row>
    <row r="19" spans="1:6" s="18" customFormat="1" ht="14">
      <c r="A19" s="20" t="s">
        <v>95</v>
      </c>
      <c r="B19" s="45">
        <v>149</v>
      </c>
      <c r="C19" s="44">
        <f t="shared" si="0"/>
        <v>0.10226492793411118</v>
      </c>
      <c r="D19" s="45">
        <v>1308</v>
      </c>
      <c r="E19" s="44">
        <f t="shared" si="0"/>
        <v>0.89773507206588876</v>
      </c>
      <c r="F19" s="45">
        <f t="shared" si="1"/>
        <v>1457</v>
      </c>
    </row>
    <row r="20" spans="1:6" s="18" customFormat="1" ht="14">
      <c r="A20" s="20" t="s">
        <v>96</v>
      </c>
      <c r="B20" s="45">
        <v>23</v>
      </c>
      <c r="C20" s="44">
        <f t="shared" si="0"/>
        <v>0.1036036036036036</v>
      </c>
      <c r="D20" s="45">
        <v>199</v>
      </c>
      <c r="E20" s="44">
        <f t="shared" si="0"/>
        <v>0.89639639639639634</v>
      </c>
      <c r="F20" s="45">
        <f t="shared" si="1"/>
        <v>222</v>
      </c>
    </row>
    <row r="21" spans="1:6" s="18" customFormat="1" ht="14">
      <c r="A21" s="20" t="s">
        <v>97</v>
      </c>
      <c r="B21" s="45">
        <v>1</v>
      </c>
      <c r="C21" s="44">
        <f t="shared" si="0"/>
        <v>0.16666666666666666</v>
      </c>
      <c r="D21" s="45">
        <v>5</v>
      </c>
      <c r="E21" s="44">
        <f t="shared" si="0"/>
        <v>0.83333333333333337</v>
      </c>
      <c r="F21" s="45">
        <f t="shared" si="1"/>
        <v>6</v>
      </c>
    </row>
    <row r="22" spans="1:6" s="18" customFormat="1" ht="14">
      <c r="A22" s="20" t="s">
        <v>98</v>
      </c>
      <c r="B22" s="45">
        <v>74</v>
      </c>
      <c r="C22" s="44">
        <f t="shared" si="0"/>
        <v>5.3160919540229883E-2</v>
      </c>
      <c r="D22" s="45">
        <v>1318</v>
      </c>
      <c r="E22" s="44">
        <f t="shared" si="0"/>
        <v>0.94683908045977017</v>
      </c>
      <c r="F22" s="45">
        <f t="shared" si="1"/>
        <v>1392</v>
      </c>
    </row>
    <row r="23" spans="1:6" s="18" customFormat="1" ht="14">
      <c r="A23" s="20" t="s">
        <v>99</v>
      </c>
      <c r="B23" s="45">
        <v>13</v>
      </c>
      <c r="C23" s="44">
        <f t="shared" si="0"/>
        <v>3.8922155688622756E-2</v>
      </c>
      <c r="D23" s="45">
        <v>321</v>
      </c>
      <c r="E23" s="44">
        <f t="shared" si="0"/>
        <v>0.96107784431137722</v>
      </c>
      <c r="F23" s="45">
        <f t="shared" si="1"/>
        <v>334</v>
      </c>
    </row>
    <row r="24" spans="1:6" s="18" customFormat="1" ht="14">
      <c r="A24" s="20" t="s">
        <v>100</v>
      </c>
      <c r="B24" s="45">
        <v>18</v>
      </c>
      <c r="C24" s="44">
        <f t="shared" si="0"/>
        <v>1.1472275334608031E-2</v>
      </c>
      <c r="D24" s="45">
        <v>1551</v>
      </c>
      <c r="E24" s="44">
        <f t="shared" si="0"/>
        <v>0.98852772466539196</v>
      </c>
      <c r="F24" s="45">
        <f t="shared" si="1"/>
        <v>1569</v>
      </c>
    </row>
    <row r="25" spans="1:6" s="18" customFormat="1" ht="14">
      <c r="A25" s="20" t="s">
        <v>101</v>
      </c>
      <c r="B25" s="45">
        <v>188</v>
      </c>
      <c r="C25" s="44">
        <f t="shared" si="0"/>
        <v>0.14340198321891687</v>
      </c>
      <c r="D25" s="45">
        <v>1123</v>
      </c>
      <c r="E25" s="44">
        <f t="shared" si="0"/>
        <v>0.85659801678108316</v>
      </c>
      <c r="F25" s="45">
        <f t="shared" si="1"/>
        <v>1311</v>
      </c>
    </row>
    <row r="26" spans="1:6" s="18" customFormat="1" ht="14">
      <c r="A26" s="20" t="s">
        <v>102</v>
      </c>
      <c r="B26" s="45">
        <v>197</v>
      </c>
      <c r="C26" s="44">
        <f t="shared" si="0"/>
        <v>0.14172661870503597</v>
      </c>
      <c r="D26" s="45">
        <v>1193</v>
      </c>
      <c r="E26" s="44">
        <f t="shared" si="0"/>
        <v>0.858273381294964</v>
      </c>
      <c r="F26" s="45">
        <f t="shared" si="1"/>
        <v>1390</v>
      </c>
    </row>
    <row r="27" spans="1:6" s="18" customFormat="1" ht="14">
      <c r="A27" s="20" t="s">
        <v>103</v>
      </c>
      <c r="B27" s="45">
        <v>4</v>
      </c>
      <c r="C27" s="44">
        <f t="shared" si="0"/>
        <v>0.16</v>
      </c>
      <c r="D27" s="45">
        <v>21</v>
      </c>
      <c r="E27" s="44">
        <f t="shared" si="0"/>
        <v>0.84</v>
      </c>
      <c r="F27" s="45">
        <f t="shared" si="1"/>
        <v>25</v>
      </c>
    </row>
    <row r="28" spans="1:6" s="18" customFormat="1" ht="14">
      <c r="A28" s="20" t="s">
        <v>104</v>
      </c>
      <c r="B28" s="45">
        <v>2</v>
      </c>
      <c r="C28" s="44">
        <f t="shared" si="0"/>
        <v>6.4516129032258063E-2</v>
      </c>
      <c r="D28" s="45">
        <v>29</v>
      </c>
      <c r="E28" s="44">
        <f t="shared" si="0"/>
        <v>0.93548387096774188</v>
      </c>
      <c r="F28" s="45">
        <f t="shared" si="1"/>
        <v>31</v>
      </c>
    </row>
    <row r="29" spans="1:6" s="18" customFormat="1" ht="14">
      <c r="A29" s="20" t="s">
        <v>105</v>
      </c>
      <c r="B29" s="45">
        <v>146</v>
      </c>
      <c r="C29" s="44">
        <f t="shared" ref="C29:E43" si="2">B29/$F29</f>
        <v>0.11119573495811119</v>
      </c>
      <c r="D29" s="45">
        <v>1167</v>
      </c>
      <c r="E29" s="44">
        <f t="shared" si="2"/>
        <v>0.88880426504188881</v>
      </c>
      <c r="F29" s="45">
        <f t="shared" si="1"/>
        <v>1313</v>
      </c>
    </row>
    <row r="30" spans="1:6" s="18" customFormat="1" ht="14">
      <c r="A30" s="20" t="s">
        <v>106</v>
      </c>
      <c r="B30" s="45">
        <v>189</v>
      </c>
      <c r="C30" s="44">
        <f t="shared" si="2"/>
        <v>0.12918660287081341</v>
      </c>
      <c r="D30" s="45">
        <v>1274</v>
      </c>
      <c r="E30" s="44">
        <f t="shared" si="2"/>
        <v>0.87081339712918659</v>
      </c>
      <c r="F30" s="45">
        <f t="shared" si="1"/>
        <v>1463</v>
      </c>
    </row>
    <row r="31" spans="1:6" s="18" customFormat="1" ht="14">
      <c r="A31" s="20" t="s">
        <v>107</v>
      </c>
      <c r="B31" s="45">
        <v>18</v>
      </c>
      <c r="C31" s="44">
        <f t="shared" si="2"/>
        <v>4.534005037783375E-2</v>
      </c>
      <c r="D31" s="45">
        <v>379</v>
      </c>
      <c r="E31" s="44">
        <f t="shared" si="2"/>
        <v>0.95465994962216627</v>
      </c>
      <c r="F31" s="45">
        <f t="shared" si="1"/>
        <v>397</v>
      </c>
    </row>
    <row r="32" spans="1:6" s="18" customFormat="1" ht="14">
      <c r="A32" s="20" t="s">
        <v>108</v>
      </c>
      <c r="B32" s="45">
        <v>23</v>
      </c>
      <c r="C32" s="44">
        <f t="shared" si="2"/>
        <v>0.13068181818181818</v>
      </c>
      <c r="D32" s="45">
        <v>153</v>
      </c>
      <c r="E32" s="44">
        <f t="shared" si="2"/>
        <v>0.86931818181818177</v>
      </c>
      <c r="F32" s="45">
        <f t="shared" si="1"/>
        <v>176</v>
      </c>
    </row>
    <row r="33" spans="1:6" s="18" customFormat="1" ht="14">
      <c r="A33" s="20" t="s">
        <v>109</v>
      </c>
      <c r="B33" s="45">
        <v>227</v>
      </c>
      <c r="C33" s="44">
        <f t="shared" si="2"/>
        <v>0.11884816753926701</v>
      </c>
      <c r="D33" s="45">
        <v>1683</v>
      </c>
      <c r="E33" s="44">
        <f t="shared" si="2"/>
        <v>0.88115183246073303</v>
      </c>
      <c r="F33" s="45">
        <f t="shared" si="1"/>
        <v>1910</v>
      </c>
    </row>
    <row r="34" spans="1:6" s="18" customFormat="1" ht="14">
      <c r="A34" s="20" t="s">
        <v>110</v>
      </c>
      <c r="B34" s="45">
        <v>83</v>
      </c>
      <c r="C34" s="44">
        <f t="shared" si="2"/>
        <v>0.125948406676783</v>
      </c>
      <c r="D34" s="45">
        <v>576</v>
      </c>
      <c r="E34" s="44">
        <f t="shared" si="2"/>
        <v>0.87405159332321702</v>
      </c>
      <c r="F34" s="45">
        <f t="shared" si="1"/>
        <v>659</v>
      </c>
    </row>
    <row r="35" spans="1:6" s="18" customFormat="1" ht="14">
      <c r="A35" s="20" t="s">
        <v>111</v>
      </c>
      <c r="B35" s="45">
        <v>127</v>
      </c>
      <c r="C35" s="44">
        <f t="shared" si="2"/>
        <v>8.6160108548168246E-2</v>
      </c>
      <c r="D35" s="45">
        <v>1347</v>
      </c>
      <c r="E35" s="44">
        <f t="shared" si="2"/>
        <v>0.91383989145183175</v>
      </c>
      <c r="F35" s="45">
        <f t="shared" si="1"/>
        <v>1474</v>
      </c>
    </row>
    <row r="36" spans="1:6" s="18" customFormat="1" ht="14">
      <c r="A36" s="20" t="s">
        <v>112</v>
      </c>
      <c r="B36" s="45">
        <v>132</v>
      </c>
      <c r="C36" s="44">
        <f t="shared" si="2"/>
        <v>0.14798206278026907</v>
      </c>
      <c r="D36" s="45">
        <v>760</v>
      </c>
      <c r="E36" s="44">
        <f t="shared" si="2"/>
        <v>0.85201793721973096</v>
      </c>
      <c r="F36" s="45">
        <f t="shared" si="1"/>
        <v>892</v>
      </c>
    </row>
    <row r="37" spans="1:6" s="18" customFormat="1" ht="14">
      <c r="A37" s="20" t="s">
        <v>113</v>
      </c>
      <c r="B37" s="45">
        <v>146</v>
      </c>
      <c r="C37" s="44">
        <f t="shared" si="2"/>
        <v>0.1080680977054034</v>
      </c>
      <c r="D37" s="45">
        <v>1205</v>
      </c>
      <c r="E37" s="44">
        <f t="shared" si="2"/>
        <v>0.89193190229459662</v>
      </c>
      <c r="F37" s="45">
        <f t="shared" si="1"/>
        <v>1351</v>
      </c>
    </row>
    <row r="38" spans="1:6" s="18" customFormat="1" ht="14">
      <c r="A38" s="20" t="s">
        <v>114</v>
      </c>
      <c r="B38" s="45">
        <v>113</v>
      </c>
      <c r="C38" s="44">
        <f t="shared" si="2"/>
        <v>0.10741444866920152</v>
      </c>
      <c r="D38" s="45">
        <v>939</v>
      </c>
      <c r="E38" s="44">
        <f t="shared" si="2"/>
        <v>0.89258555133079853</v>
      </c>
      <c r="F38" s="45">
        <f t="shared" si="1"/>
        <v>1052</v>
      </c>
    </row>
    <row r="39" spans="1:6" s="18" customFormat="1" ht="14">
      <c r="A39" s="20" t="s">
        <v>115</v>
      </c>
      <c r="B39" s="45">
        <v>94</v>
      </c>
      <c r="C39" s="44">
        <f t="shared" si="2"/>
        <v>0.22871046228710462</v>
      </c>
      <c r="D39" s="45">
        <v>317</v>
      </c>
      <c r="E39" s="44">
        <f t="shared" si="2"/>
        <v>0.77128953771289532</v>
      </c>
      <c r="F39" s="45">
        <f t="shared" si="1"/>
        <v>411</v>
      </c>
    </row>
    <row r="40" spans="1:6" s="18" customFormat="1" ht="14">
      <c r="A40" s="20" t="s">
        <v>116</v>
      </c>
      <c r="B40" s="45">
        <v>184</v>
      </c>
      <c r="C40" s="44">
        <f t="shared" si="2"/>
        <v>0.11543287327478043</v>
      </c>
      <c r="D40" s="45">
        <v>1410</v>
      </c>
      <c r="E40" s="44">
        <f t="shared" si="2"/>
        <v>0.88456712672521953</v>
      </c>
      <c r="F40" s="45">
        <f t="shared" si="1"/>
        <v>1594</v>
      </c>
    </row>
    <row r="41" spans="1:6" s="18" customFormat="1" ht="14">
      <c r="A41" s="20" t="s">
        <v>117</v>
      </c>
      <c r="B41" s="45">
        <v>170</v>
      </c>
      <c r="C41" s="44">
        <f t="shared" si="2"/>
        <v>0.14261744966442952</v>
      </c>
      <c r="D41" s="45">
        <v>1022</v>
      </c>
      <c r="E41" s="44">
        <f t="shared" si="2"/>
        <v>0.85738255033557043</v>
      </c>
      <c r="F41" s="45">
        <f t="shared" si="1"/>
        <v>1192</v>
      </c>
    </row>
    <row r="42" spans="1:6" s="18" customFormat="1" ht="14">
      <c r="A42" s="20" t="s">
        <v>118</v>
      </c>
      <c r="B42" s="45">
        <v>0</v>
      </c>
      <c r="C42" s="44">
        <f t="shared" si="2"/>
        <v>0</v>
      </c>
      <c r="D42" s="45">
        <v>24</v>
      </c>
      <c r="E42" s="44">
        <f t="shared" si="2"/>
        <v>1</v>
      </c>
      <c r="F42" s="45">
        <f t="shared" si="1"/>
        <v>24</v>
      </c>
    </row>
    <row r="43" spans="1:6" s="18" customFormat="1" ht="14">
      <c r="A43" s="20" t="s">
        <v>119</v>
      </c>
      <c r="B43" s="45">
        <v>0</v>
      </c>
      <c r="C43" s="44">
        <f t="shared" si="2"/>
        <v>0</v>
      </c>
      <c r="D43" s="45">
        <v>62</v>
      </c>
      <c r="E43" s="44">
        <f t="shared" si="2"/>
        <v>1</v>
      </c>
      <c r="F43" s="45">
        <f t="shared" si="1"/>
        <v>62</v>
      </c>
    </row>
    <row r="44" spans="1:6" s="18" customFormat="1" ht="14">
      <c r="B44" s="46"/>
      <c r="C44" s="46"/>
      <c r="D44" s="46"/>
      <c r="E44" s="46"/>
    </row>
    <row r="45" spans="1:6" s="18" customFormat="1" ht="14">
      <c r="A45" s="23" t="s">
        <v>125</v>
      </c>
      <c r="B45" s="46"/>
      <c r="C45" s="46"/>
      <c r="D45" s="46"/>
      <c r="E45" s="46"/>
    </row>
  </sheetData>
  <sheetProtection selectLockedCells="1" selectUnlockedCells="1"/>
  <mergeCells count="5">
    <mergeCell ref="A3:F3"/>
    <mergeCell ref="A8:A10"/>
    <mergeCell ref="B8:F8"/>
    <mergeCell ref="B9:C9"/>
    <mergeCell ref="D9:E9"/>
  </mergeCells>
  <conditionalFormatting sqref="A4:C5 B6:C6">
    <cfRule type="duplicateValues" dxfId="135" priority="3"/>
  </conditionalFormatting>
  <conditionalFormatting sqref="D4:F6">
    <cfRule type="duplicateValues" dxfId="134" priority="2"/>
  </conditionalFormatting>
  <conditionalFormatting sqref="A6">
    <cfRule type="duplicateValues" dxfId="133" priority="1"/>
  </conditionalFormatting>
  <pageMargins left="0.7" right="0.7" top="0.75" bottom="0.75" header="0.3" footer="0.3"/>
  <pageSetup orientation="portrait" horizontalDpi="360" verticalDpi="36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A81F3-0763-4CDA-A0C1-5372F575A49A}">
  <dimension ref="A1:F45"/>
  <sheetViews>
    <sheetView showGridLines="0" topLeftCell="A7" zoomScale="87" zoomScaleNormal="87" workbookViewId="0">
      <selection activeCell="E35" sqref="E35"/>
    </sheetView>
  </sheetViews>
  <sheetFormatPr baseColWidth="10" defaultColWidth="11.5" defaultRowHeight="15"/>
  <cols>
    <col min="1" max="1" width="37.83203125" style="16" customWidth="1"/>
    <col min="2" max="2" width="14.33203125" style="47" bestFit="1" customWidth="1"/>
    <col min="3" max="3" width="13.6640625" style="47" customWidth="1"/>
    <col min="4" max="5" width="11.5" style="47"/>
    <col min="6" max="6" width="14.1640625" style="16" bestFit="1" customWidth="1"/>
    <col min="7" max="16384" width="11.5" style="16"/>
  </cols>
  <sheetData>
    <row r="1" spans="1:6" s="14" customFormat="1" ht="59.25" customHeight="1">
      <c r="B1" s="35"/>
      <c r="C1" s="35"/>
      <c r="D1" s="35"/>
      <c r="E1" s="35"/>
    </row>
    <row r="2" spans="1:6" s="15" customFormat="1" ht="3.75" customHeight="1">
      <c r="B2" s="36"/>
      <c r="C2" s="36"/>
      <c r="D2" s="36"/>
      <c r="E2" s="36"/>
    </row>
    <row r="3" spans="1:6" ht="28.5" customHeight="1">
      <c r="A3" s="461" t="s">
        <v>13</v>
      </c>
      <c r="B3" s="461"/>
      <c r="C3" s="461"/>
      <c r="D3" s="461"/>
      <c r="E3" s="461"/>
      <c r="F3" s="461"/>
    </row>
    <row r="4" spans="1:6">
      <c r="A4" s="26" t="s">
        <v>73</v>
      </c>
      <c r="B4" s="37"/>
      <c r="C4" s="37"/>
      <c r="D4" s="37"/>
      <c r="E4" s="37"/>
      <c r="F4" s="37"/>
    </row>
    <row r="5" spans="1:6">
      <c r="A5" s="49" t="s">
        <v>284</v>
      </c>
      <c r="B5" s="37"/>
      <c r="C5" s="37"/>
      <c r="D5" s="37"/>
      <c r="E5" s="37"/>
      <c r="F5" s="37"/>
    </row>
    <row r="6" spans="1:6">
      <c r="A6" s="38" t="s">
        <v>84</v>
      </c>
      <c r="B6" s="39"/>
      <c r="C6" s="39"/>
      <c r="D6" s="39"/>
      <c r="E6" s="39"/>
      <c r="F6" s="39"/>
    </row>
    <row r="8" spans="1:6" s="18" customFormat="1" ht="14">
      <c r="A8" s="462" t="s">
        <v>85</v>
      </c>
      <c r="B8" s="465" t="s">
        <v>285</v>
      </c>
      <c r="C8" s="466"/>
      <c r="D8" s="466"/>
      <c r="E8" s="466"/>
      <c r="F8" s="467"/>
    </row>
    <row r="9" spans="1:6" s="18" customFormat="1" ht="38.25" customHeight="1">
      <c r="A9" s="463"/>
      <c r="B9" s="465" t="s">
        <v>155</v>
      </c>
      <c r="C9" s="467"/>
      <c r="D9" s="465" t="s">
        <v>156</v>
      </c>
      <c r="E9" s="467"/>
      <c r="F9" s="29" t="s">
        <v>124</v>
      </c>
    </row>
    <row r="10" spans="1:6" s="18" customFormat="1">
      <c r="A10" s="464"/>
      <c r="B10" s="29" t="s">
        <v>23</v>
      </c>
      <c r="C10" s="29" t="s">
        <v>22</v>
      </c>
      <c r="D10" s="29" t="s">
        <v>23</v>
      </c>
      <c r="E10" s="29" t="s">
        <v>22</v>
      </c>
      <c r="F10" s="29"/>
    </row>
    <row r="11" spans="1:6" s="18" customFormat="1" ht="14">
      <c r="A11" s="40" t="s">
        <v>87</v>
      </c>
      <c r="B11" s="41">
        <f>SUM(B12:B43)</f>
        <v>3268</v>
      </c>
      <c r="C11" s="48">
        <f>B11/$F11</f>
        <v>0.88925170068027215</v>
      </c>
      <c r="D11" s="41">
        <f>SUM(D12:D43)</f>
        <v>407</v>
      </c>
      <c r="E11" s="48">
        <f>D11/$F11</f>
        <v>0.11074829931972789</v>
      </c>
      <c r="F11" s="41">
        <f>SUM(F12:F43)</f>
        <v>3675</v>
      </c>
    </row>
    <row r="12" spans="1:6" s="18" customFormat="1" ht="14">
      <c r="A12" s="20" t="s">
        <v>88</v>
      </c>
      <c r="B12" s="45">
        <v>15</v>
      </c>
      <c r="C12" s="44">
        <f>B12/$F12</f>
        <v>0.7142857142857143</v>
      </c>
      <c r="D12" s="45">
        <v>6</v>
      </c>
      <c r="E12" s="44">
        <f>D12/$F12</f>
        <v>0.2857142857142857</v>
      </c>
      <c r="F12" s="45">
        <f>B12+D12</f>
        <v>21</v>
      </c>
    </row>
    <row r="13" spans="1:6" s="18" customFormat="1" ht="14">
      <c r="A13" s="20" t="s">
        <v>89</v>
      </c>
      <c r="B13" s="45">
        <v>190</v>
      </c>
      <c r="C13" s="44">
        <f t="shared" ref="C13:E28" si="0">B13/$F13</f>
        <v>0.90909090909090906</v>
      </c>
      <c r="D13" s="45">
        <v>19</v>
      </c>
      <c r="E13" s="44">
        <f t="shared" si="0"/>
        <v>9.0909090909090912E-2</v>
      </c>
      <c r="F13" s="45">
        <f t="shared" ref="F13:F43" si="1">B13+D13</f>
        <v>209</v>
      </c>
    </row>
    <row r="14" spans="1:6" s="18" customFormat="1" ht="14">
      <c r="A14" s="20" t="s">
        <v>90</v>
      </c>
      <c r="B14" s="45">
        <v>0</v>
      </c>
      <c r="C14" s="44">
        <v>0</v>
      </c>
      <c r="D14" s="45">
        <v>0</v>
      </c>
      <c r="E14" s="44">
        <v>0</v>
      </c>
      <c r="F14" s="45">
        <f t="shared" si="1"/>
        <v>0</v>
      </c>
    </row>
    <row r="15" spans="1:6" s="18" customFormat="1" ht="14">
      <c r="A15" s="20" t="s">
        <v>91</v>
      </c>
      <c r="B15" s="45">
        <v>164</v>
      </c>
      <c r="C15" s="44">
        <f t="shared" si="0"/>
        <v>0.90109890109890112</v>
      </c>
      <c r="D15" s="45">
        <v>18</v>
      </c>
      <c r="E15" s="44">
        <f t="shared" si="0"/>
        <v>9.8901098901098897E-2</v>
      </c>
      <c r="F15" s="45">
        <f t="shared" si="1"/>
        <v>182</v>
      </c>
    </row>
    <row r="16" spans="1:6" s="18" customFormat="1" ht="14">
      <c r="A16" s="20" t="s">
        <v>92</v>
      </c>
      <c r="B16" s="45">
        <v>321</v>
      </c>
      <c r="C16" s="44">
        <f t="shared" si="0"/>
        <v>0.80451127819548873</v>
      </c>
      <c r="D16" s="45">
        <v>78</v>
      </c>
      <c r="E16" s="44">
        <f t="shared" si="0"/>
        <v>0.19548872180451127</v>
      </c>
      <c r="F16" s="45">
        <f t="shared" si="1"/>
        <v>399</v>
      </c>
    </row>
    <row r="17" spans="1:6" s="18" customFormat="1" ht="14">
      <c r="A17" s="20" t="s">
        <v>93</v>
      </c>
      <c r="B17" s="45">
        <v>244</v>
      </c>
      <c r="C17" s="44">
        <f t="shared" si="0"/>
        <v>0.90706319702602234</v>
      </c>
      <c r="D17" s="45">
        <v>25</v>
      </c>
      <c r="E17" s="44">
        <f t="shared" si="0"/>
        <v>9.2936802973977689E-2</v>
      </c>
      <c r="F17" s="45">
        <f t="shared" si="1"/>
        <v>269</v>
      </c>
    </row>
    <row r="18" spans="1:6" s="18" customFormat="1" ht="14">
      <c r="A18" s="20" t="s">
        <v>94</v>
      </c>
      <c r="B18" s="45">
        <v>237</v>
      </c>
      <c r="C18" s="44">
        <f t="shared" si="0"/>
        <v>0.86496350364963503</v>
      </c>
      <c r="D18" s="45">
        <v>37</v>
      </c>
      <c r="E18" s="44">
        <f t="shared" si="0"/>
        <v>0.13503649635036497</v>
      </c>
      <c r="F18" s="45">
        <f t="shared" si="1"/>
        <v>274</v>
      </c>
    </row>
    <row r="19" spans="1:6" s="18" customFormat="1" ht="14">
      <c r="A19" s="20" t="s">
        <v>95</v>
      </c>
      <c r="B19" s="45">
        <v>138</v>
      </c>
      <c r="C19" s="44">
        <f t="shared" si="0"/>
        <v>0.9261744966442953</v>
      </c>
      <c r="D19" s="45">
        <v>11</v>
      </c>
      <c r="E19" s="44">
        <f t="shared" si="0"/>
        <v>7.3825503355704702E-2</v>
      </c>
      <c r="F19" s="45">
        <f t="shared" si="1"/>
        <v>149</v>
      </c>
    </row>
    <row r="20" spans="1:6" s="18" customFormat="1" ht="14">
      <c r="A20" s="20" t="s">
        <v>96</v>
      </c>
      <c r="B20" s="45">
        <v>22</v>
      </c>
      <c r="C20" s="44">
        <f t="shared" si="0"/>
        <v>0.95652173913043481</v>
      </c>
      <c r="D20" s="45">
        <v>1</v>
      </c>
      <c r="E20" s="44">
        <f t="shared" si="0"/>
        <v>4.3478260869565216E-2</v>
      </c>
      <c r="F20" s="45">
        <f t="shared" si="1"/>
        <v>23</v>
      </c>
    </row>
    <row r="21" spans="1:6" s="18" customFormat="1" ht="14">
      <c r="A21" s="20" t="s">
        <v>97</v>
      </c>
      <c r="B21" s="45">
        <v>1</v>
      </c>
      <c r="C21" s="44">
        <f t="shared" si="0"/>
        <v>1</v>
      </c>
      <c r="D21" s="45">
        <v>0</v>
      </c>
      <c r="E21" s="44">
        <f t="shared" si="0"/>
        <v>0</v>
      </c>
      <c r="F21" s="45">
        <f t="shared" si="1"/>
        <v>1</v>
      </c>
    </row>
    <row r="22" spans="1:6" s="18" customFormat="1" ht="14">
      <c r="A22" s="20" t="s">
        <v>98</v>
      </c>
      <c r="B22" s="45">
        <v>69</v>
      </c>
      <c r="C22" s="44">
        <f t="shared" si="0"/>
        <v>0.93243243243243246</v>
      </c>
      <c r="D22" s="45">
        <v>5</v>
      </c>
      <c r="E22" s="44">
        <f t="shared" si="0"/>
        <v>6.7567567567567571E-2</v>
      </c>
      <c r="F22" s="45">
        <f t="shared" si="1"/>
        <v>74</v>
      </c>
    </row>
    <row r="23" spans="1:6" s="18" customFormat="1" ht="14">
      <c r="A23" s="20" t="s">
        <v>99</v>
      </c>
      <c r="B23" s="45">
        <v>13</v>
      </c>
      <c r="C23" s="44">
        <f t="shared" si="0"/>
        <v>1</v>
      </c>
      <c r="D23" s="45">
        <v>0</v>
      </c>
      <c r="E23" s="44">
        <f t="shared" si="0"/>
        <v>0</v>
      </c>
      <c r="F23" s="45">
        <f t="shared" si="1"/>
        <v>13</v>
      </c>
    </row>
    <row r="24" spans="1:6" s="18" customFormat="1" ht="14">
      <c r="A24" s="20" t="s">
        <v>100</v>
      </c>
      <c r="B24" s="45">
        <v>17</v>
      </c>
      <c r="C24" s="44">
        <f t="shared" si="0"/>
        <v>0.94444444444444442</v>
      </c>
      <c r="D24" s="45">
        <v>1</v>
      </c>
      <c r="E24" s="44">
        <f t="shared" si="0"/>
        <v>5.5555555555555552E-2</v>
      </c>
      <c r="F24" s="45">
        <f t="shared" si="1"/>
        <v>18</v>
      </c>
    </row>
    <row r="25" spans="1:6" s="18" customFormat="1" ht="14">
      <c r="A25" s="20" t="s">
        <v>101</v>
      </c>
      <c r="B25" s="45">
        <v>169</v>
      </c>
      <c r="C25" s="44">
        <f t="shared" si="0"/>
        <v>0.89893617021276595</v>
      </c>
      <c r="D25" s="45">
        <v>19</v>
      </c>
      <c r="E25" s="44">
        <f t="shared" si="0"/>
        <v>0.10106382978723404</v>
      </c>
      <c r="F25" s="45">
        <f t="shared" si="1"/>
        <v>188</v>
      </c>
    </row>
    <row r="26" spans="1:6" s="18" customFormat="1" ht="14">
      <c r="A26" s="20" t="s">
        <v>102</v>
      </c>
      <c r="B26" s="45">
        <v>170</v>
      </c>
      <c r="C26" s="44">
        <f t="shared" si="0"/>
        <v>0.86294416243654826</v>
      </c>
      <c r="D26" s="45">
        <v>27</v>
      </c>
      <c r="E26" s="44">
        <f t="shared" si="0"/>
        <v>0.13705583756345177</v>
      </c>
      <c r="F26" s="45">
        <f t="shared" si="1"/>
        <v>197</v>
      </c>
    </row>
    <row r="27" spans="1:6" s="18" customFormat="1" ht="14">
      <c r="A27" s="20" t="s">
        <v>103</v>
      </c>
      <c r="B27" s="45">
        <v>4</v>
      </c>
      <c r="C27" s="44">
        <f t="shared" si="0"/>
        <v>1</v>
      </c>
      <c r="D27" s="45">
        <v>0</v>
      </c>
      <c r="E27" s="44">
        <f t="shared" si="0"/>
        <v>0</v>
      </c>
      <c r="F27" s="45">
        <f t="shared" si="1"/>
        <v>4</v>
      </c>
    </row>
    <row r="28" spans="1:6" s="18" customFormat="1" ht="14">
      <c r="A28" s="20" t="s">
        <v>104</v>
      </c>
      <c r="B28" s="45">
        <v>2</v>
      </c>
      <c r="C28" s="44">
        <f t="shared" si="0"/>
        <v>1</v>
      </c>
      <c r="D28" s="45">
        <v>0</v>
      </c>
      <c r="E28" s="44">
        <f t="shared" si="0"/>
        <v>0</v>
      </c>
      <c r="F28" s="45">
        <f t="shared" si="1"/>
        <v>2</v>
      </c>
    </row>
    <row r="29" spans="1:6" s="18" customFormat="1" ht="14">
      <c r="A29" s="20" t="s">
        <v>105</v>
      </c>
      <c r="B29" s="45">
        <v>130</v>
      </c>
      <c r="C29" s="44">
        <f t="shared" ref="C29:E41" si="2">B29/$F29</f>
        <v>0.8904109589041096</v>
      </c>
      <c r="D29" s="45">
        <v>16</v>
      </c>
      <c r="E29" s="44">
        <f t="shared" si="2"/>
        <v>0.1095890410958904</v>
      </c>
      <c r="F29" s="45">
        <f t="shared" si="1"/>
        <v>146</v>
      </c>
    </row>
    <row r="30" spans="1:6" s="18" customFormat="1" ht="14">
      <c r="A30" s="20" t="s">
        <v>106</v>
      </c>
      <c r="B30" s="45">
        <v>177</v>
      </c>
      <c r="C30" s="44">
        <f t="shared" si="2"/>
        <v>0.93650793650793651</v>
      </c>
      <c r="D30" s="45">
        <v>12</v>
      </c>
      <c r="E30" s="44">
        <f t="shared" si="2"/>
        <v>6.3492063492063489E-2</v>
      </c>
      <c r="F30" s="45">
        <f t="shared" si="1"/>
        <v>189</v>
      </c>
    </row>
    <row r="31" spans="1:6" s="18" customFormat="1" ht="14">
      <c r="A31" s="20" t="s">
        <v>107</v>
      </c>
      <c r="B31" s="45">
        <v>17</v>
      </c>
      <c r="C31" s="44">
        <f t="shared" si="2"/>
        <v>0.94444444444444442</v>
      </c>
      <c r="D31" s="45">
        <v>1</v>
      </c>
      <c r="E31" s="44">
        <f t="shared" si="2"/>
        <v>5.5555555555555552E-2</v>
      </c>
      <c r="F31" s="45">
        <f t="shared" si="1"/>
        <v>18</v>
      </c>
    </row>
    <row r="32" spans="1:6" s="18" customFormat="1" ht="14">
      <c r="A32" s="20" t="s">
        <v>108</v>
      </c>
      <c r="B32" s="45">
        <v>21</v>
      </c>
      <c r="C32" s="44">
        <f t="shared" si="2"/>
        <v>0.91304347826086951</v>
      </c>
      <c r="D32" s="45">
        <v>2</v>
      </c>
      <c r="E32" s="44">
        <f t="shared" si="2"/>
        <v>8.6956521739130432E-2</v>
      </c>
      <c r="F32" s="45">
        <f t="shared" si="1"/>
        <v>23</v>
      </c>
    </row>
    <row r="33" spans="1:6" s="18" customFormat="1" ht="14">
      <c r="A33" s="20" t="s">
        <v>109</v>
      </c>
      <c r="B33" s="45">
        <v>209</v>
      </c>
      <c r="C33" s="44">
        <f t="shared" si="2"/>
        <v>0.92070484581497802</v>
      </c>
      <c r="D33" s="45">
        <v>18</v>
      </c>
      <c r="E33" s="44">
        <f t="shared" si="2"/>
        <v>7.9295154185022032E-2</v>
      </c>
      <c r="F33" s="45">
        <f t="shared" si="1"/>
        <v>227</v>
      </c>
    </row>
    <row r="34" spans="1:6" s="18" customFormat="1" ht="14">
      <c r="A34" s="20" t="s">
        <v>110</v>
      </c>
      <c r="B34" s="45">
        <v>68</v>
      </c>
      <c r="C34" s="44">
        <f t="shared" si="2"/>
        <v>0.81927710843373491</v>
      </c>
      <c r="D34" s="45">
        <v>15</v>
      </c>
      <c r="E34" s="44">
        <f t="shared" si="2"/>
        <v>0.18072289156626506</v>
      </c>
      <c r="F34" s="45">
        <f t="shared" si="1"/>
        <v>83</v>
      </c>
    </row>
    <row r="35" spans="1:6" s="18" customFormat="1" ht="14">
      <c r="A35" s="20" t="s">
        <v>111</v>
      </c>
      <c r="B35" s="45">
        <v>116</v>
      </c>
      <c r="C35" s="44">
        <f t="shared" si="2"/>
        <v>0.91338582677165359</v>
      </c>
      <c r="D35" s="45">
        <v>11</v>
      </c>
      <c r="E35" s="44">
        <f t="shared" si="2"/>
        <v>8.6614173228346455E-2</v>
      </c>
      <c r="F35" s="45">
        <f t="shared" si="1"/>
        <v>127</v>
      </c>
    </row>
    <row r="36" spans="1:6" s="18" customFormat="1" ht="14">
      <c r="A36" s="20" t="s">
        <v>112</v>
      </c>
      <c r="B36" s="45">
        <v>118</v>
      </c>
      <c r="C36" s="44">
        <f t="shared" si="2"/>
        <v>0.89393939393939392</v>
      </c>
      <c r="D36" s="45">
        <v>14</v>
      </c>
      <c r="E36" s="44">
        <f t="shared" si="2"/>
        <v>0.10606060606060606</v>
      </c>
      <c r="F36" s="45">
        <f t="shared" si="1"/>
        <v>132</v>
      </c>
    </row>
    <row r="37" spans="1:6" s="18" customFormat="1" ht="14">
      <c r="A37" s="20" t="s">
        <v>113</v>
      </c>
      <c r="B37" s="45">
        <v>126</v>
      </c>
      <c r="C37" s="44">
        <f t="shared" si="2"/>
        <v>0.86301369863013699</v>
      </c>
      <c r="D37" s="45">
        <v>20</v>
      </c>
      <c r="E37" s="44">
        <f t="shared" si="2"/>
        <v>0.13698630136986301</v>
      </c>
      <c r="F37" s="45">
        <f t="shared" si="1"/>
        <v>146</v>
      </c>
    </row>
    <row r="38" spans="1:6" s="18" customFormat="1" ht="14">
      <c r="A38" s="20" t="s">
        <v>114</v>
      </c>
      <c r="B38" s="45">
        <v>107</v>
      </c>
      <c r="C38" s="44">
        <f t="shared" si="2"/>
        <v>0.94690265486725667</v>
      </c>
      <c r="D38" s="45">
        <v>6</v>
      </c>
      <c r="E38" s="44">
        <f t="shared" si="2"/>
        <v>5.3097345132743362E-2</v>
      </c>
      <c r="F38" s="45">
        <f t="shared" si="1"/>
        <v>113</v>
      </c>
    </row>
    <row r="39" spans="1:6" s="18" customFormat="1" ht="14">
      <c r="A39" s="20" t="s">
        <v>115</v>
      </c>
      <c r="B39" s="45">
        <v>88</v>
      </c>
      <c r="C39" s="44">
        <f t="shared" si="2"/>
        <v>0.93617021276595747</v>
      </c>
      <c r="D39" s="45">
        <v>6</v>
      </c>
      <c r="E39" s="44">
        <f t="shared" si="2"/>
        <v>6.3829787234042548E-2</v>
      </c>
      <c r="F39" s="45">
        <f t="shared" si="1"/>
        <v>94</v>
      </c>
    </row>
    <row r="40" spans="1:6" s="18" customFormat="1" ht="14">
      <c r="A40" s="20" t="s">
        <v>116</v>
      </c>
      <c r="B40" s="45">
        <v>161</v>
      </c>
      <c r="C40" s="44">
        <f t="shared" si="2"/>
        <v>0.875</v>
      </c>
      <c r="D40" s="45">
        <v>23</v>
      </c>
      <c r="E40" s="44">
        <f t="shared" si="2"/>
        <v>0.125</v>
      </c>
      <c r="F40" s="45">
        <f t="shared" si="1"/>
        <v>184</v>
      </c>
    </row>
    <row r="41" spans="1:6" s="18" customFormat="1" ht="14">
      <c r="A41" s="20" t="s">
        <v>117</v>
      </c>
      <c r="B41" s="45">
        <v>154</v>
      </c>
      <c r="C41" s="44">
        <f t="shared" si="2"/>
        <v>0.90588235294117647</v>
      </c>
      <c r="D41" s="45">
        <v>16</v>
      </c>
      <c r="E41" s="44">
        <f t="shared" si="2"/>
        <v>9.4117647058823528E-2</v>
      </c>
      <c r="F41" s="45">
        <f t="shared" si="1"/>
        <v>170</v>
      </c>
    </row>
    <row r="42" spans="1:6" s="18" customFormat="1" ht="14">
      <c r="A42" s="20" t="s">
        <v>118</v>
      </c>
      <c r="B42" s="45">
        <v>0</v>
      </c>
      <c r="C42" s="44">
        <v>0</v>
      </c>
      <c r="D42" s="45">
        <v>0</v>
      </c>
      <c r="E42" s="44">
        <v>0</v>
      </c>
      <c r="F42" s="45">
        <f t="shared" si="1"/>
        <v>0</v>
      </c>
    </row>
    <row r="43" spans="1:6" s="18" customFormat="1" ht="14">
      <c r="A43" s="20" t="s">
        <v>119</v>
      </c>
      <c r="B43" s="45">
        <v>0</v>
      </c>
      <c r="C43" s="44">
        <v>0</v>
      </c>
      <c r="D43" s="45">
        <v>0</v>
      </c>
      <c r="E43" s="44">
        <v>0</v>
      </c>
      <c r="F43" s="45">
        <f t="shared" si="1"/>
        <v>0</v>
      </c>
    </row>
    <row r="44" spans="1:6" s="18" customFormat="1" ht="14">
      <c r="B44" s="46"/>
      <c r="C44" s="46"/>
      <c r="D44" s="46"/>
      <c r="E44" s="46"/>
    </row>
    <row r="45" spans="1:6" s="18" customFormat="1" ht="14">
      <c r="A45" s="23" t="s">
        <v>125</v>
      </c>
      <c r="B45" s="46"/>
      <c r="C45" s="46"/>
      <c r="D45" s="46"/>
      <c r="E45" s="46"/>
    </row>
  </sheetData>
  <sheetProtection selectLockedCells="1" selectUnlockedCells="1"/>
  <mergeCells count="5">
    <mergeCell ref="A3:F3"/>
    <mergeCell ref="A8:A10"/>
    <mergeCell ref="B8:F8"/>
    <mergeCell ref="B9:C9"/>
    <mergeCell ref="D9:E9"/>
  </mergeCells>
  <conditionalFormatting sqref="A4:C5 B6:C6">
    <cfRule type="duplicateValues" dxfId="132" priority="3"/>
  </conditionalFormatting>
  <conditionalFormatting sqref="D4:F6">
    <cfRule type="duplicateValues" dxfId="131" priority="2"/>
  </conditionalFormatting>
  <conditionalFormatting sqref="A6">
    <cfRule type="duplicateValues" dxfId="130" priority="1"/>
  </conditionalFormatting>
  <pageMargins left="0.7" right="0.7" top="0.75" bottom="0.75" header="0.3" footer="0.3"/>
  <pageSetup orientation="portrait" horizontalDpi="360" verticalDpi="36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91D2-29FF-45B5-8C62-B4985C58DE15}">
  <dimension ref="A1:L44"/>
  <sheetViews>
    <sheetView showGridLines="0" zoomScale="87" zoomScaleNormal="87" workbookViewId="0">
      <selection activeCell="E35" sqref="E35"/>
    </sheetView>
  </sheetViews>
  <sheetFormatPr baseColWidth="10" defaultColWidth="11.5" defaultRowHeight="15"/>
  <cols>
    <col min="1" max="1" width="37.83203125" style="16" customWidth="1"/>
    <col min="2" max="2" width="14.33203125" style="47" bestFit="1" customWidth="1"/>
    <col min="3" max="3" width="13.6640625" style="47" customWidth="1"/>
    <col min="4" max="11" width="11.5" style="47"/>
    <col min="12" max="12" width="14.1640625" style="16" bestFit="1" customWidth="1"/>
    <col min="13" max="16384" width="11.5" style="16"/>
  </cols>
  <sheetData>
    <row r="1" spans="1:12" s="14" customFormat="1" ht="59.25" customHeight="1">
      <c r="B1" s="35"/>
      <c r="C1" s="35"/>
      <c r="D1" s="35"/>
      <c r="E1" s="35"/>
      <c r="F1" s="35"/>
      <c r="G1" s="35"/>
      <c r="H1" s="35"/>
      <c r="I1" s="35"/>
      <c r="J1" s="35"/>
      <c r="K1" s="35"/>
    </row>
    <row r="2" spans="1:12" s="15" customFormat="1" ht="3.75" customHeight="1">
      <c r="B2" s="36"/>
      <c r="C2" s="36"/>
      <c r="D2" s="36"/>
      <c r="E2" s="36"/>
      <c r="F2" s="36"/>
      <c r="G2" s="36"/>
      <c r="H2" s="36"/>
      <c r="I2" s="36"/>
      <c r="J2" s="36"/>
      <c r="K2" s="36"/>
    </row>
    <row r="3" spans="1:12" ht="28.5" customHeight="1">
      <c r="A3" s="461" t="s">
        <v>13</v>
      </c>
      <c r="B3" s="461"/>
      <c r="C3" s="461"/>
      <c r="D3" s="461"/>
      <c r="E3" s="461"/>
      <c r="F3" s="461"/>
      <c r="G3" s="461"/>
      <c r="H3" s="461"/>
      <c r="I3" s="461"/>
      <c r="J3" s="461"/>
      <c r="K3" s="461"/>
      <c r="L3" s="461"/>
    </row>
    <row r="4" spans="1:12">
      <c r="A4" s="26" t="s">
        <v>74</v>
      </c>
      <c r="B4" s="37"/>
      <c r="C4" s="37"/>
      <c r="D4" s="37"/>
      <c r="E4" s="37"/>
      <c r="F4" s="37"/>
      <c r="G4" s="37"/>
      <c r="H4" s="37"/>
      <c r="I4" s="37"/>
      <c r="J4" s="37"/>
      <c r="K4" s="37"/>
      <c r="L4" s="37"/>
    </row>
    <row r="5" spans="1:12">
      <c r="A5" s="38" t="s">
        <v>84</v>
      </c>
      <c r="B5" s="39"/>
      <c r="C5" s="39"/>
      <c r="D5" s="39"/>
      <c r="E5" s="39"/>
      <c r="F5" s="39"/>
      <c r="G5" s="39"/>
      <c r="H5" s="39"/>
      <c r="I5" s="39"/>
      <c r="J5" s="39"/>
      <c r="K5" s="39"/>
      <c r="L5" s="39"/>
    </row>
    <row r="7" spans="1:12" s="18" customFormat="1" ht="14">
      <c r="A7" s="462" t="s">
        <v>85</v>
      </c>
      <c r="B7" s="465" t="s">
        <v>66</v>
      </c>
      <c r="C7" s="466"/>
      <c r="D7" s="466"/>
      <c r="E7" s="466"/>
      <c r="F7" s="466"/>
      <c r="G7" s="466"/>
      <c r="H7" s="466"/>
      <c r="I7" s="466"/>
      <c r="J7" s="466"/>
      <c r="K7" s="466"/>
      <c r="L7" s="467"/>
    </row>
    <row r="8" spans="1:12" s="18" customFormat="1" ht="38.25" customHeight="1">
      <c r="A8" s="463"/>
      <c r="B8" s="465" t="s">
        <v>286</v>
      </c>
      <c r="C8" s="467"/>
      <c r="D8" s="465" t="s">
        <v>287</v>
      </c>
      <c r="E8" s="467"/>
      <c r="F8" s="465" t="s">
        <v>288</v>
      </c>
      <c r="G8" s="467"/>
      <c r="H8" s="465" t="s">
        <v>289</v>
      </c>
      <c r="I8" s="467"/>
      <c r="J8" s="465" t="s">
        <v>168</v>
      </c>
      <c r="K8" s="467"/>
      <c r="L8" s="29" t="s">
        <v>290</v>
      </c>
    </row>
    <row r="9" spans="1:12" s="18" customFormat="1">
      <c r="A9" s="464"/>
      <c r="B9" s="29" t="s">
        <v>23</v>
      </c>
      <c r="C9" s="29" t="s">
        <v>22</v>
      </c>
      <c r="D9" s="29" t="s">
        <v>23</v>
      </c>
      <c r="E9" s="29" t="s">
        <v>22</v>
      </c>
      <c r="F9" s="29" t="s">
        <v>23</v>
      </c>
      <c r="G9" s="29" t="s">
        <v>22</v>
      </c>
      <c r="H9" s="29" t="s">
        <v>23</v>
      </c>
      <c r="I9" s="29" t="s">
        <v>22</v>
      </c>
      <c r="J9" s="29" t="s">
        <v>23</v>
      </c>
      <c r="K9" s="29" t="s">
        <v>22</v>
      </c>
      <c r="L9" s="29"/>
    </row>
    <row r="10" spans="1:12" s="18" customFormat="1" ht="14">
      <c r="A10" s="40" t="s">
        <v>87</v>
      </c>
      <c r="B10" s="41">
        <f>SUM(B11:B42)</f>
        <v>28</v>
      </c>
      <c r="C10" s="48">
        <f>B10/$L10</f>
        <v>6.8796068796068796E-2</v>
      </c>
      <c r="D10" s="41">
        <f>SUM(D11:D42)</f>
        <v>126</v>
      </c>
      <c r="E10" s="48">
        <f>D10/$L10</f>
        <v>0.30958230958230959</v>
      </c>
      <c r="F10" s="41">
        <f>SUM(F11:F42)</f>
        <v>9</v>
      </c>
      <c r="G10" s="48">
        <f>F10/$L10</f>
        <v>2.2113022113022112E-2</v>
      </c>
      <c r="H10" s="41">
        <f>SUM(H11:H42)</f>
        <v>98</v>
      </c>
      <c r="I10" s="48">
        <f>H10/$L10</f>
        <v>0.24078624078624078</v>
      </c>
      <c r="J10" s="41">
        <f>SUM(J11:J42)</f>
        <v>95</v>
      </c>
      <c r="K10" s="48">
        <f>J10/$L10</f>
        <v>0.2334152334152334</v>
      </c>
      <c r="L10" s="41">
        <f>SUM(L11:L42)</f>
        <v>407</v>
      </c>
    </row>
    <row r="11" spans="1:12" s="18" customFormat="1" ht="14">
      <c r="A11" s="20" t="s">
        <v>88</v>
      </c>
      <c r="B11" s="45">
        <v>0</v>
      </c>
      <c r="C11" s="44">
        <f>B11/$L11</f>
        <v>0</v>
      </c>
      <c r="D11" s="45">
        <v>1</v>
      </c>
      <c r="E11" s="44">
        <f>D11/$L11</f>
        <v>0.16666666666666666</v>
      </c>
      <c r="F11" s="45">
        <v>0</v>
      </c>
      <c r="G11" s="44">
        <f>F11/$L11</f>
        <v>0</v>
      </c>
      <c r="H11" s="45">
        <v>0</v>
      </c>
      <c r="I11" s="44">
        <f>H11/$L11</f>
        <v>0</v>
      </c>
      <c r="J11" s="45">
        <v>3</v>
      </c>
      <c r="K11" s="44">
        <f>J11/$L11</f>
        <v>0.5</v>
      </c>
      <c r="L11" s="45">
        <v>6</v>
      </c>
    </row>
    <row r="12" spans="1:12" s="18" customFormat="1" ht="14">
      <c r="A12" s="20" t="s">
        <v>89</v>
      </c>
      <c r="B12" s="45">
        <v>1</v>
      </c>
      <c r="C12" s="44">
        <f>B12/$L12</f>
        <v>5.2631578947368418E-2</v>
      </c>
      <c r="D12" s="45">
        <v>7</v>
      </c>
      <c r="E12" s="44">
        <f>D12/$L12</f>
        <v>0.36842105263157893</v>
      </c>
      <c r="F12" s="45">
        <v>0</v>
      </c>
      <c r="G12" s="44">
        <f>F12/$L12</f>
        <v>0</v>
      </c>
      <c r="H12" s="45">
        <v>5</v>
      </c>
      <c r="I12" s="44">
        <f>H12/$L12</f>
        <v>0.26315789473684209</v>
      </c>
      <c r="J12" s="45">
        <v>7</v>
      </c>
      <c r="K12" s="44">
        <f>J12/$L12</f>
        <v>0.36842105263157893</v>
      </c>
      <c r="L12" s="45">
        <v>19</v>
      </c>
    </row>
    <row r="13" spans="1:12" s="18" customFormat="1" ht="14">
      <c r="A13" s="20" t="s">
        <v>90</v>
      </c>
      <c r="B13" s="45">
        <v>0</v>
      </c>
      <c r="C13" s="44">
        <v>0</v>
      </c>
      <c r="D13" s="45">
        <v>0</v>
      </c>
      <c r="E13" s="44">
        <v>0</v>
      </c>
      <c r="F13" s="45">
        <v>0</v>
      </c>
      <c r="G13" s="44">
        <v>0</v>
      </c>
      <c r="H13" s="45">
        <v>0</v>
      </c>
      <c r="I13" s="44">
        <v>0</v>
      </c>
      <c r="J13" s="45">
        <v>0</v>
      </c>
      <c r="K13" s="44">
        <v>0</v>
      </c>
      <c r="L13" s="45">
        <v>0</v>
      </c>
    </row>
    <row r="14" spans="1:12" s="18" customFormat="1" ht="14">
      <c r="A14" s="20" t="s">
        <v>91</v>
      </c>
      <c r="B14" s="45">
        <v>1</v>
      </c>
      <c r="C14" s="44">
        <f t="shared" ref="C14:C19" si="0">B14/$L14</f>
        <v>5.5555555555555552E-2</v>
      </c>
      <c r="D14" s="45">
        <v>7</v>
      </c>
      <c r="E14" s="44">
        <f t="shared" ref="E14:E19" si="1">D14/$L14</f>
        <v>0.3888888888888889</v>
      </c>
      <c r="F14" s="45">
        <v>0</v>
      </c>
      <c r="G14" s="44">
        <f t="shared" ref="G14:G19" si="2">F14/$L14</f>
        <v>0</v>
      </c>
      <c r="H14" s="45">
        <v>3</v>
      </c>
      <c r="I14" s="44">
        <f t="shared" ref="I14:I19" si="3">H14/$L14</f>
        <v>0.16666666666666666</v>
      </c>
      <c r="J14" s="45">
        <v>0</v>
      </c>
      <c r="K14" s="44">
        <f t="shared" ref="K14:K19" si="4">J14/$L14</f>
        <v>0</v>
      </c>
      <c r="L14" s="45">
        <v>18</v>
      </c>
    </row>
    <row r="15" spans="1:12" s="18" customFormat="1" ht="14">
      <c r="A15" s="20" t="s">
        <v>92</v>
      </c>
      <c r="B15" s="45">
        <v>5</v>
      </c>
      <c r="C15" s="44">
        <f t="shared" si="0"/>
        <v>6.4102564102564097E-2</v>
      </c>
      <c r="D15" s="45">
        <v>17</v>
      </c>
      <c r="E15" s="44">
        <f t="shared" si="1"/>
        <v>0.21794871794871795</v>
      </c>
      <c r="F15" s="45">
        <v>0</v>
      </c>
      <c r="G15" s="44">
        <f t="shared" si="2"/>
        <v>0</v>
      </c>
      <c r="H15" s="45">
        <v>16</v>
      </c>
      <c r="I15" s="44">
        <f t="shared" si="3"/>
        <v>0.20512820512820512</v>
      </c>
      <c r="J15" s="45">
        <v>25</v>
      </c>
      <c r="K15" s="44">
        <f t="shared" si="4"/>
        <v>0.32051282051282054</v>
      </c>
      <c r="L15" s="45">
        <v>78</v>
      </c>
    </row>
    <row r="16" spans="1:12" s="18" customFormat="1" ht="14">
      <c r="A16" s="20" t="s">
        <v>93</v>
      </c>
      <c r="B16" s="45">
        <v>2</v>
      </c>
      <c r="C16" s="44">
        <f t="shared" si="0"/>
        <v>0.08</v>
      </c>
      <c r="D16" s="45">
        <v>14</v>
      </c>
      <c r="E16" s="44">
        <f t="shared" si="1"/>
        <v>0.56000000000000005</v>
      </c>
      <c r="F16" s="45">
        <v>0</v>
      </c>
      <c r="G16" s="44">
        <f t="shared" si="2"/>
        <v>0</v>
      </c>
      <c r="H16" s="45">
        <v>4</v>
      </c>
      <c r="I16" s="44">
        <f t="shared" si="3"/>
        <v>0.16</v>
      </c>
      <c r="J16" s="45">
        <v>2</v>
      </c>
      <c r="K16" s="44">
        <f t="shared" si="4"/>
        <v>0.08</v>
      </c>
      <c r="L16" s="45">
        <v>25</v>
      </c>
    </row>
    <row r="17" spans="1:12" s="18" customFormat="1" ht="14">
      <c r="A17" s="20" t="s">
        <v>94</v>
      </c>
      <c r="B17" s="45">
        <v>2</v>
      </c>
      <c r="C17" s="44">
        <f t="shared" si="0"/>
        <v>5.4054054054054057E-2</v>
      </c>
      <c r="D17" s="45">
        <v>11</v>
      </c>
      <c r="E17" s="44">
        <f t="shared" si="1"/>
        <v>0.29729729729729731</v>
      </c>
      <c r="F17" s="45">
        <v>0</v>
      </c>
      <c r="G17" s="44">
        <f t="shared" si="2"/>
        <v>0</v>
      </c>
      <c r="H17" s="45">
        <v>5</v>
      </c>
      <c r="I17" s="44">
        <f t="shared" si="3"/>
        <v>0.13513513513513514</v>
      </c>
      <c r="J17" s="45">
        <v>6</v>
      </c>
      <c r="K17" s="44">
        <f t="shared" si="4"/>
        <v>0.16216216216216217</v>
      </c>
      <c r="L17" s="45">
        <v>37</v>
      </c>
    </row>
    <row r="18" spans="1:12" s="18" customFormat="1" ht="14">
      <c r="A18" s="20" t="s">
        <v>95</v>
      </c>
      <c r="B18" s="45">
        <v>1</v>
      </c>
      <c r="C18" s="44">
        <f t="shared" si="0"/>
        <v>9.0909090909090912E-2</v>
      </c>
      <c r="D18" s="45">
        <v>3</v>
      </c>
      <c r="E18" s="44">
        <f t="shared" si="1"/>
        <v>0.27272727272727271</v>
      </c>
      <c r="F18" s="45">
        <v>0</v>
      </c>
      <c r="G18" s="44">
        <f t="shared" si="2"/>
        <v>0</v>
      </c>
      <c r="H18" s="45">
        <v>3</v>
      </c>
      <c r="I18" s="44">
        <f t="shared" si="3"/>
        <v>0.27272727272727271</v>
      </c>
      <c r="J18" s="45">
        <v>3</v>
      </c>
      <c r="K18" s="44">
        <f t="shared" si="4"/>
        <v>0.27272727272727271</v>
      </c>
      <c r="L18" s="45">
        <v>11</v>
      </c>
    </row>
    <row r="19" spans="1:12" s="18" customFormat="1" ht="14">
      <c r="A19" s="20" t="s">
        <v>96</v>
      </c>
      <c r="B19" s="45">
        <v>0</v>
      </c>
      <c r="C19" s="44">
        <f t="shared" si="0"/>
        <v>0</v>
      </c>
      <c r="D19" s="45">
        <v>0</v>
      </c>
      <c r="E19" s="44">
        <f t="shared" si="1"/>
        <v>0</v>
      </c>
      <c r="F19" s="45">
        <v>0</v>
      </c>
      <c r="G19" s="44">
        <f t="shared" si="2"/>
        <v>0</v>
      </c>
      <c r="H19" s="45">
        <v>0</v>
      </c>
      <c r="I19" s="44">
        <f t="shared" si="3"/>
        <v>0</v>
      </c>
      <c r="J19" s="45">
        <v>1</v>
      </c>
      <c r="K19" s="44">
        <f t="shared" si="4"/>
        <v>1</v>
      </c>
      <c r="L19" s="45">
        <v>1</v>
      </c>
    </row>
    <row r="20" spans="1:12" s="18" customFormat="1" ht="14">
      <c r="A20" s="20" t="s">
        <v>97</v>
      </c>
      <c r="B20" s="45">
        <v>0</v>
      </c>
      <c r="C20" s="44">
        <v>0</v>
      </c>
      <c r="D20" s="45">
        <v>0</v>
      </c>
      <c r="E20" s="44">
        <v>0</v>
      </c>
      <c r="F20" s="45">
        <v>0</v>
      </c>
      <c r="G20" s="44">
        <v>0</v>
      </c>
      <c r="H20" s="45">
        <v>0</v>
      </c>
      <c r="I20" s="44">
        <v>0</v>
      </c>
      <c r="J20" s="45">
        <v>0</v>
      </c>
      <c r="K20" s="44">
        <v>0</v>
      </c>
      <c r="L20" s="45">
        <v>0</v>
      </c>
    </row>
    <row r="21" spans="1:12" s="18" customFormat="1" ht="14">
      <c r="A21" s="20" t="s">
        <v>98</v>
      </c>
      <c r="B21" s="45">
        <v>1</v>
      </c>
      <c r="C21" s="44">
        <f>B21/$L21</f>
        <v>0.2</v>
      </c>
      <c r="D21" s="45">
        <v>2</v>
      </c>
      <c r="E21" s="44">
        <f>D21/$L21</f>
        <v>0.4</v>
      </c>
      <c r="F21" s="45">
        <v>1</v>
      </c>
      <c r="G21" s="44">
        <f>F21/$L21</f>
        <v>0.2</v>
      </c>
      <c r="H21" s="45">
        <v>4</v>
      </c>
      <c r="I21" s="44">
        <f>H21/$L21</f>
        <v>0.8</v>
      </c>
      <c r="J21" s="45">
        <v>1</v>
      </c>
      <c r="K21" s="44">
        <f>J21/$L21</f>
        <v>0.2</v>
      </c>
      <c r="L21" s="45">
        <v>5</v>
      </c>
    </row>
    <row r="22" spans="1:12" s="18" customFormat="1" ht="14">
      <c r="A22" s="20" t="s">
        <v>99</v>
      </c>
      <c r="B22" s="45">
        <v>0</v>
      </c>
      <c r="C22" s="44">
        <v>0</v>
      </c>
      <c r="D22" s="45">
        <v>0</v>
      </c>
      <c r="E22" s="44">
        <v>0</v>
      </c>
      <c r="F22" s="45">
        <v>0</v>
      </c>
      <c r="G22" s="44">
        <v>0</v>
      </c>
      <c r="H22" s="45">
        <v>0</v>
      </c>
      <c r="I22" s="44">
        <v>0</v>
      </c>
      <c r="J22" s="45">
        <v>0</v>
      </c>
      <c r="K22" s="44">
        <v>0</v>
      </c>
      <c r="L22" s="45">
        <v>0</v>
      </c>
    </row>
    <row r="23" spans="1:12" s="18" customFormat="1" ht="14">
      <c r="A23" s="20" t="s">
        <v>100</v>
      </c>
      <c r="B23" s="45">
        <v>0</v>
      </c>
      <c r="C23" s="44">
        <f>B23/$L23</f>
        <v>0</v>
      </c>
      <c r="D23" s="45">
        <v>0</v>
      </c>
      <c r="E23" s="44">
        <f>D23/$L23</f>
        <v>0</v>
      </c>
      <c r="F23" s="45">
        <v>0</v>
      </c>
      <c r="G23" s="44">
        <f>F23/$L23</f>
        <v>0</v>
      </c>
      <c r="H23" s="45">
        <v>1</v>
      </c>
      <c r="I23" s="44">
        <f>H23/$L23</f>
        <v>1</v>
      </c>
      <c r="J23" s="45">
        <v>0</v>
      </c>
      <c r="K23" s="44">
        <f>J23/$L23</f>
        <v>0</v>
      </c>
      <c r="L23" s="45">
        <v>1</v>
      </c>
    </row>
    <row r="24" spans="1:12" s="18" customFormat="1" ht="14">
      <c r="A24" s="20" t="s">
        <v>101</v>
      </c>
      <c r="B24" s="45">
        <v>1</v>
      </c>
      <c r="C24" s="44">
        <f>B24/$L24</f>
        <v>5.2631578947368418E-2</v>
      </c>
      <c r="D24" s="45">
        <v>5</v>
      </c>
      <c r="E24" s="44">
        <f>D24/$L24</f>
        <v>0.26315789473684209</v>
      </c>
      <c r="F24" s="45">
        <v>1</v>
      </c>
      <c r="G24" s="44">
        <f>F24/$L24</f>
        <v>5.2631578947368418E-2</v>
      </c>
      <c r="H24" s="45">
        <v>3</v>
      </c>
      <c r="I24" s="44">
        <f>H24/$L24</f>
        <v>0.15789473684210525</v>
      </c>
      <c r="J24" s="45">
        <v>3</v>
      </c>
      <c r="K24" s="44">
        <f>J24/$L24</f>
        <v>0.15789473684210525</v>
      </c>
      <c r="L24" s="45">
        <v>19</v>
      </c>
    </row>
    <row r="25" spans="1:12" s="18" customFormat="1" ht="14">
      <c r="A25" s="20" t="s">
        <v>102</v>
      </c>
      <c r="B25" s="45">
        <v>0</v>
      </c>
      <c r="C25" s="44">
        <f>B25/$L25</f>
        <v>0</v>
      </c>
      <c r="D25" s="45">
        <v>9</v>
      </c>
      <c r="E25" s="44">
        <f>D25/$L25</f>
        <v>0.33333333333333331</v>
      </c>
      <c r="F25" s="45">
        <v>0</v>
      </c>
      <c r="G25" s="44">
        <f>F25/$L25</f>
        <v>0</v>
      </c>
      <c r="H25" s="45">
        <v>11</v>
      </c>
      <c r="I25" s="44">
        <f>H25/$L25</f>
        <v>0.40740740740740738</v>
      </c>
      <c r="J25" s="45">
        <v>7</v>
      </c>
      <c r="K25" s="44">
        <f>J25/$L25</f>
        <v>0.25925925925925924</v>
      </c>
      <c r="L25" s="45">
        <v>27</v>
      </c>
    </row>
    <row r="26" spans="1:12" s="18" customFormat="1" ht="14">
      <c r="A26" s="20" t="s">
        <v>103</v>
      </c>
      <c r="B26" s="45">
        <v>0</v>
      </c>
      <c r="C26" s="44">
        <v>0</v>
      </c>
      <c r="D26" s="45">
        <v>0</v>
      </c>
      <c r="E26" s="44">
        <v>0</v>
      </c>
      <c r="F26" s="45">
        <v>0</v>
      </c>
      <c r="G26" s="44">
        <v>0</v>
      </c>
      <c r="H26" s="45">
        <v>0</v>
      </c>
      <c r="I26" s="44">
        <v>0</v>
      </c>
      <c r="J26" s="45">
        <v>0</v>
      </c>
      <c r="K26" s="44">
        <v>0</v>
      </c>
      <c r="L26" s="45">
        <v>0</v>
      </c>
    </row>
    <row r="27" spans="1:12" s="18" customFormat="1" ht="14">
      <c r="A27" s="20" t="s">
        <v>104</v>
      </c>
      <c r="B27" s="45">
        <v>0</v>
      </c>
      <c r="C27" s="44">
        <v>0</v>
      </c>
      <c r="D27" s="45">
        <v>0</v>
      </c>
      <c r="E27" s="44">
        <v>0</v>
      </c>
      <c r="F27" s="45">
        <v>0</v>
      </c>
      <c r="G27" s="44">
        <v>0</v>
      </c>
      <c r="H27" s="45">
        <v>0</v>
      </c>
      <c r="I27" s="44">
        <v>0</v>
      </c>
      <c r="J27" s="45">
        <v>0</v>
      </c>
      <c r="K27" s="44">
        <v>0</v>
      </c>
      <c r="L27" s="45">
        <v>0</v>
      </c>
    </row>
    <row r="28" spans="1:12" s="18" customFormat="1" ht="14">
      <c r="A28" s="20" t="s">
        <v>105</v>
      </c>
      <c r="B28" s="45">
        <v>2</v>
      </c>
      <c r="C28" s="44">
        <f t="shared" ref="C28:C40" si="5">B28/$L28</f>
        <v>0.125</v>
      </c>
      <c r="D28" s="45">
        <v>7</v>
      </c>
      <c r="E28" s="44">
        <f t="shared" ref="E28:E40" si="6">D28/$L28</f>
        <v>0.4375</v>
      </c>
      <c r="F28" s="45">
        <v>0</v>
      </c>
      <c r="G28" s="44">
        <f t="shared" ref="G28:G40" si="7">F28/$L28</f>
        <v>0</v>
      </c>
      <c r="H28" s="45">
        <v>2</v>
      </c>
      <c r="I28" s="44">
        <f t="shared" ref="I28:I40" si="8">H28/$L28</f>
        <v>0.125</v>
      </c>
      <c r="J28" s="45">
        <v>6</v>
      </c>
      <c r="K28" s="44">
        <f t="shared" ref="K28:K40" si="9">J28/$L28</f>
        <v>0.375</v>
      </c>
      <c r="L28" s="45">
        <v>16</v>
      </c>
    </row>
    <row r="29" spans="1:12" s="18" customFormat="1" ht="14">
      <c r="A29" s="20" t="s">
        <v>106</v>
      </c>
      <c r="B29" s="45">
        <v>1</v>
      </c>
      <c r="C29" s="44">
        <f t="shared" si="5"/>
        <v>8.3333333333333329E-2</v>
      </c>
      <c r="D29" s="45">
        <v>2</v>
      </c>
      <c r="E29" s="44">
        <f t="shared" si="6"/>
        <v>0.16666666666666666</v>
      </c>
      <c r="F29" s="45">
        <v>3</v>
      </c>
      <c r="G29" s="44">
        <f t="shared" si="7"/>
        <v>0.25</v>
      </c>
      <c r="H29" s="45">
        <v>4</v>
      </c>
      <c r="I29" s="44">
        <f t="shared" si="8"/>
        <v>0.33333333333333331</v>
      </c>
      <c r="J29" s="45">
        <v>1</v>
      </c>
      <c r="K29" s="44">
        <f t="shared" si="9"/>
        <v>8.3333333333333329E-2</v>
      </c>
      <c r="L29" s="45">
        <v>12</v>
      </c>
    </row>
    <row r="30" spans="1:12" s="18" customFormat="1" ht="14">
      <c r="A30" s="20" t="s">
        <v>107</v>
      </c>
      <c r="B30" s="45">
        <v>0</v>
      </c>
      <c r="C30" s="44">
        <f t="shared" si="5"/>
        <v>0</v>
      </c>
      <c r="D30" s="45">
        <v>1</v>
      </c>
      <c r="E30" s="44">
        <f t="shared" si="6"/>
        <v>1</v>
      </c>
      <c r="F30" s="45">
        <v>0</v>
      </c>
      <c r="G30" s="44">
        <f t="shared" si="7"/>
        <v>0</v>
      </c>
      <c r="H30" s="45">
        <v>0</v>
      </c>
      <c r="I30" s="44">
        <f t="shared" si="8"/>
        <v>0</v>
      </c>
      <c r="J30" s="45">
        <v>0</v>
      </c>
      <c r="K30" s="44">
        <f t="shared" si="9"/>
        <v>0</v>
      </c>
      <c r="L30" s="45">
        <v>1</v>
      </c>
    </row>
    <row r="31" spans="1:12" s="18" customFormat="1" ht="14">
      <c r="A31" s="20" t="s">
        <v>108</v>
      </c>
      <c r="B31" s="45">
        <v>0</v>
      </c>
      <c r="C31" s="44">
        <f t="shared" si="5"/>
        <v>0</v>
      </c>
      <c r="D31" s="45">
        <v>0</v>
      </c>
      <c r="E31" s="44">
        <f t="shared" si="6"/>
        <v>0</v>
      </c>
      <c r="F31" s="45">
        <v>0</v>
      </c>
      <c r="G31" s="44">
        <f t="shared" si="7"/>
        <v>0</v>
      </c>
      <c r="H31" s="45">
        <v>0</v>
      </c>
      <c r="I31" s="44">
        <f t="shared" si="8"/>
        <v>0</v>
      </c>
      <c r="J31" s="45">
        <v>0</v>
      </c>
      <c r="K31" s="44">
        <f t="shared" si="9"/>
        <v>0</v>
      </c>
      <c r="L31" s="45">
        <v>2</v>
      </c>
    </row>
    <row r="32" spans="1:12" s="18" customFormat="1" ht="14">
      <c r="A32" s="20" t="s">
        <v>109</v>
      </c>
      <c r="B32" s="45">
        <v>3</v>
      </c>
      <c r="C32" s="44">
        <f t="shared" si="5"/>
        <v>0.16666666666666666</v>
      </c>
      <c r="D32" s="45">
        <v>4</v>
      </c>
      <c r="E32" s="44">
        <f t="shared" si="6"/>
        <v>0.22222222222222221</v>
      </c>
      <c r="F32" s="45">
        <v>2</v>
      </c>
      <c r="G32" s="44">
        <f t="shared" si="7"/>
        <v>0.1111111111111111</v>
      </c>
      <c r="H32" s="45">
        <v>4</v>
      </c>
      <c r="I32" s="44">
        <f t="shared" si="8"/>
        <v>0.22222222222222221</v>
      </c>
      <c r="J32" s="45">
        <v>7</v>
      </c>
      <c r="K32" s="44">
        <f t="shared" si="9"/>
        <v>0.3888888888888889</v>
      </c>
      <c r="L32" s="45">
        <v>18</v>
      </c>
    </row>
    <row r="33" spans="1:12" s="18" customFormat="1" ht="14">
      <c r="A33" s="20" t="s">
        <v>110</v>
      </c>
      <c r="B33" s="45">
        <v>1</v>
      </c>
      <c r="C33" s="44">
        <f t="shared" si="5"/>
        <v>6.6666666666666666E-2</v>
      </c>
      <c r="D33" s="45">
        <v>6</v>
      </c>
      <c r="E33" s="44">
        <f t="shared" si="6"/>
        <v>0.4</v>
      </c>
      <c r="F33" s="45">
        <v>0</v>
      </c>
      <c r="G33" s="44">
        <f t="shared" si="7"/>
        <v>0</v>
      </c>
      <c r="H33" s="45">
        <v>10</v>
      </c>
      <c r="I33" s="44">
        <f t="shared" si="8"/>
        <v>0.66666666666666663</v>
      </c>
      <c r="J33" s="45">
        <v>0</v>
      </c>
      <c r="K33" s="44">
        <f t="shared" si="9"/>
        <v>0</v>
      </c>
      <c r="L33" s="45">
        <v>15</v>
      </c>
    </row>
    <row r="34" spans="1:12" s="18" customFormat="1" ht="14">
      <c r="A34" s="20" t="s">
        <v>111</v>
      </c>
      <c r="B34" s="45">
        <v>0</v>
      </c>
      <c r="C34" s="44">
        <f t="shared" si="5"/>
        <v>0</v>
      </c>
      <c r="D34" s="45">
        <v>4</v>
      </c>
      <c r="E34" s="44">
        <f t="shared" si="6"/>
        <v>0.36363636363636365</v>
      </c>
      <c r="F34" s="45">
        <v>0</v>
      </c>
      <c r="G34" s="44">
        <f t="shared" si="7"/>
        <v>0</v>
      </c>
      <c r="H34" s="45">
        <v>3</v>
      </c>
      <c r="I34" s="44">
        <f t="shared" si="8"/>
        <v>0.27272727272727271</v>
      </c>
      <c r="J34" s="45">
        <v>3</v>
      </c>
      <c r="K34" s="44">
        <f t="shared" si="9"/>
        <v>0.27272727272727271</v>
      </c>
      <c r="L34" s="45">
        <v>11</v>
      </c>
    </row>
    <row r="35" spans="1:12" s="18" customFormat="1" ht="14">
      <c r="A35" s="20" t="s">
        <v>112</v>
      </c>
      <c r="B35" s="45">
        <v>0</v>
      </c>
      <c r="C35" s="44">
        <f t="shared" si="5"/>
        <v>0</v>
      </c>
      <c r="D35" s="45">
        <v>7</v>
      </c>
      <c r="E35" s="44">
        <f t="shared" si="6"/>
        <v>0.5</v>
      </c>
      <c r="F35" s="45">
        <v>0</v>
      </c>
      <c r="G35" s="44">
        <f t="shared" si="7"/>
        <v>0</v>
      </c>
      <c r="H35" s="45">
        <v>3</v>
      </c>
      <c r="I35" s="44">
        <f t="shared" si="8"/>
        <v>0.21428571428571427</v>
      </c>
      <c r="J35" s="45">
        <v>4</v>
      </c>
      <c r="K35" s="44">
        <f t="shared" si="9"/>
        <v>0.2857142857142857</v>
      </c>
      <c r="L35" s="45">
        <v>14</v>
      </c>
    </row>
    <row r="36" spans="1:12" s="18" customFormat="1" ht="14">
      <c r="A36" s="20" t="s">
        <v>113</v>
      </c>
      <c r="B36" s="45">
        <v>4</v>
      </c>
      <c r="C36" s="44">
        <f t="shared" si="5"/>
        <v>0.2</v>
      </c>
      <c r="D36" s="45">
        <v>5</v>
      </c>
      <c r="E36" s="44">
        <f t="shared" si="6"/>
        <v>0.25</v>
      </c>
      <c r="F36" s="45">
        <v>0</v>
      </c>
      <c r="G36" s="44">
        <f t="shared" si="7"/>
        <v>0</v>
      </c>
      <c r="H36" s="45">
        <v>9</v>
      </c>
      <c r="I36" s="44">
        <f t="shared" si="8"/>
        <v>0.45</v>
      </c>
      <c r="J36" s="45">
        <v>4</v>
      </c>
      <c r="K36" s="44">
        <f t="shared" si="9"/>
        <v>0.2</v>
      </c>
      <c r="L36" s="45">
        <v>20</v>
      </c>
    </row>
    <row r="37" spans="1:12" s="18" customFormat="1" ht="14">
      <c r="A37" s="20" t="s">
        <v>114</v>
      </c>
      <c r="B37" s="45">
        <v>0</v>
      </c>
      <c r="C37" s="44">
        <f t="shared" si="5"/>
        <v>0</v>
      </c>
      <c r="D37" s="45">
        <v>1</v>
      </c>
      <c r="E37" s="44">
        <f t="shared" si="6"/>
        <v>0.16666666666666666</v>
      </c>
      <c r="F37" s="45">
        <v>0</v>
      </c>
      <c r="G37" s="44">
        <f t="shared" si="7"/>
        <v>0</v>
      </c>
      <c r="H37" s="45">
        <v>1</v>
      </c>
      <c r="I37" s="44">
        <f t="shared" si="8"/>
        <v>0.16666666666666666</v>
      </c>
      <c r="J37" s="45">
        <v>1</v>
      </c>
      <c r="K37" s="44">
        <f t="shared" si="9"/>
        <v>0.16666666666666666</v>
      </c>
      <c r="L37" s="45">
        <v>6</v>
      </c>
    </row>
    <row r="38" spans="1:12" s="18" customFormat="1" ht="14">
      <c r="A38" s="20" t="s">
        <v>115</v>
      </c>
      <c r="B38" s="45">
        <v>1</v>
      </c>
      <c r="C38" s="44">
        <f t="shared" si="5"/>
        <v>0.16666666666666666</v>
      </c>
      <c r="D38" s="45">
        <v>1</v>
      </c>
      <c r="E38" s="44">
        <f t="shared" si="6"/>
        <v>0.16666666666666666</v>
      </c>
      <c r="F38" s="45">
        <v>0</v>
      </c>
      <c r="G38" s="44">
        <f t="shared" si="7"/>
        <v>0</v>
      </c>
      <c r="H38" s="45">
        <v>0</v>
      </c>
      <c r="I38" s="44">
        <f t="shared" si="8"/>
        <v>0</v>
      </c>
      <c r="J38" s="45">
        <v>0</v>
      </c>
      <c r="K38" s="44">
        <f t="shared" si="9"/>
        <v>0</v>
      </c>
      <c r="L38" s="45">
        <v>6</v>
      </c>
    </row>
    <row r="39" spans="1:12" s="18" customFormat="1" ht="14">
      <c r="A39" s="20" t="s">
        <v>116</v>
      </c>
      <c r="B39" s="45">
        <v>1</v>
      </c>
      <c r="C39" s="44">
        <f t="shared" si="5"/>
        <v>4.3478260869565216E-2</v>
      </c>
      <c r="D39" s="45">
        <v>3</v>
      </c>
      <c r="E39" s="44">
        <f t="shared" si="6"/>
        <v>0.13043478260869565</v>
      </c>
      <c r="F39" s="45">
        <v>1</v>
      </c>
      <c r="G39" s="44">
        <f t="shared" si="7"/>
        <v>4.3478260869565216E-2</v>
      </c>
      <c r="H39" s="45">
        <v>2</v>
      </c>
      <c r="I39" s="44">
        <f t="shared" si="8"/>
        <v>8.6956521739130432E-2</v>
      </c>
      <c r="J39" s="45">
        <v>7</v>
      </c>
      <c r="K39" s="44">
        <f t="shared" si="9"/>
        <v>0.30434782608695654</v>
      </c>
      <c r="L39" s="45">
        <v>23</v>
      </c>
    </row>
    <row r="40" spans="1:12" s="18" customFormat="1" ht="14">
      <c r="A40" s="20" t="s">
        <v>117</v>
      </c>
      <c r="B40" s="45">
        <v>1</v>
      </c>
      <c r="C40" s="44">
        <f t="shared" si="5"/>
        <v>6.25E-2</v>
      </c>
      <c r="D40" s="45">
        <v>9</v>
      </c>
      <c r="E40" s="44">
        <f t="shared" si="6"/>
        <v>0.5625</v>
      </c>
      <c r="F40" s="45">
        <v>1</v>
      </c>
      <c r="G40" s="44">
        <f t="shared" si="7"/>
        <v>6.25E-2</v>
      </c>
      <c r="H40" s="45">
        <v>5</v>
      </c>
      <c r="I40" s="44">
        <f t="shared" si="8"/>
        <v>0.3125</v>
      </c>
      <c r="J40" s="45">
        <v>4</v>
      </c>
      <c r="K40" s="44">
        <f t="shared" si="9"/>
        <v>0.25</v>
      </c>
      <c r="L40" s="45">
        <v>16</v>
      </c>
    </row>
    <row r="41" spans="1:12" s="18" customFormat="1" ht="14">
      <c r="A41" s="20" t="s">
        <v>118</v>
      </c>
      <c r="B41" s="45">
        <v>0</v>
      </c>
      <c r="C41" s="44">
        <v>0</v>
      </c>
      <c r="D41" s="45">
        <v>0</v>
      </c>
      <c r="E41" s="44">
        <v>0</v>
      </c>
      <c r="F41" s="45">
        <v>0</v>
      </c>
      <c r="G41" s="44">
        <v>0</v>
      </c>
      <c r="H41" s="45">
        <v>0</v>
      </c>
      <c r="I41" s="44">
        <v>0</v>
      </c>
      <c r="J41" s="45">
        <v>0</v>
      </c>
      <c r="K41" s="44">
        <v>0</v>
      </c>
      <c r="L41" s="45">
        <v>0</v>
      </c>
    </row>
    <row r="42" spans="1:12" s="18" customFormat="1" ht="14">
      <c r="A42" s="20" t="s">
        <v>119</v>
      </c>
      <c r="B42" s="45">
        <v>0</v>
      </c>
      <c r="C42" s="44">
        <v>0</v>
      </c>
      <c r="D42" s="45">
        <v>0</v>
      </c>
      <c r="E42" s="44">
        <v>0</v>
      </c>
      <c r="F42" s="45">
        <v>0</v>
      </c>
      <c r="G42" s="44">
        <v>0</v>
      </c>
      <c r="H42" s="45">
        <v>0</v>
      </c>
      <c r="I42" s="44">
        <v>0</v>
      </c>
      <c r="J42" s="45">
        <v>0</v>
      </c>
      <c r="K42" s="44">
        <v>0</v>
      </c>
      <c r="L42" s="45">
        <v>0</v>
      </c>
    </row>
    <row r="43" spans="1:12" s="18" customFormat="1" ht="14">
      <c r="B43" s="46"/>
      <c r="C43" s="46"/>
      <c r="D43" s="46"/>
      <c r="E43" s="46"/>
      <c r="F43" s="46"/>
      <c r="G43" s="46"/>
      <c r="H43" s="46"/>
      <c r="I43" s="46"/>
      <c r="J43" s="46"/>
      <c r="K43" s="46"/>
    </row>
    <row r="44" spans="1:12" s="18" customFormat="1" ht="14">
      <c r="A44" s="23" t="s">
        <v>125</v>
      </c>
      <c r="B44" s="46"/>
      <c r="C44" s="46"/>
      <c r="D44" s="46"/>
      <c r="E44" s="46"/>
      <c r="F44" s="46"/>
      <c r="G44" s="46"/>
      <c r="H44" s="46"/>
      <c r="I44" s="46"/>
      <c r="J44" s="46"/>
      <c r="K44" s="46"/>
    </row>
  </sheetData>
  <sheetProtection selectLockedCells="1" selectUnlockedCells="1"/>
  <mergeCells count="8">
    <mergeCell ref="A3:L3"/>
    <mergeCell ref="A7:A9"/>
    <mergeCell ref="B7:L7"/>
    <mergeCell ref="B8:C8"/>
    <mergeCell ref="D8:E8"/>
    <mergeCell ref="F8:G8"/>
    <mergeCell ref="H8:I8"/>
    <mergeCell ref="J8:K8"/>
  </mergeCells>
  <conditionalFormatting sqref="B5:C5 A4:C4">
    <cfRule type="duplicateValues" dxfId="129" priority="3"/>
  </conditionalFormatting>
  <conditionalFormatting sqref="D4:L5">
    <cfRule type="duplicateValues" dxfId="128" priority="2"/>
  </conditionalFormatting>
  <conditionalFormatting sqref="A5">
    <cfRule type="duplicateValues" dxfId="127" priority="1"/>
  </conditionalFormatting>
  <pageMargins left="0.7" right="0.7" top="0.75" bottom="0.75" header="0.3" footer="0.3"/>
  <pageSetup orientation="portrait" horizontalDpi="360" verticalDpi="36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E30BA-7792-4E99-939E-45F582E7AB28}">
  <dimension ref="A1:V45"/>
  <sheetViews>
    <sheetView showGridLines="0" zoomScale="87" zoomScaleNormal="87" workbookViewId="0">
      <selection activeCell="E35" sqref="E35"/>
    </sheetView>
  </sheetViews>
  <sheetFormatPr baseColWidth="10" defaultColWidth="11.5" defaultRowHeight="15"/>
  <cols>
    <col min="1" max="1" width="37.83203125" style="16" customWidth="1"/>
    <col min="2" max="2" width="14.33203125" style="47" bestFit="1" customWidth="1"/>
    <col min="3" max="3" width="13.6640625" style="47" customWidth="1"/>
    <col min="4" max="21" width="11.5" style="47"/>
    <col min="22" max="22" width="14.1640625" style="16" bestFit="1" customWidth="1"/>
    <col min="23" max="16384" width="11.5" style="16"/>
  </cols>
  <sheetData>
    <row r="1" spans="1:22" s="14" customFormat="1" ht="59.25" customHeight="1">
      <c r="B1" s="35"/>
      <c r="C1" s="35"/>
      <c r="D1" s="35"/>
      <c r="E1" s="35"/>
      <c r="F1" s="35"/>
      <c r="G1" s="35"/>
      <c r="H1" s="35"/>
      <c r="I1" s="35"/>
      <c r="J1" s="35"/>
      <c r="K1" s="35"/>
      <c r="L1" s="35"/>
      <c r="M1" s="35"/>
      <c r="N1" s="35"/>
      <c r="O1" s="35"/>
      <c r="P1" s="35"/>
      <c r="Q1" s="35"/>
      <c r="R1" s="35"/>
      <c r="S1" s="35"/>
      <c r="T1" s="35"/>
      <c r="U1" s="35"/>
    </row>
    <row r="2" spans="1:22" s="15" customFormat="1" ht="3.75" customHeight="1">
      <c r="B2" s="36"/>
      <c r="C2" s="36"/>
      <c r="D2" s="36"/>
      <c r="E2" s="36"/>
      <c r="F2" s="36"/>
      <c r="G2" s="36"/>
      <c r="H2" s="36"/>
      <c r="I2" s="36"/>
      <c r="J2" s="36"/>
      <c r="K2" s="36"/>
      <c r="L2" s="36"/>
      <c r="M2" s="36"/>
      <c r="N2" s="36"/>
      <c r="O2" s="36"/>
      <c r="P2" s="36"/>
      <c r="Q2" s="36"/>
      <c r="R2" s="36"/>
      <c r="S2" s="36"/>
      <c r="T2" s="36"/>
      <c r="U2" s="36"/>
    </row>
    <row r="3" spans="1:22" ht="28.5" customHeight="1">
      <c r="A3" s="461" t="s">
        <v>13</v>
      </c>
      <c r="B3" s="461"/>
      <c r="C3" s="461"/>
      <c r="D3" s="461"/>
      <c r="E3" s="461"/>
      <c r="F3" s="461"/>
      <c r="G3" s="461"/>
      <c r="H3" s="461"/>
      <c r="I3" s="461"/>
      <c r="J3" s="461"/>
      <c r="K3" s="461"/>
      <c r="L3" s="461"/>
      <c r="M3" s="461"/>
      <c r="N3" s="461"/>
      <c r="O3" s="461"/>
      <c r="P3" s="461"/>
      <c r="Q3" s="461"/>
      <c r="R3" s="461"/>
      <c r="S3" s="461"/>
      <c r="T3" s="461"/>
      <c r="U3" s="461"/>
      <c r="V3" s="461"/>
    </row>
    <row r="4" spans="1:22">
      <c r="A4" s="26" t="s">
        <v>75</v>
      </c>
      <c r="B4" s="37"/>
      <c r="C4" s="37"/>
      <c r="D4" s="37"/>
      <c r="E4" s="37"/>
      <c r="F4" s="37"/>
      <c r="G4" s="37"/>
      <c r="H4" s="37"/>
      <c r="I4" s="37"/>
      <c r="J4" s="37"/>
      <c r="K4" s="37"/>
      <c r="L4" s="37"/>
      <c r="M4" s="37"/>
      <c r="N4" s="37"/>
      <c r="O4" s="37"/>
      <c r="P4" s="37"/>
      <c r="Q4" s="37"/>
      <c r="R4" s="37"/>
      <c r="S4" s="37"/>
      <c r="T4" s="37"/>
      <c r="U4" s="37"/>
      <c r="V4" s="37"/>
    </row>
    <row r="5" spans="1:22">
      <c r="A5" s="49" t="s">
        <v>291</v>
      </c>
      <c r="B5" s="37"/>
      <c r="C5" s="37"/>
      <c r="D5" s="37"/>
      <c r="E5" s="37"/>
      <c r="F5" s="37"/>
      <c r="G5" s="37"/>
      <c r="H5" s="37"/>
      <c r="I5" s="37"/>
      <c r="J5" s="37"/>
      <c r="K5" s="37"/>
      <c r="L5" s="37"/>
      <c r="M5" s="37"/>
      <c r="N5" s="37"/>
      <c r="O5" s="37"/>
      <c r="P5" s="37"/>
      <c r="Q5" s="37"/>
      <c r="R5" s="37"/>
      <c r="S5" s="37"/>
      <c r="T5" s="37"/>
      <c r="U5" s="37"/>
      <c r="V5" s="37"/>
    </row>
    <row r="6" spans="1:22">
      <c r="A6" s="38" t="s">
        <v>84</v>
      </c>
      <c r="B6" s="39"/>
      <c r="C6" s="39"/>
      <c r="D6" s="39"/>
      <c r="E6" s="39"/>
      <c r="F6" s="39"/>
      <c r="G6" s="39"/>
      <c r="H6" s="39"/>
      <c r="I6" s="39"/>
      <c r="J6" s="39"/>
      <c r="K6" s="39"/>
      <c r="L6" s="39"/>
      <c r="M6" s="39"/>
      <c r="N6" s="39"/>
      <c r="O6" s="39"/>
      <c r="P6" s="39"/>
      <c r="Q6" s="39"/>
      <c r="R6" s="39"/>
      <c r="S6" s="39"/>
      <c r="T6" s="39"/>
      <c r="U6" s="39"/>
      <c r="V6" s="39"/>
    </row>
    <row r="8" spans="1:22" s="18" customFormat="1" ht="14">
      <c r="A8" s="462" t="s">
        <v>85</v>
      </c>
      <c r="B8" s="465" t="s">
        <v>292</v>
      </c>
      <c r="C8" s="466"/>
      <c r="D8" s="466"/>
      <c r="E8" s="466"/>
      <c r="F8" s="466"/>
      <c r="G8" s="466"/>
      <c r="H8" s="466"/>
      <c r="I8" s="466"/>
      <c r="J8" s="466"/>
      <c r="K8" s="466"/>
      <c r="L8" s="466"/>
      <c r="M8" s="466"/>
      <c r="N8" s="466"/>
      <c r="O8" s="466"/>
      <c r="P8" s="466"/>
      <c r="Q8" s="466"/>
      <c r="R8" s="466"/>
      <c r="S8" s="466"/>
      <c r="T8" s="466"/>
      <c r="U8" s="466"/>
      <c r="V8" s="467"/>
    </row>
    <row r="9" spans="1:22" s="18" customFormat="1" ht="38.25" customHeight="1">
      <c r="A9" s="463"/>
      <c r="B9" s="465" t="s">
        <v>293</v>
      </c>
      <c r="C9" s="467"/>
      <c r="D9" s="465" t="s">
        <v>294</v>
      </c>
      <c r="E9" s="467"/>
      <c r="F9" s="468" t="s">
        <v>295</v>
      </c>
      <c r="G9" s="469"/>
      <c r="H9" s="465" t="s">
        <v>296</v>
      </c>
      <c r="I9" s="467"/>
      <c r="J9" s="470" t="s">
        <v>297</v>
      </c>
      <c r="K9" s="471"/>
      <c r="L9" s="465" t="s">
        <v>298</v>
      </c>
      <c r="M9" s="467"/>
      <c r="N9" s="470" t="s">
        <v>299</v>
      </c>
      <c r="O9" s="471"/>
      <c r="P9" s="470" t="s">
        <v>300</v>
      </c>
      <c r="Q9" s="471"/>
      <c r="R9" s="470" t="s">
        <v>301</v>
      </c>
      <c r="S9" s="471"/>
      <c r="T9" s="470" t="s">
        <v>168</v>
      </c>
      <c r="U9" s="471"/>
      <c r="V9" s="29" t="s">
        <v>124</v>
      </c>
    </row>
    <row r="10" spans="1:22" s="18" customFormat="1">
      <c r="A10" s="464"/>
      <c r="B10" s="29" t="s">
        <v>23</v>
      </c>
      <c r="C10" s="29" t="s">
        <v>22</v>
      </c>
      <c r="D10" s="29" t="s">
        <v>23</v>
      </c>
      <c r="E10" s="29" t="s">
        <v>22</v>
      </c>
      <c r="F10" s="29" t="s">
        <v>23</v>
      </c>
      <c r="G10" s="29" t="s">
        <v>22</v>
      </c>
      <c r="H10" s="29" t="s">
        <v>23</v>
      </c>
      <c r="I10" s="29" t="s">
        <v>22</v>
      </c>
      <c r="J10" s="29" t="s">
        <v>23</v>
      </c>
      <c r="K10" s="29" t="s">
        <v>22</v>
      </c>
      <c r="L10" s="29" t="s">
        <v>23</v>
      </c>
      <c r="M10" s="29" t="s">
        <v>22</v>
      </c>
      <c r="N10" s="29" t="s">
        <v>23</v>
      </c>
      <c r="O10" s="29" t="s">
        <v>22</v>
      </c>
      <c r="P10" s="29" t="s">
        <v>23</v>
      </c>
      <c r="Q10" s="29" t="s">
        <v>22</v>
      </c>
      <c r="R10" s="29" t="s">
        <v>23</v>
      </c>
      <c r="S10" s="29" t="s">
        <v>22</v>
      </c>
      <c r="T10" s="29" t="s">
        <v>23</v>
      </c>
      <c r="U10" s="29" t="s">
        <v>22</v>
      </c>
      <c r="V10" s="29"/>
    </row>
    <row r="11" spans="1:22" s="18" customFormat="1" ht="14">
      <c r="A11" s="40" t="s">
        <v>87</v>
      </c>
      <c r="B11" s="41">
        <f>SUM(B12:B43)</f>
        <v>2556</v>
      </c>
      <c r="C11" s="48">
        <f t="shared" ref="C11:C41" si="0">B11/$V11</f>
        <v>0.78212974296205628</v>
      </c>
      <c r="D11" s="41">
        <f>SUM(D12:D43)</f>
        <v>347</v>
      </c>
      <c r="E11" s="48">
        <f t="shared" ref="E11:E41" si="1">D11/$V11</f>
        <v>0.10618115055079559</v>
      </c>
      <c r="F11" s="41">
        <f>SUM(F12:F43)</f>
        <v>8</v>
      </c>
      <c r="G11" s="48">
        <f t="shared" ref="G11:G41" si="2">F11/$V11</f>
        <v>2.4479804161566705E-3</v>
      </c>
      <c r="H11" s="41">
        <f>SUM(H12:H43)</f>
        <v>15</v>
      </c>
      <c r="I11" s="48">
        <f t="shared" ref="I11:I41" si="3">H11/$V11</f>
        <v>4.5899632802937577E-3</v>
      </c>
      <c r="J11" s="41">
        <f>SUM(J12:J43)</f>
        <v>5</v>
      </c>
      <c r="K11" s="48">
        <f t="shared" ref="K11:K41" si="4">J11/$V11</f>
        <v>1.5299877600979193E-3</v>
      </c>
      <c r="L11" s="41">
        <f>SUM(L12:L43)</f>
        <v>26</v>
      </c>
      <c r="M11" s="48">
        <f t="shared" ref="M11:M41" si="5">L11/$V11</f>
        <v>7.9559363525091801E-3</v>
      </c>
      <c r="N11" s="41">
        <f>SUM(N12:N43)</f>
        <v>3</v>
      </c>
      <c r="O11" s="48">
        <f t="shared" ref="O11:O41" si="6">N11/$V11</f>
        <v>9.1799265605875156E-4</v>
      </c>
      <c r="P11" s="41">
        <f>SUM(P12:P43)</f>
        <v>56</v>
      </c>
      <c r="Q11" s="48">
        <f t="shared" ref="Q11:Q41" si="7">P11/$V11</f>
        <v>1.7135862913096694E-2</v>
      </c>
      <c r="R11" s="41">
        <f>SUM(R12:R43)</f>
        <v>84</v>
      </c>
      <c r="S11" s="48">
        <f t="shared" ref="S11:S41" si="8">R11/$V11</f>
        <v>2.5703794369645042E-2</v>
      </c>
      <c r="T11" s="41">
        <f>SUM(T12:T43)</f>
        <v>168</v>
      </c>
      <c r="U11" s="48">
        <f t="shared" ref="U11:U41" si="9">T11/$V11</f>
        <v>5.1407588739290085E-2</v>
      </c>
      <c r="V11" s="41">
        <f>SUM(V12:V43)</f>
        <v>3268</v>
      </c>
    </row>
    <row r="12" spans="1:22" s="18" customFormat="1" ht="14">
      <c r="A12" s="20" t="s">
        <v>88</v>
      </c>
      <c r="B12" s="45">
        <v>2</v>
      </c>
      <c r="C12" s="44">
        <f t="shared" si="0"/>
        <v>0.13333333333333333</v>
      </c>
      <c r="D12" s="45">
        <v>1</v>
      </c>
      <c r="E12" s="44">
        <f t="shared" si="1"/>
        <v>6.6666666666666666E-2</v>
      </c>
      <c r="F12" s="45">
        <v>0</v>
      </c>
      <c r="G12" s="44">
        <f t="shared" si="2"/>
        <v>0</v>
      </c>
      <c r="H12" s="45">
        <v>0</v>
      </c>
      <c r="I12" s="44">
        <f t="shared" si="3"/>
        <v>0</v>
      </c>
      <c r="J12" s="45">
        <v>0</v>
      </c>
      <c r="K12" s="44">
        <f t="shared" si="4"/>
        <v>0</v>
      </c>
      <c r="L12" s="45">
        <v>0</v>
      </c>
      <c r="M12" s="44">
        <f t="shared" si="5"/>
        <v>0</v>
      </c>
      <c r="N12" s="45">
        <v>0</v>
      </c>
      <c r="O12" s="44">
        <f t="shared" si="6"/>
        <v>0</v>
      </c>
      <c r="P12" s="45">
        <v>0</v>
      </c>
      <c r="Q12" s="44">
        <f t="shared" si="7"/>
        <v>0</v>
      </c>
      <c r="R12" s="45">
        <v>0</v>
      </c>
      <c r="S12" s="44">
        <f t="shared" si="8"/>
        <v>0</v>
      </c>
      <c r="T12" s="45">
        <v>12</v>
      </c>
      <c r="U12" s="44">
        <f t="shared" si="9"/>
        <v>0.8</v>
      </c>
      <c r="V12" s="45">
        <f>B12+D12+F12+H12+J12+L12+N12+P12+R12+T12</f>
        <v>15</v>
      </c>
    </row>
    <row r="13" spans="1:22" s="18" customFormat="1" ht="14">
      <c r="A13" s="20" t="s">
        <v>89</v>
      </c>
      <c r="B13" s="45">
        <v>125</v>
      </c>
      <c r="C13" s="44">
        <f t="shared" si="0"/>
        <v>0.65789473684210531</v>
      </c>
      <c r="D13" s="45">
        <v>45</v>
      </c>
      <c r="E13" s="44">
        <f t="shared" si="1"/>
        <v>0.23684210526315788</v>
      </c>
      <c r="F13" s="45">
        <v>0</v>
      </c>
      <c r="G13" s="44">
        <f t="shared" si="2"/>
        <v>0</v>
      </c>
      <c r="H13" s="45">
        <v>1</v>
      </c>
      <c r="I13" s="44">
        <f t="shared" si="3"/>
        <v>5.263157894736842E-3</v>
      </c>
      <c r="J13" s="45">
        <v>0</v>
      </c>
      <c r="K13" s="44">
        <f t="shared" si="4"/>
        <v>0</v>
      </c>
      <c r="L13" s="45">
        <v>1</v>
      </c>
      <c r="M13" s="44">
        <f t="shared" si="5"/>
        <v>5.263157894736842E-3</v>
      </c>
      <c r="N13" s="45">
        <v>0</v>
      </c>
      <c r="O13" s="44">
        <f t="shared" si="6"/>
        <v>0</v>
      </c>
      <c r="P13" s="45">
        <v>1</v>
      </c>
      <c r="Q13" s="44">
        <f t="shared" si="7"/>
        <v>5.263157894736842E-3</v>
      </c>
      <c r="R13" s="45">
        <v>7</v>
      </c>
      <c r="S13" s="44">
        <f t="shared" si="8"/>
        <v>3.6842105263157891E-2</v>
      </c>
      <c r="T13" s="45">
        <v>10</v>
      </c>
      <c r="U13" s="44">
        <f t="shared" si="9"/>
        <v>5.2631578947368418E-2</v>
      </c>
      <c r="V13" s="45">
        <f t="shared" ref="V13:V43" si="10">B13+D13+F13+H13+J13+L13+N13+P13+R13+T13</f>
        <v>190</v>
      </c>
    </row>
    <row r="14" spans="1:22" s="18" customFormat="1" ht="14">
      <c r="A14" s="20" t="s">
        <v>90</v>
      </c>
      <c r="B14" s="45">
        <v>0</v>
      </c>
      <c r="C14" s="44">
        <v>0</v>
      </c>
      <c r="D14" s="45">
        <v>0</v>
      </c>
      <c r="E14" s="44">
        <v>0</v>
      </c>
      <c r="F14" s="45">
        <v>0</v>
      </c>
      <c r="G14" s="44">
        <v>0</v>
      </c>
      <c r="H14" s="45">
        <v>0</v>
      </c>
      <c r="I14" s="44">
        <v>0</v>
      </c>
      <c r="J14" s="45">
        <v>0</v>
      </c>
      <c r="K14" s="44">
        <v>0</v>
      </c>
      <c r="L14" s="45">
        <v>0</v>
      </c>
      <c r="M14" s="44">
        <v>0</v>
      </c>
      <c r="N14" s="45">
        <v>0</v>
      </c>
      <c r="O14" s="44">
        <v>0</v>
      </c>
      <c r="P14" s="45">
        <v>0</v>
      </c>
      <c r="Q14" s="44">
        <v>0</v>
      </c>
      <c r="R14" s="45">
        <v>0</v>
      </c>
      <c r="S14" s="44">
        <v>0</v>
      </c>
      <c r="T14" s="45">
        <v>0</v>
      </c>
      <c r="U14" s="44">
        <v>0</v>
      </c>
      <c r="V14" s="45">
        <f t="shared" si="10"/>
        <v>0</v>
      </c>
    </row>
    <row r="15" spans="1:22" s="18" customFormat="1" ht="14">
      <c r="A15" s="20" t="s">
        <v>91</v>
      </c>
      <c r="B15" s="45">
        <v>135</v>
      </c>
      <c r="C15" s="44">
        <f t="shared" si="0"/>
        <v>0.82317073170731703</v>
      </c>
      <c r="D15" s="45">
        <v>6</v>
      </c>
      <c r="E15" s="44">
        <f t="shared" si="1"/>
        <v>3.6585365853658534E-2</v>
      </c>
      <c r="F15" s="45">
        <v>0</v>
      </c>
      <c r="G15" s="44">
        <f t="shared" si="2"/>
        <v>0</v>
      </c>
      <c r="H15" s="45">
        <v>2</v>
      </c>
      <c r="I15" s="44">
        <f t="shared" si="3"/>
        <v>1.2195121951219513E-2</v>
      </c>
      <c r="J15" s="45">
        <v>0</v>
      </c>
      <c r="K15" s="44">
        <f t="shared" si="4"/>
        <v>0</v>
      </c>
      <c r="L15" s="45">
        <v>2</v>
      </c>
      <c r="M15" s="44">
        <f t="shared" si="5"/>
        <v>1.2195121951219513E-2</v>
      </c>
      <c r="N15" s="45">
        <v>0</v>
      </c>
      <c r="O15" s="44">
        <f t="shared" si="6"/>
        <v>0</v>
      </c>
      <c r="P15" s="45">
        <v>6</v>
      </c>
      <c r="Q15" s="44">
        <f t="shared" si="7"/>
        <v>3.6585365853658534E-2</v>
      </c>
      <c r="R15" s="45">
        <v>4</v>
      </c>
      <c r="S15" s="44">
        <f t="shared" si="8"/>
        <v>2.4390243902439025E-2</v>
      </c>
      <c r="T15" s="45">
        <v>9</v>
      </c>
      <c r="U15" s="44">
        <f t="shared" si="9"/>
        <v>5.4878048780487805E-2</v>
      </c>
      <c r="V15" s="45">
        <f t="shared" si="10"/>
        <v>164</v>
      </c>
    </row>
    <row r="16" spans="1:22" s="18" customFormat="1" ht="14">
      <c r="A16" s="20" t="s">
        <v>92</v>
      </c>
      <c r="B16" s="45">
        <v>239</v>
      </c>
      <c r="C16" s="44">
        <f t="shared" si="0"/>
        <v>0.74454828660436134</v>
      </c>
      <c r="D16" s="45">
        <v>21</v>
      </c>
      <c r="E16" s="44">
        <f t="shared" si="1"/>
        <v>6.5420560747663545E-2</v>
      </c>
      <c r="F16" s="45">
        <v>0</v>
      </c>
      <c r="G16" s="44">
        <f t="shared" si="2"/>
        <v>0</v>
      </c>
      <c r="H16" s="45">
        <v>2</v>
      </c>
      <c r="I16" s="44">
        <f t="shared" si="3"/>
        <v>6.2305295950155761E-3</v>
      </c>
      <c r="J16" s="45">
        <v>1</v>
      </c>
      <c r="K16" s="44">
        <f t="shared" si="4"/>
        <v>3.1152647975077881E-3</v>
      </c>
      <c r="L16" s="45">
        <v>3</v>
      </c>
      <c r="M16" s="44">
        <f t="shared" si="5"/>
        <v>9.3457943925233638E-3</v>
      </c>
      <c r="N16" s="45">
        <v>1</v>
      </c>
      <c r="O16" s="44">
        <f t="shared" si="6"/>
        <v>3.1152647975077881E-3</v>
      </c>
      <c r="P16" s="45">
        <v>4</v>
      </c>
      <c r="Q16" s="44">
        <f t="shared" si="7"/>
        <v>1.2461059190031152E-2</v>
      </c>
      <c r="R16" s="45">
        <v>23</v>
      </c>
      <c r="S16" s="44">
        <f t="shared" si="8"/>
        <v>7.1651090342679122E-2</v>
      </c>
      <c r="T16" s="45">
        <v>27</v>
      </c>
      <c r="U16" s="44">
        <f t="shared" si="9"/>
        <v>8.4112149532710276E-2</v>
      </c>
      <c r="V16" s="45">
        <f t="shared" si="10"/>
        <v>321</v>
      </c>
    </row>
    <row r="17" spans="1:22" s="18" customFormat="1" ht="14">
      <c r="A17" s="20" t="s">
        <v>93</v>
      </c>
      <c r="B17" s="45">
        <v>224</v>
      </c>
      <c r="C17" s="44">
        <f t="shared" si="0"/>
        <v>0.91803278688524592</v>
      </c>
      <c r="D17" s="45">
        <v>5</v>
      </c>
      <c r="E17" s="44">
        <f t="shared" si="1"/>
        <v>2.0491803278688523E-2</v>
      </c>
      <c r="F17" s="45">
        <v>2</v>
      </c>
      <c r="G17" s="44">
        <f t="shared" si="2"/>
        <v>8.1967213114754103E-3</v>
      </c>
      <c r="H17" s="45">
        <v>1</v>
      </c>
      <c r="I17" s="44">
        <f t="shared" si="3"/>
        <v>4.0983606557377051E-3</v>
      </c>
      <c r="J17" s="45">
        <v>1</v>
      </c>
      <c r="K17" s="44">
        <f t="shared" si="4"/>
        <v>4.0983606557377051E-3</v>
      </c>
      <c r="L17" s="45">
        <v>0</v>
      </c>
      <c r="M17" s="44">
        <f t="shared" si="5"/>
        <v>0</v>
      </c>
      <c r="N17" s="45">
        <v>0</v>
      </c>
      <c r="O17" s="44">
        <f t="shared" si="6"/>
        <v>0</v>
      </c>
      <c r="P17" s="45">
        <v>5</v>
      </c>
      <c r="Q17" s="44">
        <f t="shared" si="7"/>
        <v>2.0491803278688523E-2</v>
      </c>
      <c r="R17" s="45">
        <v>0</v>
      </c>
      <c r="S17" s="44">
        <f t="shared" si="8"/>
        <v>0</v>
      </c>
      <c r="T17" s="45">
        <v>6</v>
      </c>
      <c r="U17" s="44">
        <f t="shared" si="9"/>
        <v>2.4590163934426229E-2</v>
      </c>
      <c r="V17" s="45">
        <f t="shared" si="10"/>
        <v>244</v>
      </c>
    </row>
    <row r="18" spans="1:22" s="18" customFormat="1" ht="14">
      <c r="A18" s="20" t="s">
        <v>94</v>
      </c>
      <c r="B18" s="45">
        <v>192</v>
      </c>
      <c r="C18" s="44">
        <f t="shared" si="0"/>
        <v>0.810126582278481</v>
      </c>
      <c r="D18" s="45">
        <v>27</v>
      </c>
      <c r="E18" s="44">
        <f t="shared" si="1"/>
        <v>0.11392405063291139</v>
      </c>
      <c r="F18" s="45">
        <v>1</v>
      </c>
      <c r="G18" s="44">
        <f t="shared" si="2"/>
        <v>4.2194092827004216E-3</v>
      </c>
      <c r="H18" s="45">
        <v>3</v>
      </c>
      <c r="I18" s="44">
        <f t="shared" si="3"/>
        <v>1.2658227848101266E-2</v>
      </c>
      <c r="J18" s="45">
        <v>0</v>
      </c>
      <c r="K18" s="44">
        <f t="shared" si="4"/>
        <v>0</v>
      </c>
      <c r="L18" s="45">
        <v>0</v>
      </c>
      <c r="M18" s="44">
        <f t="shared" si="5"/>
        <v>0</v>
      </c>
      <c r="N18" s="45">
        <v>0</v>
      </c>
      <c r="O18" s="44">
        <f t="shared" si="6"/>
        <v>0</v>
      </c>
      <c r="P18" s="45">
        <v>5</v>
      </c>
      <c r="Q18" s="44">
        <f t="shared" si="7"/>
        <v>2.1097046413502109E-2</v>
      </c>
      <c r="R18" s="45">
        <v>8</v>
      </c>
      <c r="S18" s="44">
        <f t="shared" si="8"/>
        <v>3.3755274261603373E-2</v>
      </c>
      <c r="T18" s="45">
        <v>1</v>
      </c>
      <c r="U18" s="44">
        <f t="shared" si="9"/>
        <v>4.2194092827004216E-3</v>
      </c>
      <c r="V18" s="45">
        <f t="shared" si="10"/>
        <v>237</v>
      </c>
    </row>
    <row r="19" spans="1:22" s="18" customFormat="1" ht="14">
      <c r="A19" s="20" t="s">
        <v>95</v>
      </c>
      <c r="B19" s="45">
        <v>103</v>
      </c>
      <c r="C19" s="44">
        <f t="shared" si="0"/>
        <v>0.74637681159420288</v>
      </c>
      <c r="D19" s="45">
        <v>13</v>
      </c>
      <c r="E19" s="44">
        <f t="shared" si="1"/>
        <v>9.420289855072464E-2</v>
      </c>
      <c r="F19" s="45">
        <v>1</v>
      </c>
      <c r="G19" s="44">
        <f t="shared" si="2"/>
        <v>7.246376811594203E-3</v>
      </c>
      <c r="H19" s="45">
        <v>1</v>
      </c>
      <c r="I19" s="44">
        <f t="shared" si="3"/>
        <v>7.246376811594203E-3</v>
      </c>
      <c r="J19" s="45">
        <v>0</v>
      </c>
      <c r="K19" s="44">
        <f t="shared" si="4"/>
        <v>0</v>
      </c>
      <c r="L19" s="45">
        <v>0</v>
      </c>
      <c r="M19" s="44">
        <f t="shared" si="5"/>
        <v>0</v>
      </c>
      <c r="N19" s="45">
        <v>0</v>
      </c>
      <c r="O19" s="44">
        <f t="shared" si="6"/>
        <v>0</v>
      </c>
      <c r="P19" s="45">
        <v>4</v>
      </c>
      <c r="Q19" s="44">
        <f t="shared" si="7"/>
        <v>2.8985507246376812E-2</v>
      </c>
      <c r="R19" s="45">
        <v>8</v>
      </c>
      <c r="S19" s="44">
        <f t="shared" si="8"/>
        <v>5.7971014492753624E-2</v>
      </c>
      <c r="T19" s="45">
        <v>8</v>
      </c>
      <c r="U19" s="44">
        <f t="shared" si="9"/>
        <v>5.7971014492753624E-2</v>
      </c>
      <c r="V19" s="45">
        <f t="shared" si="10"/>
        <v>138</v>
      </c>
    </row>
    <row r="20" spans="1:22" s="18" customFormat="1" ht="14">
      <c r="A20" s="20" t="s">
        <v>96</v>
      </c>
      <c r="B20" s="45">
        <v>18</v>
      </c>
      <c r="C20" s="44">
        <f t="shared" si="0"/>
        <v>0.81818181818181823</v>
      </c>
      <c r="D20" s="45">
        <v>3</v>
      </c>
      <c r="E20" s="44">
        <f t="shared" si="1"/>
        <v>0.13636363636363635</v>
      </c>
      <c r="F20" s="45">
        <v>0</v>
      </c>
      <c r="G20" s="44">
        <f t="shared" si="2"/>
        <v>0</v>
      </c>
      <c r="H20" s="45">
        <v>0</v>
      </c>
      <c r="I20" s="44">
        <f t="shared" si="3"/>
        <v>0</v>
      </c>
      <c r="J20" s="45">
        <v>1</v>
      </c>
      <c r="K20" s="44">
        <f t="shared" si="4"/>
        <v>4.5454545454545456E-2</v>
      </c>
      <c r="L20" s="45">
        <v>0</v>
      </c>
      <c r="M20" s="44">
        <f t="shared" si="5"/>
        <v>0</v>
      </c>
      <c r="N20" s="45">
        <v>0</v>
      </c>
      <c r="O20" s="44">
        <f t="shared" si="6"/>
        <v>0</v>
      </c>
      <c r="P20" s="45">
        <v>0</v>
      </c>
      <c r="Q20" s="44">
        <f t="shared" si="7"/>
        <v>0</v>
      </c>
      <c r="R20" s="45">
        <v>0</v>
      </c>
      <c r="S20" s="44">
        <f t="shared" si="8"/>
        <v>0</v>
      </c>
      <c r="T20" s="45">
        <v>0</v>
      </c>
      <c r="U20" s="44">
        <f t="shared" si="9"/>
        <v>0</v>
      </c>
      <c r="V20" s="45">
        <f t="shared" si="10"/>
        <v>22</v>
      </c>
    </row>
    <row r="21" spans="1:22" s="18" customFormat="1" ht="14">
      <c r="A21" s="20" t="s">
        <v>97</v>
      </c>
      <c r="B21" s="45">
        <v>0</v>
      </c>
      <c r="C21" s="44">
        <f t="shared" si="0"/>
        <v>0</v>
      </c>
      <c r="D21" s="45">
        <v>0</v>
      </c>
      <c r="E21" s="44">
        <f t="shared" si="1"/>
        <v>0</v>
      </c>
      <c r="F21" s="45">
        <v>1</v>
      </c>
      <c r="G21" s="44">
        <f t="shared" si="2"/>
        <v>1</v>
      </c>
      <c r="H21" s="45">
        <v>0</v>
      </c>
      <c r="I21" s="44">
        <f t="shared" si="3"/>
        <v>0</v>
      </c>
      <c r="J21" s="45">
        <v>0</v>
      </c>
      <c r="K21" s="44">
        <f t="shared" si="4"/>
        <v>0</v>
      </c>
      <c r="L21" s="45">
        <v>0</v>
      </c>
      <c r="M21" s="44">
        <f t="shared" si="5"/>
        <v>0</v>
      </c>
      <c r="N21" s="45">
        <v>0</v>
      </c>
      <c r="O21" s="44">
        <f t="shared" si="6"/>
        <v>0</v>
      </c>
      <c r="P21" s="45">
        <v>0</v>
      </c>
      <c r="Q21" s="44">
        <f t="shared" si="7"/>
        <v>0</v>
      </c>
      <c r="R21" s="45">
        <v>0</v>
      </c>
      <c r="S21" s="44">
        <f t="shared" si="8"/>
        <v>0</v>
      </c>
      <c r="T21" s="45">
        <v>0</v>
      </c>
      <c r="U21" s="44">
        <f t="shared" si="9"/>
        <v>0</v>
      </c>
      <c r="V21" s="45">
        <f t="shared" si="10"/>
        <v>1</v>
      </c>
    </row>
    <row r="22" spans="1:22" s="18" customFormat="1" ht="14">
      <c r="A22" s="20" t="s">
        <v>98</v>
      </c>
      <c r="B22" s="45">
        <v>64</v>
      </c>
      <c r="C22" s="44">
        <f t="shared" si="0"/>
        <v>0.92753623188405798</v>
      </c>
      <c r="D22" s="45">
        <v>4</v>
      </c>
      <c r="E22" s="44">
        <f t="shared" si="1"/>
        <v>5.7971014492753624E-2</v>
      </c>
      <c r="F22" s="45">
        <v>0</v>
      </c>
      <c r="G22" s="44">
        <f t="shared" si="2"/>
        <v>0</v>
      </c>
      <c r="H22" s="45">
        <v>0</v>
      </c>
      <c r="I22" s="44">
        <f t="shared" si="3"/>
        <v>0</v>
      </c>
      <c r="J22" s="45">
        <v>0</v>
      </c>
      <c r="K22" s="44">
        <f t="shared" si="4"/>
        <v>0</v>
      </c>
      <c r="L22" s="45">
        <v>0</v>
      </c>
      <c r="M22" s="44">
        <f t="shared" si="5"/>
        <v>0</v>
      </c>
      <c r="N22" s="45">
        <v>0</v>
      </c>
      <c r="O22" s="44">
        <f t="shared" si="6"/>
        <v>0</v>
      </c>
      <c r="P22" s="45">
        <v>0</v>
      </c>
      <c r="Q22" s="44">
        <f t="shared" si="7"/>
        <v>0</v>
      </c>
      <c r="R22" s="45">
        <v>0</v>
      </c>
      <c r="S22" s="44">
        <f t="shared" si="8"/>
        <v>0</v>
      </c>
      <c r="T22" s="45">
        <v>1</v>
      </c>
      <c r="U22" s="44">
        <f t="shared" si="9"/>
        <v>1.4492753623188406E-2</v>
      </c>
      <c r="V22" s="45">
        <f t="shared" si="10"/>
        <v>69</v>
      </c>
    </row>
    <row r="23" spans="1:22" s="18" customFormat="1" ht="14">
      <c r="A23" s="20" t="s">
        <v>99</v>
      </c>
      <c r="B23" s="45">
        <v>8</v>
      </c>
      <c r="C23" s="44">
        <f t="shared" si="0"/>
        <v>0.61538461538461542</v>
      </c>
      <c r="D23" s="45">
        <v>2</v>
      </c>
      <c r="E23" s="44">
        <f t="shared" si="1"/>
        <v>0.15384615384615385</v>
      </c>
      <c r="F23" s="45">
        <v>0</v>
      </c>
      <c r="G23" s="44">
        <f t="shared" si="2"/>
        <v>0</v>
      </c>
      <c r="H23" s="45">
        <v>0</v>
      </c>
      <c r="I23" s="44">
        <f t="shared" si="3"/>
        <v>0</v>
      </c>
      <c r="J23" s="45">
        <v>0</v>
      </c>
      <c r="K23" s="44">
        <f t="shared" si="4"/>
        <v>0</v>
      </c>
      <c r="L23" s="45">
        <v>0</v>
      </c>
      <c r="M23" s="44">
        <f t="shared" si="5"/>
        <v>0</v>
      </c>
      <c r="N23" s="45">
        <v>0</v>
      </c>
      <c r="O23" s="44">
        <f t="shared" si="6"/>
        <v>0</v>
      </c>
      <c r="P23" s="45">
        <v>0</v>
      </c>
      <c r="Q23" s="44">
        <f t="shared" si="7"/>
        <v>0</v>
      </c>
      <c r="R23" s="45">
        <v>2</v>
      </c>
      <c r="S23" s="44">
        <f t="shared" si="8"/>
        <v>0.15384615384615385</v>
      </c>
      <c r="T23" s="45">
        <v>1</v>
      </c>
      <c r="U23" s="44">
        <f t="shared" si="9"/>
        <v>7.6923076923076927E-2</v>
      </c>
      <c r="V23" s="45">
        <f t="shared" si="10"/>
        <v>13</v>
      </c>
    </row>
    <row r="24" spans="1:22" s="18" customFormat="1" ht="14">
      <c r="A24" s="20" t="s">
        <v>100</v>
      </c>
      <c r="B24" s="45">
        <v>14</v>
      </c>
      <c r="C24" s="44">
        <f t="shared" si="0"/>
        <v>0.82352941176470584</v>
      </c>
      <c r="D24" s="45">
        <v>3</v>
      </c>
      <c r="E24" s="44">
        <f t="shared" si="1"/>
        <v>0.17647058823529413</v>
      </c>
      <c r="F24" s="45">
        <v>0</v>
      </c>
      <c r="G24" s="44">
        <f t="shared" si="2"/>
        <v>0</v>
      </c>
      <c r="H24" s="45">
        <v>0</v>
      </c>
      <c r="I24" s="44">
        <f t="shared" si="3"/>
        <v>0</v>
      </c>
      <c r="J24" s="45">
        <v>0</v>
      </c>
      <c r="K24" s="44">
        <f t="shared" si="4"/>
        <v>0</v>
      </c>
      <c r="L24" s="45">
        <v>0</v>
      </c>
      <c r="M24" s="44">
        <f t="shared" si="5"/>
        <v>0</v>
      </c>
      <c r="N24" s="45">
        <v>0</v>
      </c>
      <c r="O24" s="44">
        <f t="shared" si="6"/>
        <v>0</v>
      </c>
      <c r="P24" s="45">
        <v>0</v>
      </c>
      <c r="Q24" s="44">
        <f t="shared" si="7"/>
        <v>0</v>
      </c>
      <c r="R24" s="45">
        <v>0</v>
      </c>
      <c r="S24" s="44">
        <f t="shared" si="8"/>
        <v>0</v>
      </c>
      <c r="T24" s="45">
        <v>0</v>
      </c>
      <c r="U24" s="44">
        <f t="shared" si="9"/>
        <v>0</v>
      </c>
      <c r="V24" s="45">
        <f t="shared" si="10"/>
        <v>17</v>
      </c>
    </row>
    <row r="25" spans="1:22" s="18" customFormat="1" ht="14">
      <c r="A25" s="20" t="s">
        <v>101</v>
      </c>
      <c r="B25" s="45">
        <v>146</v>
      </c>
      <c r="C25" s="44">
        <f t="shared" si="0"/>
        <v>0.86390532544378695</v>
      </c>
      <c r="D25" s="45">
        <v>6</v>
      </c>
      <c r="E25" s="44">
        <f t="shared" si="1"/>
        <v>3.5502958579881658E-2</v>
      </c>
      <c r="F25" s="45">
        <v>0</v>
      </c>
      <c r="G25" s="44">
        <f t="shared" si="2"/>
        <v>0</v>
      </c>
      <c r="H25" s="45">
        <v>0</v>
      </c>
      <c r="I25" s="44">
        <f t="shared" si="3"/>
        <v>0</v>
      </c>
      <c r="J25" s="45">
        <v>0</v>
      </c>
      <c r="K25" s="44">
        <f t="shared" si="4"/>
        <v>0</v>
      </c>
      <c r="L25" s="45">
        <v>0</v>
      </c>
      <c r="M25" s="44">
        <f t="shared" si="5"/>
        <v>0</v>
      </c>
      <c r="N25" s="45">
        <v>0</v>
      </c>
      <c r="O25" s="44">
        <f t="shared" si="6"/>
        <v>0</v>
      </c>
      <c r="P25" s="45">
        <v>3</v>
      </c>
      <c r="Q25" s="44">
        <f t="shared" si="7"/>
        <v>1.7751479289940829E-2</v>
      </c>
      <c r="R25" s="45">
        <v>7</v>
      </c>
      <c r="S25" s="44">
        <f t="shared" si="8"/>
        <v>4.142011834319527E-2</v>
      </c>
      <c r="T25" s="45">
        <v>7</v>
      </c>
      <c r="U25" s="44">
        <f t="shared" si="9"/>
        <v>4.142011834319527E-2</v>
      </c>
      <c r="V25" s="45">
        <f t="shared" si="10"/>
        <v>169</v>
      </c>
    </row>
    <row r="26" spans="1:22" s="18" customFormat="1" ht="14">
      <c r="A26" s="20" t="s">
        <v>102</v>
      </c>
      <c r="B26" s="45">
        <v>109</v>
      </c>
      <c r="C26" s="44">
        <f t="shared" si="0"/>
        <v>0.64117647058823535</v>
      </c>
      <c r="D26" s="45">
        <v>29</v>
      </c>
      <c r="E26" s="44">
        <f t="shared" si="1"/>
        <v>0.17058823529411765</v>
      </c>
      <c r="F26" s="45">
        <v>0</v>
      </c>
      <c r="G26" s="44">
        <f t="shared" si="2"/>
        <v>0</v>
      </c>
      <c r="H26" s="45">
        <v>1</v>
      </c>
      <c r="I26" s="44">
        <f t="shared" si="3"/>
        <v>5.8823529411764705E-3</v>
      </c>
      <c r="J26" s="45">
        <v>0</v>
      </c>
      <c r="K26" s="44">
        <f t="shared" si="4"/>
        <v>0</v>
      </c>
      <c r="L26" s="45">
        <v>2</v>
      </c>
      <c r="M26" s="44">
        <f t="shared" si="5"/>
        <v>1.1764705882352941E-2</v>
      </c>
      <c r="N26" s="45">
        <v>0</v>
      </c>
      <c r="O26" s="44">
        <f t="shared" si="6"/>
        <v>0</v>
      </c>
      <c r="P26" s="45">
        <v>4</v>
      </c>
      <c r="Q26" s="44">
        <f t="shared" si="7"/>
        <v>2.3529411764705882E-2</v>
      </c>
      <c r="R26" s="45">
        <v>5</v>
      </c>
      <c r="S26" s="44">
        <f t="shared" si="8"/>
        <v>2.9411764705882353E-2</v>
      </c>
      <c r="T26" s="45">
        <v>20</v>
      </c>
      <c r="U26" s="44">
        <f t="shared" si="9"/>
        <v>0.11764705882352941</v>
      </c>
      <c r="V26" s="45">
        <f t="shared" si="10"/>
        <v>170</v>
      </c>
    </row>
    <row r="27" spans="1:22" s="18" customFormat="1" ht="14">
      <c r="A27" s="20" t="s">
        <v>103</v>
      </c>
      <c r="B27" s="45">
        <v>4</v>
      </c>
      <c r="C27" s="44">
        <f t="shared" si="0"/>
        <v>1</v>
      </c>
      <c r="D27" s="45">
        <v>0</v>
      </c>
      <c r="E27" s="44">
        <f t="shared" si="1"/>
        <v>0</v>
      </c>
      <c r="F27" s="45">
        <v>0</v>
      </c>
      <c r="G27" s="44">
        <f t="shared" si="2"/>
        <v>0</v>
      </c>
      <c r="H27" s="45">
        <v>0</v>
      </c>
      <c r="I27" s="44">
        <f t="shared" si="3"/>
        <v>0</v>
      </c>
      <c r="J27" s="45">
        <v>0</v>
      </c>
      <c r="K27" s="44">
        <f t="shared" si="4"/>
        <v>0</v>
      </c>
      <c r="L27" s="45">
        <v>0</v>
      </c>
      <c r="M27" s="44">
        <f t="shared" si="5"/>
        <v>0</v>
      </c>
      <c r="N27" s="45">
        <v>0</v>
      </c>
      <c r="O27" s="44">
        <f t="shared" si="6"/>
        <v>0</v>
      </c>
      <c r="P27" s="45">
        <v>0</v>
      </c>
      <c r="Q27" s="44">
        <f t="shared" si="7"/>
        <v>0</v>
      </c>
      <c r="R27" s="45">
        <v>0</v>
      </c>
      <c r="S27" s="44">
        <f t="shared" si="8"/>
        <v>0</v>
      </c>
      <c r="T27" s="45">
        <v>0</v>
      </c>
      <c r="U27" s="44">
        <f t="shared" si="9"/>
        <v>0</v>
      </c>
      <c r="V27" s="45">
        <f t="shared" si="10"/>
        <v>4</v>
      </c>
    </row>
    <row r="28" spans="1:22" s="18" customFormat="1" ht="14">
      <c r="A28" s="20" t="s">
        <v>104</v>
      </c>
      <c r="B28" s="45">
        <v>2</v>
      </c>
      <c r="C28" s="44">
        <f t="shared" si="0"/>
        <v>1</v>
      </c>
      <c r="D28" s="45">
        <v>0</v>
      </c>
      <c r="E28" s="44">
        <f t="shared" si="1"/>
        <v>0</v>
      </c>
      <c r="F28" s="45">
        <v>0</v>
      </c>
      <c r="G28" s="44">
        <f t="shared" si="2"/>
        <v>0</v>
      </c>
      <c r="H28" s="45">
        <v>0</v>
      </c>
      <c r="I28" s="44">
        <f t="shared" si="3"/>
        <v>0</v>
      </c>
      <c r="J28" s="45">
        <v>0</v>
      </c>
      <c r="K28" s="44">
        <f t="shared" si="4"/>
        <v>0</v>
      </c>
      <c r="L28" s="45">
        <v>0</v>
      </c>
      <c r="M28" s="44">
        <f t="shared" si="5"/>
        <v>0</v>
      </c>
      <c r="N28" s="45">
        <v>0</v>
      </c>
      <c r="O28" s="44">
        <f t="shared" si="6"/>
        <v>0</v>
      </c>
      <c r="P28" s="45">
        <v>0</v>
      </c>
      <c r="Q28" s="44">
        <f t="shared" si="7"/>
        <v>0</v>
      </c>
      <c r="R28" s="45">
        <v>0</v>
      </c>
      <c r="S28" s="44">
        <f t="shared" si="8"/>
        <v>0</v>
      </c>
      <c r="T28" s="45">
        <v>0</v>
      </c>
      <c r="U28" s="44">
        <f t="shared" si="9"/>
        <v>0</v>
      </c>
      <c r="V28" s="45">
        <f t="shared" si="10"/>
        <v>2</v>
      </c>
    </row>
    <row r="29" spans="1:22" s="18" customFormat="1" ht="14">
      <c r="A29" s="20" t="s">
        <v>105</v>
      </c>
      <c r="B29" s="45">
        <v>91</v>
      </c>
      <c r="C29" s="44">
        <f t="shared" si="0"/>
        <v>0.7</v>
      </c>
      <c r="D29" s="45">
        <v>32</v>
      </c>
      <c r="E29" s="44">
        <f t="shared" si="1"/>
        <v>0.24615384615384617</v>
      </c>
      <c r="F29" s="45">
        <v>1</v>
      </c>
      <c r="G29" s="44">
        <f t="shared" si="2"/>
        <v>7.6923076923076927E-3</v>
      </c>
      <c r="H29" s="45">
        <v>0</v>
      </c>
      <c r="I29" s="44">
        <f t="shared" si="3"/>
        <v>0</v>
      </c>
      <c r="J29" s="45">
        <v>0</v>
      </c>
      <c r="K29" s="44">
        <f t="shared" si="4"/>
        <v>0</v>
      </c>
      <c r="L29" s="45">
        <v>1</v>
      </c>
      <c r="M29" s="44">
        <f t="shared" si="5"/>
        <v>7.6923076923076927E-3</v>
      </c>
      <c r="N29" s="45">
        <v>0</v>
      </c>
      <c r="O29" s="44">
        <f t="shared" si="6"/>
        <v>0</v>
      </c>
      <c r="P29" s="45">
        <v>1</v>
      </c>
      <c r="Q29" s="44">
        <f t="shared" si="7"/>
        <v>7.6923076923076927E-3</v>
      </c>
      <c r="R29" s="45">
        <v>1</v>
      </c>
      <c r="S29" s="44">
        <f t="shared" si="8"/>
        <v>7.6923076923076927E-3</v>
      </c>
      <c r="T29" s="45">
        <v>3</v>
      </c>
      <c r="U29" s="44">
        <f t="shared" si="9"/>
        <v>2.3076923076923078E-2</v>
      </c>
      <c r="V29" s="45">
        <f t="shared" si="10"/>
        <v>130</v>
      </c>
    </row>
    <row r="30" spans="1:22" s="18" customFormat="1" ht="14">
      <c r="A30" s="20" t="s">
        <v>106</v>
      </c>
      <c r="B30" s="45">
        <v>157</v>
      </c>
      <c r="C30" s="44">
        <f t="shared" si="0"/>
        <v>0.88700564971751417</v>
      </c>
      <c r="D30" s="45">
        <v>5</v>
      </c>
      <c r="E30" s="44">
        <f t="shared" si="1"/>
        <v>2.8248587570621469E-2</v>
      </c>
      <c r="F30" s="45">
        <v>0</v>
      </c>
      <c r="G30" s="44">
        <f t="shared" si="2"/>
        <v>0</v>
      </c>
      <c r="H30" s="45">
        <v>0</v>
      </c>
      <c r="I30" s="44">
        <f t="shared" si="3"/>
        <v>0</v>
      </c>
      <c r="J30" s="45">
        <v>0</v>
      </c>
      <c r="K30" s="44">
        <f t="shared" si="4"/>
        <v>0</v>
      </c>
      <c r="L30" s="45">
        <v>6</v>
      </c>
      <c r="M30" s="44">
        <f t="shared" si="5"/>
        <v>3.3898305084745763E-2</v>
      </c>
      <c r="N30" s="45">
        <v>1</v>
      </c>
      <c r="O30" s="44">
        <f t="shared" si="6"/>
        <v>5.6497175141242938E-3</v>
      </c>
      <c r="P30" s="45">
        <v>1</v>
      </c>
      <c r="Q30" s="44">
        <f t="shared" si="7"/>
        <v>5.6497175141242938E-3</v>
      </c>
      <c r="R30" s="45">
        <v>0</v>
      </c>
      <c r="S30" s="44">
        <f t="shared" si="8"/>
        <v>0</v>
      </c>
      <c r="T30" s="45">
        <v>7</v>
      </c>
      <c r="U30" s="44">
        <f t="shared" si="9"/>
        <v>3.954802259887006E-2</v>
      </c>
      <c r="V30" s="45">
        <f t="shared" si="10"/>
        <v>177</v>
      </c>
    </row>
    <row r="31" spans="1:22" s="18" customFormat="1" ht="14">
      <c r="A31" s="20" t="s">
        <v>107</v>
      </c>
      <c r="B31" s="45">
        <v>12</v>
      </c>
      <c r="C31" s="44">
        <f t="shared" si="0"/>
        <v>0.70588235294117652</v>
      </c>
      <c r="D31" s="45">
        <v>1</v>
      </c>
      <c r="E31" s="44">
        <f t="shared" si="1"/>
        <v>5.8823529411764705E-2</v>
      </c>
      <c r="F31" s="45">
        <v>0</v>
      </c>
      <c r="G31" s="44">
        <f t="shared" si="2"/>
        <v>0</v>
      </c>
      <c r="H31" s="45">
        <v>0</v>
      </c>
      <c r="I31" s="44">
        <f t="shared" si="3"/>
        <v>0</v>
      </c>
      <c r="J31" s="45">
        <v>0</v>
      </c>
      <c r="K31" s="44">
        <f t="shared" si="4"/>
        <v>0</v>
      </c>
      <c r="L31" s="45">
        <v>0</v>
      </c>
      <c r="M31" s="44">
        <f t="shared" si="5"/>
        <v>0</v>
      </c>
      <c r="N31" s="45">
        <v>0</v>
      </c>
      <c r="O31" s="44">
        <f t="shared" si="6"/>
        <v>0</v>
      </c>
      <c r="P31" s="45">
        <v>0</v>
      </c>
      <c r="Q31" s="44">
        <f t="shared" si="7"/>
        <v>0</v>
      </c>
      <c r="R31" s="45">
        <v>0</v>
      </c>
      <c r="S31" s="44">
        <f t="shared" si="8"/>
        <v>0</v>
      </c>
      <c r="T31" s="45">
        <v>4</v>
      </c>
      <c r="U31" s="44">
        <f t="shared" si="9"/>
        <v>0.23529411764705882</v>
      </c>
      <c r="V31" s="45">
        <f t="shared" si="10"/>
        <v>17</v>
      </c>
    </row>
    <row r="32" spans="1:22" s="18" customFormat="1" ht="14">
      <c r="A32" s="20" t="s">
        <v>108</v>
      </c>
      <c r="B32" s="45">
        <v>5</v>
      </c>
      <c r="C32" s="44">
        <f t="shared" si="0"/>
        <v>0.23809523809523808</v>
      </c>
      <c r="D32" s="45">
        <v>8</v>
      </c>
      <c r="E32" s="44">
        <f t="shared" si="1"/>
        <v>0.38095238095238093</v>
      </c>
      <c r="F32" s="45">
        <v>0</v>
      </c>
      <c r="G32" s="44">
        <f t="shared" si="2"/>
        <v>0</v>
      </c>
      <c r="H32" s="45">
        <v>2</v>
      </c>
      <c r="I32" s="44">
        <f t="shared" si="3"/>
        <v>9.5238095238095233E-2</v>
      </c>
      <c r="J32" s="45">
        <v>0</v>
      </c>
      <c r="K32" s="44">
        <f t="shared" si="4"/>
        <v>0</v>
      </c>
      <c r="L32" s="45">
        <v>0</v>
      </c>
      <c r="M32" s="44">
        <f t="shared" si="5"/>
        <v>0</v>
      </c>
      <c r="N32" s="45">
        <v>0</v>
      </c>
      <c r="O32" s="44">
        <f t="shared" si="6"/>
        <v>0</v>
      </c>
      <c r="P32" s="45">
        <v>0</v>
      </c>
      <c r="Q32" s="44">
        <f t="shared" si="7"/>
        <v>0</v>
      </c>
      <c r="R32" s="45">
        <v>0</v>
      </c>
      <c r="S32" s="44">
        <f t="shared" si="8"/>
        <v>0</v>
      </c>
      <c r="T32" s="45">
        <v>6</v>
      </c>
      <c r="U32" s="44">
        <f t="shared" si="9"/>
        <v>0.2857142857142857</v>
      </c>
      <c r="V32" s="45">
        <f t="shared" si="10"/>
        <v>21</v>
      </c>
    </row>
    <row r="33" spans="1:22" s="18" customFormat="1" ht="14">
      <c r="A33" s="20" t="s">
        <v>109</v>
      </c>
      <c r="B33" s="45">
        <v>171</v>
      </c>
      <c r="C33" s="44">
        <f t="shared" si="0"/>
        <v>0.81818181818181823</v>
      </c>
      <c r="D33" s="45">
        <v>19</v>
      </c>
      <c r="E33" s="44">
        <f t="shared" si="1"/>
        <v>9.0909090909090912E-2</v>
      </c>
      <c r="F33" s="45">
        <v>0</v>
      </c>
      <c r="G33" s="44">
        <f t="shared" si="2"/>
        <v>0</v>
      </c>
      <c r="H33" s="45">
        <v>1</v>
      </c>
      <c r="I33" s="44">
        <f t="shared" si="3"/>
        <v>4.7846889952153108E-3</v>
      </c>
      <c r="J33" s="45">
        <v>0</v>
      </c>
      <c r="K33" s="44">
        <f t="shared" si="4"/>
        <v>0</v>
      </c>
      <c r="L33" s="45">
        <v>1</v>
      </c>
      <c r="M33" s="44">
        <f t="shared" si="5"/>
        <v>4.7846889952153108E-3</v>
      </c>
      <c r="N33" s="45">
        <v>1</v>
      </c>
      <c r="O33" s="44">
        <f t="shared" si="6"/>
        <v>4.7846889952153108E-3</v>
      </c>
      <c r="P33" s="45">
        <v>4</v>
      </c>
      <c r="Q33" s="44">
        <f t="shared" si="7"/>
        <v>1.9138755980861243E-2</v>
      </c>
      <c r="R33" s="45">
        <v>2</v>
      </c>
      <c r="S33" s="44">
        <f t="shared" si="8"/>
        <v>9.5693779904306216E-3</v>
      </c>
      <c r="T33" s="45">
        <v>10</v>
      </c>
      <c r="U33" s="44">
        <f t="shared" si="9"/>
        <v>4.784688995215311E-2</v>
      </c>
      <c r="V33" s="45">
        <f t="shared" si="10"/>
        <v>209</v>
      </c>
    </row>
    <row r="34" spans="1:22" s="18" customFormat="1" ht="14">
      <c r="A34" s="20" t="s">
        <v>110</v>
      </c>
      <c r="B34" s="45">
        <v>46</v>
      </c>
      <c r="C34" s="44">
        <f t="shared" si="0"/>
        <v>0.67647058823529416</v>
      </c>
      <c r="D34" s="45">
        <v>9</v>
      </c>
      <c r="E34" s="44">
        <f t="shared" si="1"/>
        <v>0.13235294117647059</v>
      </c>
      <c r="F34" s="45">
        <v>0</v>
      </c>
      <c r="G34" s="44">
        <f t="shared" si="2"/>
        <v>0</v>
      </c>
      <c r="H34" s="45">
        <v>0</v>
      </c>
      <c r="I34" s="44">
        <f t="shared" si="3"/>
        <v>0</v>
      </c>
      <c r="J34" s="45">
        <v>0</v>
      </c>
      <c r="K34" s="44">
        <f t="shared" si="4"/>
        <v>0</v>
      </c>
      <c r="L34" s="45">
        <v>0</v>
      </c>
      <c r="M34" s="44">
        <f t="shared" si="5"/>
        <v>0</v>
      </c>
      <c r="N34" s="45">
        <v>0</v>
      </c>
      <c r="O34" s="44">
        <f t="shared" si="6"/>
        <v>0</v>
      </c>
      <c r="P34" s="45">
        <v>4</v>
      </c>
      <c r="Q34" s="44">
        <f t="shared" si="7"/>
        <v>5.8823529411764705E-2</v>
      </c>
      <c r="R34" s="45">
        <v>3</v>
      </c>
      <c r="S34" s="44">
        <f t="shared" si="8"/>
        <v>4.4117647058823532E-2</v>
      </c>
      <c r="T34" s="45">
        <v>6</v>
      </c>
      <c r="U34" s="44">
        <f t="shared" si="9"/>
        <v>8.8235294117647065E-2</v>
      </c>
      <c r="V34" s="45">
        <f t="shared" si="10"/>
        <v>68</v>
      </c>
    </row>
    <row r="35" spans="1:22" s="18" customFormat="1" ht="14">
      <c r="A35" s="20" t="s">
        <v>111</v>
      </c>
      <c r="B35" s="45">
        <v>80</v>
      </c>
      <c r="C35" s="44">
        <f t="shared" si="0"/>
        <v>0.68965517241379315</v>
      </c>
      <c r="D35" s="45">
        <v>30</v>
      </c>
      <c r="E35" s="44">
        <f t="shared" si="1"/>
        <v>0.25862068965517243</v>
      </c>
      <c r="F35" s="45">
        <v>0</v>
      </c>
      <c r="G35" s="44">
        <f t="shared" si="2"/>
        <v>0</v>
      </c>
      <c r="H35" s="45">
        <v>0</v>
      </c>
      <c r="I35" s="44">
        <f t="shared" si="3"/>
        <v>0</v>
      </c>
      <c r="J35" s="45">
        <v>0</v>
      </c>
      <c r="K35" s="44">
        <f t="shared" si="4"/>
        <v>0</v>
      </c>
      <c r="L35" s="45">
        <v>1</v>
      </c>
      <c r="M35" s="44">
        <f t="shared" si="5"/>
        <v>8.6206896551724137E-3</v>
      </c>
      <c r="N35" s="45">
        <v>0</v>
      </c>
      <c r="O35" s="44">
        <f t="shared" si="6"/>
        <v>0</v>
      </c>
      <c r="P35" s="45">
        <v>0</v>
      </c>
      <c r="Q35" s="44">
        <f t="shared" si="7"/>
        <v>0</v>
      </c>
      <c r="R35" s="45">
        <v>2</v>
      </c>
      <c r="S35" s="44">
        <f t="shared" si="8"/>
        <v>1.7241379310344827E-2</v>
      </c>
      <c r="T35" s="45">
        <v>3</v>
      </c>
      <c r="U35" s="44">
        <f t="shared" si="9"/>
        <v>2.5862068965517241E-2</v>
      </c>
      <c r="V35" s="45">
        <f t="shared" si="10"/>
        <v>116</v>
      </c>
    </row>
    <row r="36" spans="1:22" s="18" customFormat="1" ht="14">
      <c r="A36" s="20" t="s">
        <v>112</v>
      </c>
      <c r="B36" s="45">
        <v>104</v>
      </c>
      <c r="C36" s="44">
        <f t="shared" si="0"/>
        <v>0.88135593220338981</v>
      </c>
      <c r="D36" s="45">
        <v>9</v>
      </c>
      <c r="E36" s="44">
        <f t="shared" si="1"/>
        <v>7.6271186440677971E-2</v>
      </c>
      <c r="F36" s="45">
        <v>0</v>
      </c>
      <c r="G36" s="44">
        <f t="shared" si="2"/>
        <v>0</v>
      </c>
      <c r="H36" s="45">
        <v>0</v>
      </c>
      <c r="I36" s="44">
        <f t="shared" si="3"/>
        <v>0</v>
      </c>
      <c r="J36" s="45">
        <v>0</v>
      </c>
      <c r="K36" s="44">
        <f t="shared" si="4"/>
        <v>0</v>
      </c>
      <c r="L36" s="45">
        <v>0</v>
      </c>
      <c r="M36" s="44">
        <f t="shared" si="5"/>
        <v>0</v>
      </c>
      <c r="N36" s="45">
        <v>0</v>
      </c>
      <c r="O36" s="44">
        <f t="shared" si="6"/>
        <v>0</v>
      </c>
      <c r="P36" s="45">
        <v>2</v>
      </c>
      <c r="Q36" s="44">
        <f t="shared" si="7"/>
        <v>1.6949152542372881E-2</v>
      </c>
      <c r="R36" s="45">
        <v>0</v>
      </c>
      <c r="S36" s="44">
        <f t="shared" si="8"/>
        <v>0</v>
      </c>
      <c r="T36" s="45">
        <v>3</v>
      </c>
      <c r="U36" s="44">
        <f t="shared" si="9"/>
        <v>2.5423728813559324E-2</v>
      </c>
      <c r="V36" s="45">
        <f t="shared" si="10"/>
        <v>118</v>
      </c>
    </row>
    <row r="37" spans="1:22" s="18" customFormat="1" ht="14">
      <c r="A37" s="20" t="s">
        <v>113</v>
      </c>
      <c r="B37" s="45">
        <v>95</v>
      </c>
      <c r="C37" s="44">
        <f t="shared" si="0"/>
        <v>0.75396825396825395</v>
      </c>
      <c r="D37" s="45">
        <v>9</v>
      </c>
      <c r="E37" s="44">
        <f t="shared" si="1"/>
        <v>7.1428571428571425E-2</v>
      </c>
      <c r="F37" s="45">
        <v>1</v>
      </c>
      <c r="G37" s="44">
        <f t="shared" si="2"/>
        <v>7.9365079365079361E-3</v>
      </c>
      <c r="H37" s="45">
        <v>0</v>
      </c>
      <c r="I37" s="44">
        <f t="shared" si="3"/>
        <v>0</v>
      </c>
      <c r="J37" s="45">
        <v>1</v>
      </c>
      <c r="K37" s="44">
        <f t="shared" si="4"/>
        <v>7.9365079365079361E-3</v>
      </c>
      <c r="L37" s="45">
        <v>1</v>
      </c>
      <c r="M37" s="44">
        <f t="shared" si="5"/>
        <v>7.9365079365079361E-3</v>
      </c>
      <c r="N37" s="45">
        <v>0</v>
      </c>
      <c r="O37" s="44">
        <f t="shared" si="6"/>
        <v>0</v>
      </c>
      <c r="P37" s="45">
        <v>5</v>
      </c>
      <c r="Q37" s="44">
        <f t="shared" si="7"/>
        <v>3.968253968253968E-2</v>
      </c>
      <c r="R37" s="45">
        <v>4</v>
      </c>
      <c r="S37" s="44">
        <f t="shared" si="8"/>
        <v>3.1746031746031744E-2</v>
      </c>
      <c r="T37" s="45">
        <v>10</v>
      </c>
      <c r="U37" s="44">
        <f t="shared" si="9"/>
        <v>7.9365079365079361E-2</v>
      </c>
      <c r="V37" s="45">
        <f t="shared" si="10"/>
        <v>126</v>
      </c>
    </row>
    <row r="38" spans="1:22" s="18" customFormat="1" ht="14">
      <c r="A38" s="20" t="s">
        <v>114</v>
      </c>
      <c r="B38" s="45">
        <v>81</v>
      </c>
      <c r="C38" s="44">
        <f t="shared" si="0"/>
        <v>0.7570093457943925</v>
      </c>
      <c r="D38" s="45">
        <v>17</v>
      </c>
      <c r="E38" s="44">
        <f t="shared" si="1"/>
        <v>0.15887850467289719</v>
      </c>
      <c r="F38" s="45">
        <v>1</v>
      </c>
      <c r="G38" s="44">
        <f t="shared" si="2"/>
        <v>9.3457943925233638E-3</v>
      </c>
      <c r="H38" s="45">
        <v>0</v>
      </c>
      <c r="I38" s="44">
        <f t="shared" si="3"/>
        <v>0</v>
      </c>
      <c r="J38" s="45">
        <v>1</v>
      </c>
      <c r="K38" s="44">
        <f t="shared" si="4"/>
        <v>9.3457943925233638E-3</v>
      </c>
      <c r="L38" s="45">
        <v>0</v>
      </c>
      <c r="M38" s="44">
        <f t="shared" si="5"/>
        <v>0</v>
      </c>
      <c r="N38" s="45">
        <v>0</v>
      </c>
      <c r="O38" s="44">
        <f t="shared" si="6"/>
        <v>0</v>
      </c>
      <c r="P38" s="45">
        <v>0</v>
      </c>
      <c r="Q38" s="44">
        <f t="shared" si="7"/>
        <v>0</v>
      </c>
      <c r="R38" s="45">
        <v>2</v>
      </c>
      <c r="S38" s="44">
        <f t="shared" si="8"/>
        <v>1.8691588785046728E-2</v>
      </c>
      <c r="T38" s="45">
        <v>5</v>
      </c>
      <c r="U38" s="44">
        <f t="shared" si="9"/>
        <v>4.6728971962616821E-2</v>
      </c>
      <c r="V38" s="45">
        <f t="shared" si="10"/>
        <v>107</v>
      </c>
    </row>
    <row r="39" spans="1:22" s="18" customFormat="1" ht="14">
      <c r="A39" s="20" t="s">
        <v>115</v>
      </c>
      <c r="B39" s="45">
        <v>83</v>
      </c>
      <c r="C39" s="44">
        <f t="shared" si="0"/>
        <v>0.94318181818181823</v>
      </c>
      <c r="D39" s="45">
        <v>2</v>
      </c>
      <c r="E39" s="44">
        <f t="shared" si="1"/>
        <v>2.2727272727272728E-2</v>
      </c>
      <c r="F39" s="45">
        <v>0</v>
      </c>
      <c r="G39" s="44">
        <f t="shared" si="2"/>
        <v>0</v>
      </c>
      <c r="H39" s="45">
        <v>0</v>
      </c>
      <c r="I39" s="44">
        <f t="shared" si="3"/>
        <v>0</v>
      </c>
      <c r="J39" s="45">
        <v>0</v>
      </c>
      <c r="K39" s="44">
        <f t="shared" si="4"/>
        <v>0</v>
      </c>
      <c r="L39" s="45">
        <v>1</v>
      </c>
      <c r="M39" s="44">
        <f t="shared" si="5"/>
        <v>1.1363636363636364E-2</v>
      </c>
      <c r="N39" s="45">
        <v>0</v>
      </c>
      <c r="O39" s="44">
        <f t="shared" si="6"/>
        <v>0</v>
      </c>
      <c r="P39" s="45">
        <v>1</v>
      </c>
      <c r="Q39" s="44">
        <f t="shared" si="7"/>
        <v>1.1363636363636364E-2</v>
      </c>
      <c r="R39" s="45">
        <v>1</v>
      </c>
      <c r="S39" s="44">
        <f t="shared" si="8"/>
        <v>1.1363636363636364E-2</v>
      </c>
      <c r="T39" s="45">
        <v>0</v>
      </c>
      <c r="U39" s="44">
        <f t="shared" si="9"/>
        <v>0</v>
      </c>
      <c r="V39" s="45">
        <f t="shared" si="10"/>
        <v>88</v>
      </c>
    </row>
    <row r="40" spans="1:22" s="18" customFormat="1" ht="14">
      <c r="A40" s="20" t="s">
        <v>116</v>
      </c>
      <c r="B40" s="45">
        <v>117</v>
      </c>
      <c r="C40" s="44">
        <f t="shared" si="0"/>
        <v>0.72670807453416153</v>
      </c>
      <c r="D40" s="45">
        <v>33</v>
      </c>
      <c r="E40" s="44">
        <f t="shared" si="1"/>
        <v>0.20496894409937888</v>
      </c>
      <c r="F40" s="45">
        <v>0</v>
      </c>
      <c r="G40" s="44">
        <f t="shared" si="2"/>
        <v>0</v>
      </c>
      <c r="H40" s="45">
        <v>0</v>
      </c>
      <c r="I40" s="44">
        <f t="shared" si="3"/>
        <v>0</v>
      </c>
      <c r="J40" s="45">
        <v>0</v>
      </c>
      <c r="K40" s="44">
        <f t="shared" si="4"/>
        <v>0</v>
      </c>
      <c r="L40" s="45">
        <v>2</v>
      </c>
      <c r="M40" s="44">
        <f t="shared" si="5"/>
        <v>1.2422360248447204E-2</v>
      </c>
      <c r="N40" s="45">
        <v>0</v>
      </c>
      <c r="O40" s="44">
        <f t="shared" si="6"/>
        <v>0</v>
      </c>
      <c r="P40" s="45">
        <v>3</v>
      </c>
      <c r="Q40" s="44">
        <f t="shared" si="7"/>
        <v>1.8633540372670808E-2</v>
      </c>
      <c r="R40" s="45">
        <v>1</v>
      </c>
      <c r="S40" s="44">
        <f t="shared" si="8"/>
        <v>6.2111801242236021E-3</v>
      </c>
      <c r="T40" s="45">
        <v>5</v>
      </c>
      <c r="U40" s="44">
        <f t="shared" si="9"/>
        <v>3.1055900621118012E-2</v>
      </c>
      <c r="V40" s="45">
        <f t="shared" si="10"/>
        <v>161</v>
      </c>
    </row>
    <row r="41" spans="1:22" s="18" customFormat="1" ht="14">
      <c r="A41" s="20" t="s">
        <v>117</v>
      </c>
      <c r="B41" s="45">
        <v>129</v>
      </c>
      <c r="C41" s="44">
        <f t="shared" si="0"/>
        <v>0.83766233766233766</v>
      </c>
      <c r="D41" s="45">
        <v>8</v>
      </c>
      <c r="E41" s="44">
        <f t="shared" si="1"/>
        <v>5.1948051948051951E-2</v>
      </c>
      <c r="F41" s="45">
        <v>0</v>
      </c>
      <c r="G41" s="44">
        <f t="shared" si="2"/>
        <v>0</v>
      </c>
      <c r="H41" s="45">
        <v>1</v>
      </c>
      <c r="I41" s="44">
        <f t="shared" si="3"/>
        <v>6.4935064935064939E-3</v>
      </c>
      <c r="J41" s="45">
        <v>0</v>
      </c>
      <c r="K41" s="44">
        <f t="shared" si="4"/>
        <v>0</v>
      </c>
      <c r="L41" s="45">
        <v>5</v>
      </c>
      <c r="M41" s="44">
        <f t="shared" si="5"/>
        <v>3.2467532467532464E-2</v>
      </c>
      <c r="N41" s="45">
        <v>0</v>
      </c>
      <c r="O41" s="44">
        <f t="shared" si="6"/>
        <v>0</v>
      </c>
      <c r="P41" s="45">
        <v>3</v>
      </c>
      <c r="Q41" s="44">
        <f t="shared" si="7"/>
        <v>1.948051948051948E-2</v>
      </c>
      <c r="R41" s="45">
        <v>4</v>
      </c>
      <c r="S41" s="44">
        <f t="shared" si="8"/>
        <v>2.5974025974025976E-2</v>
      </c>
      <c r="T41" s="45">
        <v>4</v>
      </c>
      <c r="U41" s="44">
        <f t="shared" si="9"/>
        <v>2.5974025974025976E-2</v>
      </c>
      <c r="V41" s="45">
        <f t="shared" si="10"/>
        <v>154</v>
      </c>
    </row>
    <row r="42" spans="1:22" s="18" customFormat="1" ht="14">
      <c r="A42" s="20" t="s">
        <v>118</v>
      </c>
      <c r="B42" s="45">
        <v>0</v>
      </c>
      <c r="C42" s="44">
        <v>0</v>
      </c>
      <c r="D42" s="45">
        <v>0</v>
      </c>
      <c r="E42" s="44">
        <v>0</v>
      </c>
      <c r="F42" s="45">
        <v>0</v>
      </c>
      <c r="G42" s="44">
        <v>0</v>
      </c>
      <c r="H42" s="45">
        <v>0</v>
      </c>
      <c r="I42" s="44">
        <v>0</v>
      </c>
      <c r="J42" s="45">
        <v>0</v>
      </c>
      <c r="K42" s="44">
        <v>0</v>
      </c>
      <c r="L42" s="45">
        <v>0</v>
      </c>
      <c r="M42" s="44">
        <v>0</v>
      </c>
      <c r="N42" s="45">
        <v>0</v>
      </c>
      <c r="O42" s="44">
        <v>0</v>
      </c>
      <c r="P42" s="45">
        <v>0</v>
      </c>
      <c r="Q42" s="44">
        <v>0</v>
      </c>
      <c r="R42" s="45">
        <v>0</v>
      </c>
      <c r="S42" s="44">
        <v>0</v>
      </c>
      <c r="T42" s="45">
        <v>0</v>
      </c>
      <c r="U42" s="44">
        <v>0</v>
      </c>
      <c r="V42" s="45">
        <f t="shared" si="10"/>
        <v>0</v>
      </c>
    </row>
    <row r="43" spans="1:22" s="18" customFormat="1" ht="14">
      <c r="A43" s="20" t="s">
        <v>119</v>
      </c>
      <c r="B43" s="45">
        <v>0</v>
      </c>
      <c r="C43" s="44">
        <v>0</v>
      </c>
      <c r="D43" s="45">
        <v>0</v>
      </c>
      <c r="E43" s="44">
        <v>0</v>
      </c>
      <c r="F43" s="45">
        <v>0</v>
      </c>
      <c r="G43" s="44">
        <v>0</v>
      </c>
      <c r="H43" s="45">
        <v>0</v>
      </c>
      <c r="I43" s="44">
        <v>0</v>
      </c>
      <c r="J43" s="45">
        <v>0</v>
      </c>
      <c r="K43" s="44">
        <v>0</v>
      </c>
      <c r="L43" s="45">
        <v>0</v>
      </c>
      <c r="M43" s="44">
        <v>0</v>
      </c>
      <c r="N43" s="45">
        <v>0</v>
      </c>
      <c r="O43" s="44">
        <v>0</v>
      </c>
      <c r="P43" s="45">
        <v>0</v>
      </c>
      <c r="Q43" s="44">
        <v>0</v>
      </c>
      <c r="R43" s="45">
        <v>0</v>
      </c>
      <c r="S43" s="44">
        <v>0</v>
      </c>
      <c r="T43" s="45">
        <v>0</v>
      </c>
      <c r="U43" s="44">
        <v>0</v>
      </c>
      <c r="V43" s="45">
        <f t="shared" si="10"/>
        <v>0</v>
      </c>
    </row>
    <row r="44" spans="1:22" s="18" customFormat="1" ht="14">
      <c r="B44" s="46"/>
      <c r="C44" s="46"/>
      <c r="D44" s="46"/>
      <c r="E44" s="46"/>
      <c r="F44" s="46"/>
      <c r="G44" s="46"/>
      <c r="H44" s="46"/>
      <c r="I44" s="46"/>
      <c r="J44" s="46"/>
      <c r="K44" s="46"/>
      <c r="L44" s="46"/>
      <c r="M44" s="46"/>
      <c r="N44" s="46"/>
      <c r="O44" s="46"/>
      <c r="P44" s="46"/>
      <c r="Q44" s="46"/>
      <c r="R44" s="46"/>
      <c r="S44" s="46"/>
      <c r="T44" s="46"/>
      <c r="U44" s="46"/>
    </row>
    <row r="45" spans="1:22" s="18" customFormat="1" ht="14">
      <c r="A45" s="23" t="s">
        <v>125</v>
      </c>
      <c r="B45" s="46"/>
      <c r="C45" s="46"/>
      <c r="D45" s="46"/>
      <c r="E45" s="46"/>
      <c r="F45" s="46"/>
      <c r="G45" s="46"/>
      <c r="H45" s="46"/>
      <c r="I45" s="46"/>
      <c r="J45" s="46"/>
      <c r="K45" s="46"/>
      <c r="L45" s="46"/>
      <c r="M45" s="46"/>
      <c r="N45" s="46"/>
      <c r="O45" s="46"/>
      <c r="P45" s="46"/>
      <c r="Q45" s="46"/>
      <c r="R45" s="46"/>
      <c r="S45" s="46"/>
      <c r="T45" s="46"/>
      <c r="U45" s="46"/>
    </row>
  </sheetData>
  <sheetProtection selectLockedCells="1" selectUnlockedCells="1"/>
  <mergeCells count="13">
    <mergeCell ref="P9:Q9"/>
    <mergeCell ref="R9:S9"/>
    <mergeCell ref="T9:U9"/>
    <mergeCell ref="A3:V3"/>
    <mergeCell ref="A8:A10"/>
    <mergeCell ref="B8:V8"/>
    <mergeCell ref="B9:C9"/>
    <mergeCell ref="D9:E9"/>
    <mergeCell ref="F9:G9"/>
    <mergeCell ref="H9:I9"/>
    <mergeCell ref="J9:K9"/>
    <mergeCell ref="L9:M9"/>
    <mergeCell ref="N9:O9"/>
  </mergeCells>
  <conditionalFormatting sqref="B6:C6 A4:C4">
    <cfRule type="duplicateValues" dxfId="126" priority="5"/>
  </conditionalFormatting>
  <conditionalFormatting sqref="A5:C5">
    <cfRule type="duplicateValues" dxfId="125" priority="4"/>
  </conditionalFormatting>
  <conditionalFormatting sqref="D6:V6 D4:V4">
    <cfRule type="duplicateValues" dxfId="124" priority="3"/>
  </conditionalFormatting>
  <conditionalFormatting sqref="D5:V5">
    <cfRule type="duplicateValues" dxfId="123" priority="2"/>
  </conditionalFormatting>
  <conditionalFormatting sqref="A6">
    <cfRule type="duplicateValues" dxfId="122" priority="1"/>
  </conditionalFormatting>
  <pageMargins left="0.7" right="0.7" top="0.75" bottom="0.75" header="0.3" footer="0.3"/>
  <pageSetup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A412F-E1D7-497A-8649-79EF706C2E7F}">
  <dimension ref="A1:F44"/>
  <sheetViews>
    <sheetView showGridLines="0" zoomScale="87" zoomScaleNormal="87" workbookViewId="0"/>
  </sheetViews>
  <sheetFormatPr baseColWidth="10" defaultColWidth="11.5" defaultRowHeight="15"/>
  <cols>
    <col min="1" max="1" width="37.83203125" style="16" customWidth="1"/>
    <col min="2" max="2" width="14.33203125" style="47" bestFit="1" customWidth="1"/>
    <col min="3" max="3" width="13.6640625" style="47" customWidth="1"/>
    <col min="4" max="5" width="11.5" style="47"/>
    <col min="6" max="6" width="14.1640625" style="16" bestFit="1" customWidth="1"/>
    <col min="7" max="16384" width="11.5" style="16"/>
  </cols>
  <sheetData>
    <row r="1" spans="1:6" s="14" customFormat="1" ht="59.25" customHeight="1">
      <c r="B1" s="35"/>
      <c r="C1" s="35"/>
      <c r="D1" s="35"/>
      <c r="E1" s="35"/>
    </row>
    <row r="2" spans="1:6" s="15" customFormat="1" ht="3.75" customHeight="1">
      <c r="B2" s="36"/>
      <c r="C2" s="36"/>
      <c r="D2" s="36"/>
      <c r="E2" s="36"/>
    </row>
    <row r="3" spans="1:6" ht="28.5" customHeight="1">
      <c r="A3" s="461" t="s">
        <v>13</v>
      </c>
      <c r="B3" s="461"/>
      <c r="C3" s="461"/>
      <c r="D3" s="461"/>
      <c r="E3" s="461"/>
      <c r="F3" s="461"/>
    </row>
    <row r="4" spans="1:6">
      <c r="A4" s="26" t="s">
        <v>50</v>
      </c>
      <c r="B4" s="37"/>
      <c r="C4" s="37"/>
      <c r="D4" s="37"/>
      <c r="E4" s="37"/>
      <c r="F4" s="37"/>
    </row>
    <row r="5" spans="1:6">
      <c r="A5" s="38" t="s">
        <v>84</v>
      </c>
      <c r="B5" s="39"/>
      <c r="C5" s="39"/>
      <c r="D5" s="39"/>
      <c r="E5" s="39"/>
      <c r="F5" s="39"/>
    </row>
    <row r="7" spans="1:6" s="18" customFormat="1" ht="14">
      <c r="A7" s="462" t="s">
        <v>85</v>
      </c>
      <c r="B7" s="465" t="s">
        <v>121</v>
      </c>
      <c r="C7" s="466"/>
      <c r="D7" s="466"/>
      <c r="E7" s="466"/>
      <c r="F7" s="467"/>
    </row>
    <row r="8" spans="1:6" s="18" customFormat="1" ht="30" customHeight="1">
      <c r="A8" s="463"/>
      <c r="B8" s="465" t="s">
        <v>122</v>
      </c>
      <c r="C8" s="467"/>
      <c r="D8" s="465" t="s">
        <v>123</v>
      </c>
      <c r="E8" s="467"/>
      <c r="F8" s="29" t="s">
        <v>124</v>
      </c>
    </row>
    <row r="9" spans="1:6" s="18" customFormat="1">
      <c r="A9" s="464"/>
      <c r="B9" s="29" t="s">
        <v>23</v>
      </c>
      <c r="C9" s="29" t="s">
        <v>22</v>
      </c>
      <c r="D9" s="29" t="s">
        <v>23</v>
      </c>
      <c r="E9" s="29" t="s">
        <v>22</v>
      </c>
      <c r="F9" s="29"/>
    </row>
    <row r="10" spans="1:6" s="18" customFormat="1" ht="14">
      <c r="A10" s="40" t="s">
        <v>87</v>
      </c>
      <c r="B10" s="41">
        <f>SUM(B11:B42)</f>
        <v>23743</v>
      </c>
      <c r="C10" s="48">
        <f>B10/$F10</f>
        <v>0.71811390375948947</v>
      </c>
      <c r="D10" s="41">
        <f>SUM(D11:D42)</f>
        <v>9320</v>
      </c>
      <c r="E10" s="48">
        <f>D10/$F10</f>
        <v>0.28188609624051053</v>
      </c>
      <c r="F10" s="41">
        <f>SUM(F11:F42)</f>
        <v>33063</v>
      </c>
    </row>
    <row r="11" spans="1:6" s="18" customFormat="1" ht="14">
      <c r="A11" s="20" t="s">
        <v>88</v>
      </c>
      <c r="B11" s="45">
        <v>490</v>
      </c>
      <c r="C11" s="44">
        <f>B11/$F11</f>
        <v>0.60718711276332094</v>
      </c>
      <c r="D11" s="45">
        <v>317</v>
      </c>
      <c r="E11" s="44">
        <f>D11/$F11</f>
        <v>0.39281288723667906</v>
      </c>
      <c r="F11" s="45">
        <f>B11+D11</f>
        <v>807</v>
      </c>
    </row>
    <row r="12" spans="1:6" s="18" customFormat="1" ht="14">
      <c r="A12" s="20" t="s">
        <v>89</v>
      </c>
      <c r="B12" s="45">
        <v>1001</v>
      </c>
      <c r="C12" s="44">
        <f t="shared" ref="C12:E42" si="0">B12/$F12</f>
        <v>0.66116248348745044</v>
      </c>
      <c r="D12" s="45">
        <v>513</v>
      </c>
      <c r="E12" s="44">
        <f t="shared" si="0"/>
        <v>0.33883751651254956</v>
      </c>
      <c r="F12" s="45">
        <f t="shared" ref="F12:F42" si="1">B12+D12</f>
        <v>1514</v>
      </c>
    </row>
    <row r="13" spans="1:6" s="18" customFormat="1" ht="14">
      <c r="A13" s="20" t="s">
        <v>90</v>
      </c>
      <c r="B13" s="45">
        <v>17</v>
      </c>
      <c r="C13" s="44">
        <f t="shared" si="0"/>
        <v>1</v>
      </c>
      <c r="D13" s="45">
        <v>0</v>
      </c>
      <c r="E13" s="44">
        <f t="shared" si="0"/>
        <v>0</v>
      </c>
      <c r="F13" s="45">
        <f t="shared" si="1"/>
        <v>17</v>
      </c>
    </row>
    <row r="14" spans="1:6" s="18" customFormat="1" ht="14">
      <c r="A14" s="20" t="s">
        <v>91</v>
      </c>
      <c r="B14" s="45">
        <v>1483</v>
      </c>
      <c r="C14" s="44">
        <f t="shared" si="0"/>
        <v>0.74447791164658639</v>
      </c>
      <c r="D14" s="45">
        <v>509</v>
      </c>
      <c r="E14" s="44">
        <f t="shared" si="0"/>
        <v>0.25552208835341367</v>
      </c>
      <c r="F14" s="45">
        <f t="shared" si="1"/>
        <v>1992</v>
      </c>
    </row>
    <row r="15" spans="1:6" s="18" customFormat="1" ht="14">
      <c r="A15" s="20" t="s">
        <v>92</v>
      </c>
      <c r="B15" s="45">
        <v>1765</v>
      </c>
      <c r="C15" s="44">
        <f t="shared" si="0"/>
        <v>0.7192339038304808</v>
      </c>
      <c r="D15" s="45">
        <v>689</v>
      </c>
      <c r="E15" s="44">
        <f t="shared" si="0"/>
        <v>0.28076609616951914</v>
      </c>
      <c r="F15" s="45">
        <f t="shared" si="1"/>
        <v>2454</v>
      </c>
    </row>
    <row r="16" spans="1:6" s="18" customFormat="1" ht="14">
      <c r="A16" s="20" t="s">
        <v>93</v>
      </c>
      <c r="B16" s="45">
        <v>1608</v>
      </c>
      <c r="C16" s="44">
        <f t="shared" si="0"/>
        <v>0.7046450482033304</v>
      </c>
      <c r="D16" s="45">
        <v>674</v>
      </c>
      <c r="E16" s="44">
        <f t="shared" si="0"/>
        <v>0.2953549517966696</v>
      </c>
      <c r="F16" s="45">
        <f t="shared" si="1"/>
        <v>2282</v>
      </c>
    </row>
    <row r="17" spans="1:6" s="18" customFormat="1" ht="14">
      <c r="A17" s="20" t="s">
        <v>94</v>
      </c>
      <c r="B17" s="45">
        <v>1596</v>
      </c>
      <c r="C17" s="44">
        <f t="shared" si="0"/>
        <v>0.74754098360655741</v>
      </c>
      <c r="D17" s="45">
        <v>539</v>
      </c>
      <c r="E17" s="44">
        <f t="shared" si="0"/>
        <v>0.25245901639344265</v>
      </c>
      <c r="F17" s="45">
        <f t="shared" si="1"/>
        <v>2135</v>
      </c>
    </row>
    <row r="18" spans="1:6" s="18" customFormat="1" ht="14">
      <c r="A18" s="20" t="s">
        <v>95</v>
      </c>
      <c r="B18" s="45">
        <v>1028</v>
      </c>
      <c r="C18" s="44">
        <f t="shared" si="0"/>
        <v>0.69836956521739135</v>
      </c>
      <c r="D18" s="45">
        <v>444</v>
      </c>
      <c r="E18" s="44">
        <f t="shared" si="0"/>
        <v>0.3016304347826087</v>
      </c>
      <c r="F18" s="45">
        <f t="shared" si="1"/>
        <v>1472</v>
      </c>
    </row>
    <row r="19" spans="1:6" s="18" customFormat="1" ht="14">
      <c r="A19" s="20" t="s">
        <v>96</v>
      </c>
      <c r="B19" s="45">
        <v>108</v>
      </c>
      <c r="C19" s="44">
        <f t="shared" si="0"/>
        <v>0.48214285714285715</v>
      </c>
      <c r="D19" s="45">
        <v>116</v>
      </c>
      <c r="E19" s="44">
        <f t="shared" si="0"/>
        <v>0.5178571428571429</v>
      </c>
      <c r="F19" s="45">
        <f t="shared" si="1"/>
        <v>224</v>
      </c>
    </row>
    <row r="20" spans="1:6" s="18" customFormat="1" ht="14">
      <c r="A20" s="20" t="s">
        <v>97</v>
      </c>
      <c r="B20" s="45">
        <v>5</v>
      </c>
      <c r="C20" s="44">
        <f t="shared" si="0"/>
        <v>0.7142857142857143</v>
      </c>
      <c r="D20" s="45">
        <v>2</v>
      </c>
      <c r="E20" s="44">
        <f t="shared" si="0"/>
        <v>0.2857142857142857</v>
      </c>
      <c r="F20" s="45">
        <f t="shared" si="1"/>
        <v>7</v>
      </c>
    </row>
    <row r="21" spans="1:6" s="18" customFormat="1" ht="14">
      <c r="A21" s="20" t="s">
        <v>98</v>
      </c>
      <c r="B21" s="45">
        <v>1104</v>
      </c>
      <c r="C21" s="44">
        <f t="shared" si="0"/>
        <v>0.78744650499286728</v>
      </c>
      <c r="D21" s="45">
        <v>298</v>
      </c>
      <c r="E21" s="44">
        <f t="shared" si="0"/>
        <v>0.21255349500713266</v>
      </c>
      <c r="F21" s="45">
        <f t="shared" si="1"/>
        <v>1402</v>
      </c>
    </row>
    <row r="22" spans="1:6" s="18" customFormat="1" ht="14">
      <c r="A22" s="20" t="s">
        <v>99</v>
      </c>
      <c r="B22" s="45">
        <v>282</v>
      </c>
      <c r="C22" s="44">
        <f t="shared" si="0"/>
        <v>0.83679525222551931</v>
      </c>
      <c r="D22" s="45">
        <v>55</v>
      </c>
      <c r="E22" s="44">
        <f t="shared" si="0"/>
        <v>0.16320474777448071</v>
      </c>
      <c r="F22" s="45">
        <f t="shared" si="1"/>
        <v>337</v>
      </c>
    </row>
    <row r="23" spans="1:6" s="18" customFormat="1" ht="14">
      <c r="A23" s="20" t="s">
        <v>100</v>
      </c>
      <c r="B23" s="45">
        <v>1158</v>
      </c>
      <c r="C23" s="44">
        <f t="shared" si="0"/>
        <v>0.73059936908517353</v>
      </c>
      <c r="D23" s="45">
        <v>427</v>
      </c>
      <c r="E23" s="44">
        <f t="shared" si="0"/>
        <v>0.26940063091482652</v>
      </c>
      <c r="F23" s="45">
        <f t="shared" si="1"/>
        <v>1585</v>
      </c>
    </row>
    <row r="24" spans="1:6" s="18" customFormat="1" ht="14">
      <c r="A24" s="20" t="s">
        <v>101</v>
      </c>
      <c r="B24" s="45">
        <v>725</v>
      </c>
      <c r="C24" s="44">
        <f t="shared" si="0"/>
        <v>0.55049354593773725</v>
      </c>
      <c r="D24" s="45">
        <v>592</v>
      </c>
      <c r="E24" s="44">
        <f t="shared" si="0"/>
        <v>0.44950645406226269</v>
      </c>
      <c r="F24" s="45">
        <f t="shared" si="1"/>
        <v>1317</v>
      </c>
    </row>
    <row r="25" spans="1:6" s="18" customFormat="1" ht="14">
      <c r="A25" s="20" t="s">
        <v>102</v>
      </c>
      <c r="B25" s="45">
        <v>1103</v>
      </c>
      <c r="C25" s="44">
        <f t="shared" si="0"/>
        <v>0.78449502133712656</v>
      </c>
      <c r="D25" s="45">
        <v>303</v>
      </c>
      <c r="E25" s="44">
        <f t="shared" si="0"/>
        <v>0.21550497866287341</v>
      </c>
      <c r="F25" s="45">
        <f t="shared" si="1"/>
        <v>1406</v>
      </c>
    </row>
    <row r="26" spans="1:6" s="18" customFormat="1" ht="14">
      <c r="A26" s="20" t="s">
        <v>103</v>
      </c>
      <c r="B26" s="45">
        <v>23</v>
      </c>
      <c r="C26" s="44">
        <f t="shared" si="0"/>
        <v>0.92</v>
      </c>
      <c r="D26" s="45">
        <v>2</v>
      </c>
      <c r="E26" s="44">
        <f t="shared" si="0"/>
        <v>0.08</v>
      </c>
      <c r="F26" s="45">
        <f t="shared" si="1"/>
        <v>25</v>
      </c>
    </row>
    <row r="27" spans="1:6" s="18" customFormat="1" ht="14">
      <c r="A27" s="20" t="s">
        <v>104</v>
      </c>
      <c r="B27" s="45">
        <v>25</v>
      </c>
      <c r="C27" s="44">
        <f t="shared" si="0"/>
        <v>0.80645161290322576</v>
      </c>
      <c r="D27" s="45">
        <v>6</v>
      </c>
      <c r="E27" s="44">
        <f t="shared" si="0"/>
        <v>0.19354838709677419</v>
      </c>
      <c r="F27" s="45">
        <f t="shared" si="1"/>
        <v>31</v>
      </c>
    </row>
    <row r="28" spans="1:6" s="18" customFormat="1" ht="14">
      <c r="A28" s="20" t="s">
        <v>105</v>
      </c>
      <c r="B28" s="45">
        <v>909</v>
      </c>
      <c r="C28" s="44">
        <f t="shared" si="0"/>
        <v>0.68759455370650524</v>
      </c>
      <c r="D28" s="45">
        <v>413</v>
      </c>
      <c r="E28" s="44">
        <f t="shared" si="0"/>
        <v>0.3124054462934947</v>
      </c>
      <c r="F28" s="45">
        <f t="shared" si="1"/>
        <v>1322</v>
      </c>
    </row>
    <row r="29" spans="1:6" s="18" customFormat="1" ht="14">
      <c r="A29" s="20" t="s">
        <v>106</v>
      </c>
      <c r="B29" s="45">
        <v>1327</v>
      </c>
      <c r="C29" s="44">
        <f t="shared" si="0"/>
        <v>0.90518417462482947</v>
      </c>
      <c r="D29" s="45">
        <v>139</v>
      </c>
      <c r="E29" s="44">
        <f t="shared" si="0"/>
        <v>9.4815825375170526E-2</v>
      </c>
      <c r="F29" s="45">
        <f t="shared" si="1"/>
        <v>1466</v>
      </c>
    </row>
    <row r="30" spans="1:6" s="18" customFormat="1" ht="14">
      <c r="A30" s="20" t="s">
        <v>107</v>
      </c>
      <c r="B30" s="45">
        <v>306</v>
      </c>
      <c r="C30" s="44">
        <f t="shared" si="0"/>
        <v>0.75184275184275184</v>
      </c>
      <c r="D30" s="45">
        <v>101</v>
      </c>
      <c r="E30" s="44">
        <f t="shared" si="0"/>
        <v>0.24815724815724816</v>
      </c>
      <c r="F30" s="45">
        <f t="shared" si="1"/>
        <v>407</v>
      </c>
    </row>
    <row r="31" spans="1:6" s="18" customFormat="1" ht="14">
      <c r="A31" s="20" t="s">
        <v>108</v>
      </c>
      <c r="B31" s="45">
        <v>163</v>
      </c>
      <c r="C31" s="44">
        <f t="shared" si="0"/>
        <v>0.92613636363636365</v>
      </c>
      <c r="D31" s="45">
        <v>13</v>
      </c>
      <c r="E31" s="44">
        <f t="shared" si="0"/>
        <v>7.3863636363636367E-2</v>
      </c>
      <c r="F31" s="45">
        <f t="shared" si="1"/>
        <v>176</v>
      </c>
    </row>
    <row r="32" spans="1:6" s="18" customFormat="1" ht="14">
      <c r="A32" s="20" t="s">
        <v>109</v>
      </c>
      <c r="B32" s="45">
        <v>1470</v>
      </c>
      <c r="C32" s="44">
        <f t="shared" si="0"/>
        <v>0.7648283038501561</v>
      </c>
      <c r="D32" s="45">
        <v>452</v>
      </c>
      <c r="E32" s="44">
        <f t="shared" si="0"/>
        <v>0.2351716961498439</v>
      </c>
      <c r="F32" s="45">
        <f t="shared" si="1"/>
        <v>1922</v>
      </c>
    </row>
    <row r="33" spans="1:6" s="18" customFormat="1" ht="14">
      <c r="A33" s="20" t="s">
        <v>110</v>
      </c>
      <c r="B33" s="45">
        <v>446</v>
      </c>
      <c r="C33" s="44">
        <f t="shared" si="0"/>
        <v>0.67067669172932332</v>
      </c>
      <c r="D33" s="45">
        <v>219</v>
      </c>
      <c r="E33" s="44">
        <f t="shared" si="0"/>
        <v>0.32932330827067668</v>
      </c>
      <c r="F33" s="45">
        <f t="shared" si="1"/>
        <v>665</v>
      </c>
    </row>
    <row r="34" spans="1:6" s="18" customFormat="1" ht="14">
      <c r="A34" s="20" t="s">
        <v>111</v>
      </c>
      <c r="B34" s="45">
        <v>1119</v>
      </c>
      <c r="C34" s="44">
        <f t="shared" si="0"/>
        <v>0.75302826379542398</v>
      </c>
      <c r="D34" s="45">
        <v>367</v>
      </c>
      <c r="E34" s="44">
        <f t="shared" si="0"/>
        <v>0.24697173620457605</v>
      </c>
      <c r="F34" s="45">
        <f t="shared" si="1"/>
        <v>1486</v>
      </c>
    </row>
    <row r="35" spans="1:6" s="18" customFormat="1" ht="14">
      <c r="A35" s="20" t="s">
        <v>112</v>
      </c>
      <c r="B35" s="45">
        <v>514</v>
      </c>
      <c r="C35" s="44">
        <f t="shared" si="0"/>
        <v>0.5736607142857143</v>
      </c>
      <c r="D35" s="45">
        <v>382</v>
      </c>
      <c r="E35" s="44">
        <f t="shared" si="0"/>
        <v>0.4263392857142857</v>
      </c>
      <c r="F35" s="45">
        <f t="shared" si="1"/>
        <v>896</v>
      </c>
    </row>
    <row r="36" spans="1:6" s="18" customFormat="1" ht="14">
      <c r="A36" s="20" t="s">
        <v>113</v>
      </c>
      <c r="B36" s="45">
        <v>924</v>
      </c>
      <c r="C36" s="44">
        <f t="shared" si="0"/>
        <v>0.67991169977924948</v>
      </c>
      <c r="D36" s="45">
        <v>435</v>
      </c>
      <c r="E36" s="44">
        <f t="shared" si="0"/>
        <v>0.32008830022075058</v>
      </c>
      <c r="F36" s="45">
        <f t="shared" si="1"/>
        <v>1359</v>
      </c>
    </row>
    <row r="37" spans="1:6" s="18" customFormat="1" ht="14">
      <c r="A37" s="20" t="s">
        <v>114</v>
      </c>
      <c r="B37" s="45">
        <v>747</v>
      </c>
      <c r="C37" s="44">
        <f t="shared" si="0"/>
        <v>0.70940170940170943</v>
      </c>
      <c r="D37" s="45">
        <v>306</v>
      </c>
      <c r="E37" s="44">
        <f t="shared" si="0"/>
        <v>0.29059829059829062</v>
      </c>
      <c r="F37" s="45">
        <f t="shared" si="1"/>
        <v>1053</v>
      </c>
    </row>
    <row r="38" spans="1:6" s="18" customFormat="1" ht="14">
      <c r="A38" s="20" t="s">
        <v>115</v>
      </c>
      <c r="B38" s="45">
        <v>267</v>
      </c>
      <c r="C38" s="44">
        <f t="shared" si="0"/>
        <v>0.64492753623188404</v>
      </c>
      <c r="D38" s="45">
        <v>147</v>
      </c>
      <c r="E38" s="44">
        <f t="shared" si="0"/>
        <v>0.35507246376811596</v>
      </c>
      <c r="F38" s="45">
        <f t="shared" si="1"/>
        <v>414</v>
      </c>
    </row>
    <row r="39" spans="1:6" s="18" customFormat="1" ht="14">
      <c r="A39" s="20" t="s">
        <v>116</v>
      </c>
      <c r="B39" s="45">
        <v>1118</v>
      </c>
      <c r="C39" s="44">
        <f t="shared" si="0"/>
        <v>0.69570628500311138</v>
      </c>
      <c r="D39" s="45">
        <v>489</v>
      </c>
      <c r="E39" s="44">
        <f t="shared" si="0"/>
        <v>0.30429371499688862</v>
      </c>
      <c r="F39" s="45">
        <f t="shared" si="1"/>
        <v>1607</v>
      </c>
    </row>
    <row r="40" spans="1:6" s="18" customFormat="1" ht="14">
      <c r="A40" s="20" t="s">
        <v>117</v>
      </c>
      <c r="B40" s="45">
        <v>839</v>
      </c>
      <c r="C40" s="44">
        <f t="shared" si="0"/>
        <v>0.70209205020920507</v>
      </c>
      <c r="D40" s="45">
        <v>356</v>
      </c>
      <c r="E40" s="44">
        <f t="shared" si="0"/>
        <v>0.29790794979079499</v>
      </c>
      <c r="F40" s="45">
        <f t="shared" si="1"/>
        <v>1195</v>
      </c>
    </row>
    <row r="41" spans="1:6" s="18" customFormat="1" ht="14">
      <c r="A41" s="20" t="s">
        <v>118</v>
      </c>
      <c r="B41" s="45">
        <v>13</v>
      </c>
      <c r="C41" s="44">
        <f t="shared" si="0"/>
        <v>0.54166666666666663</v>
      </c>
      <c r="D41" s="45">
        <v>11</v>
      </c>
      <c r="E41" s="44">
        <f t="shared" si="0"/>
        <v>0.45833333333333331</v>
      </c>
      <c r="F41" s="45">
        <f t="shared" si="1"/>
        <v>24</v>
      </c>
    </row>
    <row r="42" spans="1:6" s="18" customFormat="1" ht="14">
      <c r="A42" s="20" t="s">
        <v>119</v>
      </c>
      <c r="B42" s="45">
        <v>60</v>
      </c>
      <c r="C42" s="44">
        <f t="shared" si="0"/>
        <v>0.9375</v>
      </c>
      <c r="D42" s="45">
        <v>4</v>
      </c>
      <c r="E42" s="44">
        <f t="shared" si="0"/>
        <v>6.25E-2</v>
      </c>
      <c r="F42" s="45">
        <f t="shared" si="1"/>
        <v>64</v>
      </c>
    </row>
    <row r="43" spans="1:6" s="18" customFormat="1" ht="14">
      <c r="B43" s="46"/>
      <c r="C43" s="46"/>
      <c r="D43" s="46"/>
      <c r="E43" s="46"/>
    </row>
    <row r="44" spans="1:6" s="18" customFormat="1" ht="14">
      <c r="A44" s="23" t="s">
        <v>125</v>
      </c>
      <c r="B44" s="46"/>
      <c r="C44" s="46"/>
      <c r="D44" s="46"/>
      <c r="E44" s="46"/>
    </row>
  </sheetData>
  <sheetProtection selectLockedCells="1" selectUnlockedCells="1"/>
  <mergeCells count="5">
    <mergeCell ref="A3:F3"/>
    <mergeCell ref="A7:A9"/>
    <mergeCell ref="B7:F7"/>
    <mergeCell ref="B8:C8"/>
    <mergeCell ref="D8:E8"/>
  </mergeCells>
  <conditionalFormatting sqref="A4:C4">
    <cfRule type="duplicateValues" dxfId="222" priority="5"/>
  </conditionalFormatting>
  <conditionalFormatting sqref="B5:C5">
    <cfRule type="duplicateValues" dxfId="221" priority="4"/>
  </conditionalFormatting>
  <conditionalFormatting sqref="A5">
    <cfRule type="duplicateValues" dxfId="220" priority="3"/>
  </conditionalFormatting>
  <conditionalFormatting sqref="D4:F4">
    <cfRule type="duplicateValues" dxfId="219" priority="2"/>
  </conditionalFormatting>
  <conditionalFormatting sqref="D5:F5">
    <cfRule type="duplicateValues" dxfId="218" priority="1"/>
  </conditionalFormatting>
  <pageMargins left="0.7" right="0.7" top="0.75" bottom="0.75" header="0.3" footer="0.3"/>
  <pageSetup orientation="portrait" horizontalDpi="360" verticalDpi="36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9246E-2B9D-419C-BE49-8A62A7B58470}">
  <dimension ref="A1:F45"/>
  <sheetViews>
    <sheetView showGridLines="0" zoomScale="87" zoomScaleNormal="87" workbookViewId="0">
      <selection activeCell="E35" sqref="E35"/>
    </sheetView>
  </sheetViews>
  <sheetFormatPr baseColWidth="10" defaultColWidth="11.5" defaultRowHeight="15"/>
  <cols>
    <col min="1" max="1" width="37.83203125" style="16" customWidth="1"/>
    <col min="2" max="2" width="14.33203125" style="47" bestFit="1" customWidth="1"/>
    <col min="3" max="3" width="13.6640625" style="47" customWidth="1"/>
    <col min="4" max="5" width="11.5" style="47"/>
    <col min="6" max="6" width="14.1640625" style="16" bestFit="1" customWidth="1"/>
    <col min="7" max="16384" width="11.5" style="16"/>
  </cols>
  <sheetData>
    <row r="1" spans="1:6" s="14" customFormat="1" ht="59.25" customHeight="1">
      <c r="B1" s="35"/>
      <c r="C1" s="35"/>
      <c r="D1" s="35"/>
      <c r="E1" s="35"/>
    </row>
    <row r="2" spans="1:6" s="15" customFormat="1" ht="3.75" customHeight="1">
      <c r="B2" s="36"/>
      <c r="C2" s="36"/>
      <c r="D2" s="36"/>
      <c r="E2" s="36"/>
    </row>
    <row r="3" spans="1:6" ht="28.5" customHeight="1">
      <c r="A3" s="461" t="s">
        <v>13</v>
      </c>
      <c r="B3" s="461"/>
      <c r="C3" s="461"/>
      <c r="D3" s="461"/>
      <c r="E3" s="461"/>
      <c r="F3" s="461"/>
    </row>
    <row r="4" spans="1:6">
      <c r="A4" s="26" t="s">
        <v>76</v>
      </c>
      <c r="B4" s="37"/>
      <c r="C4" s="37"/>
      <c r="D4" s="37"/>
      <c r="E4" s="37"/>
      <c r="F4" s="37"/>
    </row>
    <row r="5" spans="1:6">
      <c r="A5" s="49" t="s">
        <v>302</v>
      </c>
      <c r="B5" s="37"/>
      <c r="C5" s="37"/>
      <c r="D5" s="37"/>
      <c r="E5" s="37"/>
      <c r="F5" s="37"/>
    </row>
    <row r="6" spans="1:6">
      <c r="A6" s="38" t="s">
        <v>84</v>
      </c>
      <c r="B6" s="39"/>
      <c r="C6" s="39"/>
      <c r="D6" s="39"/>
      <c r="E6" s="39"/>
      <c r="F6" s="39"/>
    </row>
    <row r="8" spans="1:6" s="18" customFormat="1" ht="14">
      <c r="A8" s="462" t="s">
        <v>85</v>
      </c>
      <c r="B8" s="465" t="s">
        <v>303</v>
      </c>
      <c r="C8" s="466"/>
      <c r="D8" s="466"/>
      <c r="E8" s="466"/>
      <c r="F8" s="467"/>
    </row>
    <row r="9" spans="1:6" s="18" customFormat="1" ht="38.25" customHeight="1">
      <c r="A9" s="463"/>
      <c r="B9" s="465" t="s">
        <v>155</v>
      </c>
      <c r="C9" s="467"/>
      <c r="D9" s="465" t="s">
        <v>156</v>
      </c>
      <c r="E9" s="467"/>
      <c r="F9" s="29" t="s">
        <v>124</v>
      </c>
    </row>
    <row r="10" spans="1:6" s="18" customFormat="1">
      <c r="A10" s="464"/>
      <c r="B10" s="29" t="s">
        <v>23</v>
      </c>
      <c r="C10" s="29" t="s">
        <v>22</v>
      </c>
      <c r="D10" s="29" t="s">
        <v>23</v>
      </c>
      <c r="E10" s="29" t="s">
        <v>22</v>
      </c>
      <c r="F10" s="29"/>
    </row>
    <row r="11" spans="1:6" s="18" customFormat="1" ht="14">
      <c r="A11" s="40" t="s">
        <v>87</v>
      </c>
      <c r="B11" s="41">
        <f>SUM(B12:B43)</f>
        <v>9549</v>
      </c>
      <c r="C11" s="48">
        <f>B11/$F11</f>
        <v>0.29114580157326664</v>
      </c>
      <c r="D11" s="41">
        <f>SUM(D12:D43)</f>
        <v>23249</v>
      </c>
      <c r="E11" s="48">
        <f>D11/$F11</f>
        <v>0.70885419842673336</v>
      </c>
      <c r="F11" s="41">
        <f>SUM(F12:F43)</f>
        <v>32798</v>
      </c>
    </row>
    <row r="12" spans="1:6" s="18" customFormat="1" ht="14">
      <c r="A12" s="20" t="s">
        <v>88</v>
      </c>
      <c r="B12" s="45">
        <v>292</v>
      </c>
      <c r="C12" s="44">
        <f>B12/$F12</f>
        <v>0.36363636363636365</v>
      </c>
      <c r="D12" s="45">
        <v>511</v>
      </c>
      <c r="E12" s="44">
        <f>D12/$F12</f>
        <v>0.63636363636363635</v>
      </c>
      <c r="F12" s="45">
        <f>B12+D12</f>
        <v>803</v>
      </c>
    </row>
    <row r="13" spans="1:6" s="18" customFormat="1" ht="14">
      <c r="A13" s="20" t="s">
        <v>89</v>
      </c>
      <c r="B13" s="45">
        <v>423</v>
      </c>
      <c r="C13" s="44">
        <f t="shared" ref="C13:E28" si="0">B13/$F13</f>
        <v>0.28256513026052105</v>
      </c>
      <c r="D13" s="45">
        <v>1074</v>
      </c>
      <c r="E13" s="44">
        <f t="shared" si="0"/>
        <v>0.71743486973947901</v>
      </c>
      <c r="F13" s="45">
        <f t="shared" ref="F13:F43" si="1">B13+D13</f>
        <v>1497</v>
      </c>
    </row>
    <row r="14" spans="1:6" s="18" customFormat="1" ht="14">
      <c r="A14" s="20" t="s">
        <v>90</v>
      </c>
      <c r="B14" s="45">
        <v>2</v>
      </c>
      <c r="C14" s="44">
        <f t="shared" si="0"/>
        <v>0.15384615384615385</v>
      </c>
      <c r="D14" s="45">
        <v>11</v>
      </c>
      <c r="E14" s="44">
        <f t="shared" si="0"/>
        <v>0.84615384615384615</v>
      </c>
      <c r="F14" s="45">
        <f t="shared" si="1"/>
        <v>13</v>
      </c>
    </row>
    <row r="15" spans="1:6" s="18" customFormat="1" ht="14">
      <c r="A15" s="20" t="s">
        <v>91</v>
      </c>
      <c r="B15" s="45">
        <v>328</v>
      </c>
      <c r="C15" s="44">
        <f t="shared" si="0"/>
        <v>0.16582406471183014</v>
      </c>
      <c r="D15" s="45">
        <v>1650</v>
      </c>
      <c r="E15" s="44">
        <f t="shared" si="0"/>
        <v>0.83417593528816991</v>
      </c>
      <c r="F15" s="45">
        <f t="shared" si="1"/>
        <v>1978</v>
      </c>
    </row>
    <row r="16" spans="1:6" s="18" customFormat="1" ht="14">
      <c r="A16" s="20" t="s">
        <v>92</v>
      </c>
      <c r="B16" s="45">
        <v>554</v>
      </c>
      <c r="C16" s="44">
        <f t="shared" si="0"/>
        <v>0.22845360824742267</v>
      </c>
      <c r="D16" s="45">
        <v>1871</v>
      </c>
      <c r="E16" s="44">
        <f t="shared" si="0"/>
        <v>0.77154639175257733</v>
      </c>
      <c r="F16" s="45">
        <f t="shared" si="1"/>
        <v>2425</v>
      </c>
    </row>
    <row r="17" spans="1:6" s="18" customFormat="1" ht="14">
      <c r="A17" s="20" t="s">
        <v>93</v>
      </c>
      <c r="B17" s="45">
        <v>510</v>
      </c>
      <c r="C17" s="44">
        <f t="shared" si="0"/>
        <v>0.22457067371202113</v>
      </c>
      <c r="D17" s="45">
        <v>1761</v>
      </c>
      <c r="E17" s="44">
        <f t="shared" si="0"/>
        <v>0.77542932628797889</v>
      </c>
      <c r="F17" s="45">
        <f t="shared" si="1"/>
        <v>2271</v>
      </c>
    </row>
    <row r="18" spans="1:6" s="18" customFormat="1" ht="14">
      <c r="A18" s="20" t="s">
        <v>94</v>
      </c>
      <c r="B18" s="45">
        <v>608</v>
      </c>
      <c r="C18" s="44">
        <f t="shared" si="0"/>
        <v>0.28801515869256278</v>
      </c>
      <c r="D18" s="45">
        <v>1503</v>
      </c>
      <c r="E18" s="44">
        <f t="shared" si="0"/>
        <v>0.71198484130743722</v>
      </c>
      <c r="F18" s="45">
        <f t="shared" si="1"/>
        <v>2111</v>
      </c>
    </row>
    <row r="19" spans="1:6" s="18" customFormat="1" ht="14">
      <c r="A19" s="20" t="s">
        <v>95</v>
      </c>
      <c r="B19" s="45">
        <v>521</v>
      </c>
      <c r="C19" s="44">
        <f t="shared" si="0"/>
        <v>0.35733882030178327</v>
      </c>
      <c r="D19" s="45">
        <v>937</v>
      </c>
      <c r="E19" s="44">
        <f t="shared" si="0"/>
        <v>0.64266117969821679</v>
      </c>
      <c r="F19" s="45">
        <f t="shared" si="1"/>
        <v>1458</v>
      </c>
    </row>
    <row r="20" spans="1:6" s="18" customFormat="1" ht="14">
      <c r="A20" s="20" t="s">
        <v>96</v>
      </c>
      <c r="B20" s="45">
        <v>90</v>
      </c>
      <c r="C20" s="44">
        <f t="shared" si="0"/>
        <v>0.40540540540540543</v>
      </c>
      <c r="D20" s="45">
        <v>132</v>
      </c>
      <c r="E20" s="44">
        <f t="shared" si="0"/>
        <v>0.59459459459459463</v>
      </c>
      <c r="F20" s="45">
        <f t="shared" si="1"/>
        <v>222</v>
      </c>
    </row>
    <row r="21" spans="1:6" s="18" customFormat="1" ht="14">
      <c r="A21" s="20" t="s">
        <v>97</v>
      </c>
      <c r="B21" s="45">
        <v>1</v>
      </c>
      <c r="C21" s="44">
        <f t="shared" si="0"/>
        <v>0.16666666666666666</v>
      </c>
      <c r="D21" s="45">
        <v>5</v>
      </c>
      <c r="E21" s="44">
        <f t="shared" si="0"/>
        <v>0.83333333333333337</v>
      </c>
      <c r="F21" s="45">
        <f t="shared" si="1"/>
        <v>6</v>
      </c>
    </row>
    <row r="22" spans="1:6" s="18" customFormat="1" ht="14">
      <c r="A22" s="20" t="s">
        <v>98</v>
      </c>
      <c r="B22" s="45">
        <v>383</v>
      </c>
      <c r="C22" s="44">
        <f t="shared" si="0"/>
        <v>0.27474892395982781</v>
      </c>
      <c r="D22" s="45">
        <v>1011</v>
      </c>
      <c r="E22" s="44">
        <f t="shared" si="0"/>
        <v>0.72525107604017214</v>
      </c>
      <c r="F22" s="45">
        <f t="shared" si="1"/>
        <v>1394</v>
      </c>
    </row>
    <row r="23" spans="1:6" s="18" customFormat="1" ht="14">
      <c r="A23" s="20" t="s">
        <v>99</v>
      </c>
      <c r="B23" s="45">
        <v>276</v>
      </c>
      <c r="C23" s="44">
        <f t="shared" si="0"/>
        <v>0.8288288288288288</v>
      </c>
      <c r="D23" s="45">
        <v>57</v>
      </c>
      <c r="E23" s="44">
        <f t="shared" si="0"/>
        <v>0.17117117117117117</v>
      </c>
      <c r="F23" s="45">
        <f t="shared" si="1"/>
        <v>333</v>
      </c>
    </row>
    <row r="24" spans="1:6" s="18" customFormat="1" ht="14">
      <c r="A24" s="20" t="s">
        <v>100</v>
      </c>
      <c r="B24" s="45">
        <v>340</v>
      </c>
      <c r="C24" s="44">
        <f t="shared" si="0"/>
        <v>0.21683673469387754</v>
      </c>
      <c r="D24" s="45">
        <v>1228</v>
      </c>
      <c r="E24" s="44">
        <f t="shared" si="0"/>
        <v>0.78316326530612246</v>
      </c>
      <c r="F24" s="45">
        <f t="shared" si="1"/>
        <v>1568</v>
      </c>
    </row>
    <row r="25" spans="1:6" s="18" customFormat="1" ht="14">
      <c r="A25" s="20" t="s">
        <v>101</v>
      </c>
      <c r="B25" s="45">
        <v>555</v>
      </c>
      <c r="C25" s="44">
        <f t="shared" si="0"/>
        <v>0.42366412213740456</v>
      </c>
      <c r="D25" s="45">
        <v>755</v>
      </c>
      <c r="E25" s="44">
        <f t="shared" si="0"/>
        <v>0.57633587786259544</v>
      </c>
      <c r="F25" s="45">
        <f t="shared" si="1"/>
        <v>1310</v>
      </c>
    </row>
    <row r="26" spans="1:6" s="18" customFormat="1" ht="14">
      <c r="A26" s="20" t="s">
        <v>102</v>
      </c>
      <c r="B26" s="45">
        <v>526</v>
      </c>
      <c r="C26" s="44">
        <f t="shared" si="0"/>
        <v>0.37868970482361414</v>
      </c>
      <c r="D26" s="45">
        <v>863</v>
      </c>
      <c r="E26" s="44">
        <f t="shared" si="0"/>
        <v>0.62131029517638592</v>
      </c>
      <c r="F26" s="45">
        <f t="shared" si="1"/>
        <v>1389</v>
      </c>
    </row>
    <row r="27" spans="1:6" s="18" customFormat="1" ht="14">
      <c r="A27" s="20" t="s">
        <v>103</v>
      </c>
      <c r="B27" s="45">
        <v>19</v>
      </c>
      <c r="C27" s="44">
        <f t="shared" si="0"/>
        <v>0.76</v>
      </c>
      <c r="D27" s="45">
        <v>6</v>
      </c>
      <c r="E27" s="44">
        <f t="shared" si="0"/>
        <v>0.24</v>
      </c>
      <c r="F27" s="45">
        <f t="shared" si="1"/>
        <v>25</v>
      </c>
    </row>
    <row r="28" spans="1:6" s="18" customFormat="1" ht="14">
      <c r="A28" s="20" t="s">
        <v>104</v>
      </c>
      <c r="B28" s="45">
        <v>6</v>
      </c>
      <c r="C28" s="44">
        <f t="shared" si="0"/>
        <v>0.19354838709677419</v>
      </c>
      <c r="D28" s="45">
        <v>25</v>
      </c>
      <c r="E28" s="44">
        <f t="shared" si="0"/>
        <v>0.80645161290322576</v>
      </c>
      <c r="F28" s="45">
        <f t="shared" si="1"/>
        <v>31</v>
      </c>
    </row>
    <row r="29" spans="1:6" s="18" customFormat="1" ht="14">
      <c r="A29" s="20" t="s">
        <v>105</v>
      </c>
      <c r="B29" s="45">
        <v>324</v>
      </c>
      <c r="C29" s="44">
        <f t="shared" ref="C29:E41" si="2">B29/$F29</f>
        <v>0.24676313785224677</v>
      </c>
      <c r="D29" s="45">
        <v>989</v>
      </c>
      <c r="E29" s="44">
        <f t="shared" si="2"/>
        <v>0.75323686214775321</v>
      </c>
      <c r="F29" s="45">
        <f t="shared" si="1"/>
        <v>1313</v>
      </c>
    </row>
    <row r="30" spans="1:6" s="18" customFormat="1" ht="14">
      <c r="A30" s="20" t="s">
        <v>106</v>
      </c>
      <c r="B30" s="45">
        <v>285</v>
      </c>
      <c r="C30" s="44">
        <f t="shared" si="2"/>
        <v>0.19493844049247605</v>
      </c>
      <c r="D30" s="45">
        <v>1177</v>
      </c>
      <c r="E30" s="44">
        <f t="shared" si="2"/>
        <v>0.80506155950752389</v>
      </c>
      <c r="F30" s="45">
        <f t="shared" si="1"/>
        <v>1462</v>
      </c>
    </row>
    <row r="31" spans="1:6" s="18" customFormat="1" ht="14">
      <c r="A31" s="20" t="s">
        <v>107</v>
      </c>
      <c r="B31" s="45">
        <v>177</v>
      </c>
      <c r="C31" s="44">
        <f t="shared" si="2"/>
        <v>0.44584382871536526</v>
      </c>
      <c r="D31" s="45">
        <v>220</v>
      </c>
      <c r="E31" s="44">
        <f t="shared" si="2"/>
        <v>0.55415617128463479</v>
      </c>
      <c r="F31" s="45">
        <f t="shared" si="1"/>
        <v>397</v>
      </c>
    </row>
    <row r="32" spans="1:6" s="18" customFormat="1" ht="14">
      <c r="A32" s="20" t="s">
        <v>108</v>
      </c>
      <c r="B32" s="45">
        <v>148</v>
      </c>
      <c r="C32" s="44">
        <f t="shared" si="2"/>
        <v>0.84090909090909094</v>
      </c>
      <c r="D32" s="45">
        <v>28</v>
      </c>
      <c r="E32" s="44">
        <f t="shared" si="2"/>
        <v>0.15909090909090909</v>
      </c>
      <c r="F32" s="45">
        <f t="shared" si="1"/>
        <v>176</v>
      </c>
    </row>
    <row r="33" spans="1:6" s="18" customFormat="1" ht="14">
      <c r="A33" s="20" t="s">
        <v>109</v>
      </c>
      <c r="B33" s="45">
        <v>799</v>
      </c>
      <c r="C33" s="44">
        <f t="shared" si="2"/>
        <v>0.41942257217847767</v>
      </c>
      <c r="D33" s="45">
        <v>1106</v>
      </c>
      <c r="E33" s="44">
        <f t="shared" si="2"/>
        <v>0.58057742782152233</v>
      </c>
      <c r="F33" s="45">
        <f t="shared" si="1"/>
        <v>1905</v>
      </c>
    </row>
    <row r="34" spans="1:6" s="18" customFormat="1" ht="14">
      <c r="A34" s="20" t="s">
        <v>110</v>
      </c>
      <c r="B34" s="45">
        <v>166</v>
      </c>
      <c r="C34" s="44">
        <f t="shared" si="2"/>
        <v>0.25227963525835867</v>
      </c>
      <c r="D34" s="45">
        <v>492</v>
      </c>
      <c r="E34" s="44">
        <f t="shared" si="2"/>
        <v>0.74772036474164139</v>
      </c>
      <c r="F34" s="45">
        <f t="shared" si="1"/>
        <v>658</v>
      </c>
    </row>
    <row r="35" spans="1:6" s="18" customFormat="1" ht="14">
      <c r="A35" s="20" t="s">
        <v>111</v>
      </c>
      <c r="B35" s="45">
        <v>347</v>
      </c>
      <c r="C35" s="44">
        <f t="shared" si="2"/>
        <v>0.23541383989145184</v>
      </c>
      <c r="D35" s="45">
        <v>1127</v>
      </c>
      <c r="E35" s="44">
        <f t="shared" si="2"/>
        <v>0.76458616010854819</v>
      </c>
      <c r="F35" s="45">
        <f t="shared" si="1"/>
        <v>1474</v>
      </c>
    </row>
    <row r="36" spans="1:6" s="18" customFormat="1" ht="14">
      <c r="A36" s="20" t="s">
        <v>112</v>
      </c>
      <c r="B36" s="45">
        <v>228</v>
      </c>
      <c r="C36" s="44">
        <f t="shared" si="2"/>
        <v>0.2556053811659193</v>
      </c>
      <c r="D36" s="45">
        <v>664</v>
      </c>
      <c r="E36" s="44">
        <f t="shared" si="2"/>
        <v>0.74439461883408076</v>
      </c>
      <c r="F36" s="45">
        <f t="shared" si="1"/>
        <v>892</v>
      </c>
    </row>
    <row r="37" spans="1:6" s="18" customFormat="1" ht="14">
      <c r="A37" s="20" t="s">
        <v>113</v>
      </c>
      <c r="B37" s="45">
        <v>307</v>
      </c>
      <c r="C37" s="44">
        <f t="shared" si="2"/>
        <v>0.22690317812269031</v>
      </c>
      <c r="D37" s="45">
        <v>1046</v>
      </c>
      <c r="E37" s="44">
        <f t="shared" si="2"/>
        <v>0.77309682187730966</v>
      </c>
      <c r="F37" s="45">
        <f t="shared" si="1"/>
        <v>1353</v>
      </c>
    </row>
    <row r="38" spans="1:6" s="18" customFormat="1" ht="14">
      <c r="A38" s="20" t="s">
        <v>114</v>
      </c>
      <c r="B38" s="45">
        <v>255</v>
      </c>
      <c r="C38" s="44">
        <f t="shared" si="2"/>
        <v>0.2430886558627264</v>
      </c>
      <c r="D38" s="45">
        <v>794</v>
      </c>
      <c r="E38" s="44">
        <f t="shared" si="2"/>
        <v>0.75691134413727357</v>
      </c>
      <c r="F38" s="45">
        <f t="shared" si="1"/>
        <v>1049</v>
      </c>
    </row>
    <row r="39" spans="1:6" s="18" customFormat="1" ht="14">
      <c r="A39" s="20" t="s">
        <v>115</v>
      </c>
      <c r="B39" s="45">
        <v>210</v>
      </c>
      <c r="C39" s="44">
        <f t="shared" si="2"/>
        <v>0.50847457627118642</v>
      </c>
      <c r="D39" s="45">
        <v>203</v>
      </c>
      <c r="E39" s="44">
        <f t="shared" si="2"/>
        <v>0.49152542372881358</v>
      </c>
      <c r="F39" s="45">
        <f t="shared" si="1"/>
        <v>413</v>
      </c>
    </row>
    <row r="40" spans="1:6" s="18" customFormat="1" ht="14">
      <c r="A40" s="20" t="s">
        <v>116</v>
      </c>
      <c r="B40" s="45">
        <v>364</v>
      </c>
      <c r="C40" s="44">
        <f t="shared" si="2"/>
        <v>0.22835633626097868</v>
      </c>
      <c r="D40" s="45">
        <v>1230</v>
      </c>
      <c r="E40" s="44">
        <f t="shared" si="2"/>
        <v>0.77164366373902138</v>
      </c>
      <c r="F40" s="45">
        <f t="shared" si="1"/>
        <v>1594</v>
      </c>
    </row>
    <row r="41" spans="1:6" s="18" customFormat="1" ht="14">
      <c r="A41" s="20" t="s">
        <v>117</v>
      </c>
      <c r="B41" s="45">
        <v>448</v>
      </c>
      <c r="C41" s="44">
        <f t="shared" si="2"/>
        <v>0.37583892617449666</v>
      </c>
      <c r="D41" s="45">
        <v>744</v>
      </c>
      <c r="E41" s="44">
        <f t="shared" si="2"/>
        <v>0.62416107382550334</v>
      </c>
      <c r="F41" s="45">
        <f t="shared" si="1"/>
        <v>1192</v>
      </c>
    </row>
    <row r="42" spans="1:6" s="18" customFormat="1" ht="14">
      <c r="A42" s="20" t="s">
        <v>118</v>
      </c>
      <c r="B42" s="45">
        <v>24</v>
      </c>
      <c r="C42" s="44">
        <v>0</v>
      </c>
      <c r="D42" s="45">
        <v>0</v>
      </c>
      <c r="E42" s="44">
        <v>0</v>
      </c>
      <c r="F42" s="45">
        <f t="shared" si="1"/>
        <v>24</v>
      </c>
    </row>
    <row r="43" spans="1:6" s="18" customFormat="1" ht="14">
      <c r="A43" s="20" t="s">
        <v>119</v>
      </c>
      <c r="B43" s="45">
        <v>33</v>
      </c>
      <c r="C43" s="44">
        <v>0</v>
      </c>
      <c r="D43" s="45">
        <v>29</v>
      </c>
      <c r="E43" s="44">
        <v>0</v>
      </c>
      <c r="F43" s="45">
        <f t="shared" si="1"/>
        <v>62</v>
      </c>
    </row>
    <row r="44" spans="1:6" s="18" customFormat="1" ht="14">
      <c r="B44" s="46"/>
      <c r="C44" s="46"/>
      <c r="D44" s="46"/>
      <c r="E44" s="46"/>
    </row>
    <row r="45" spans="1:6" s="18" customFormat="1" ht="14">
      <c r="A45" s="23" t="s">
        <v>125</v>
      </c>
      <c r="B45" s="46"/>
      <c r="C45" s="46"/>
      <c r="D45" s="46"/>
      <c r="E45" s="46"/>
    </row>
  </sheetData>
  <sheetProtection selectLockedCells="1" selectUnlockedCells="1"/>
  <mergeCells count="5">
    <mergeCell ref="A3:F3"/>
    <mergeCell ref="A8:A10"/>
    <mergeCell ref="B8:F8"/>
    <mergeCell ref="B9:C9"/>
    <mergeCell ref="D9:E9"/>
  </mergeCells>
  <conditionalFormatting sqref="A4:C5 B6:C6">
    <cfRule type="duplicateValues" dxfId="121" priority="3"/>
  </conditionalFormatting>
  <conditionalFormatting sqref="D4:F6">
    <cfRule type="duplicateValues" dxfId="120" priority="2"/>
  </conditionalFormatting>
  <conditionalFormatting sqref="A6">
    <cfRule type="duplicateValues" dxfId="119" priority="1"/>
  </conditionalFormatting>
  <pageMargins left="0.7" right="0.7" top="0.75" bottom="0.75" header="0.3" footer="0.3"/>
  <pageSetup orientation="portrait" horizontalDpi="360" verticalDpi="36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16AEE-612F-42CD-A0C2-7A7C4FC482BE}">
  <dimension ref="A1:R44"/>
  <sheetViews>
    <sheetView showGridLines="0" zoomScale="87" zoomScaleNormal="87" workbookViewId="0">
      <selection activeCell="E35" sqref="E35"/>
    </sheetView>
  </sheetViews>
  <sheetFormatPr baseColWidth="10" defaultColWidth="11.5" defaultRowHeight="15"/>
  <cols>
    <col min="1" max="1" width="37.83203125" style="16" customWidth="1"/>
    <col min="2" max="2" width="14.33203125" style="47" bestFit="1" customWidth="1"/>
    <col min="3" max="3" width="13.6640625" style="47" customWidth="1"/>
    <col min="4" max="17" width="11.5" style="47"/>
    <col min="18" max="18" width="14.1640625" style="16" bestFit="1" customWidth="1"/>
    <col min="19" max="16384" width="11.5" style="16"/>
  </cols>
  <sheetData>
    <row r="1" spans="1:18" s="14" customFormat="1" ht="59.25" customHeight="1">
      <c r="B1" s="35"/>
      <c r="C1" s="35"/>
      <c r="D1" s="35"/>
      <c r="E1" s="35"/>
      <c r="F1" s="35"/>
      <c r="G1" s="35"/>
      <c r="H1" s="35"/>
      <c r="I1" s="35"/>
      <c r="J1" s="35"/>
      <c r="K1" s="35"/>
      <c r="L1" s="35"/>
      <c r="M1" s="35"/>
      <c r="N1" s="35"/>
      <c r="O1" s="35"/>
      <c r="P1" s="35"/>
      <c r="Q1" s="35"/>
    </row>
    <row r="2" spans="1:18" s="15" customFormat="1" ht="3.75" customHeight="1">
      <c r="B2" s="36"/>
      <c r="C2" s="36"/>
      <c r="D2" s="36"/>
      <c r="E2" s="36"/>
      <c r="F2" s="36"/>
      <c r="G2" s="36"/>
      <c r="H2" s="36"/>
      <c r="I2" s="36"/>
      <c r="J2" s="36"/>
      <c r="K2" s="36"/>
      <c r="L2" s="36"/>
      <c r="M2" s="36"/>
      <c r="N2" s="36"/>
      <c r="O2" s="36"/>
      <c r="P2" s="36"/>
      <c r="Q2" s="36"/>
    </row>
    <row r="3" spans="1:18" ht="28.5" customHeight="1">
      <c r="A3" s="461" t="s">
        <v>13</v>
      </c>
      <c r="B3" s="461"/>
      <c r="C3" s="461"/>
      <c r="D3" s="461"/>
      <c r="E3" s="461"/>
      <c r="F3" s="461"/>
      <c r="G3" s="461"/>
      <c r="H3" s="461"/>
      <c r="I3" s="461"/>
      <c r="J3" s="461"/>
      <c r="K3" s="461"/>
      <c r="L3" s="461"/>
      <c r="M3" s="461"/>
      <c r="N3" s="461"/>
      <c r="O3" s="461"/>
      <c r="P3" s="461"/>
      <c r="Q3" s="461"/>
      <c r="R3" s="461"/>
    </row>
    <row r="4" spans="1:18">
      <c r="A4" s="26" t="s">
        <v>77</v>
      </c>
      <c r="B4" s="37"/>
      <c r="C4" s="37"/>
      <c r="D4" s="37"/>
      <c r="E4" s="37"/>
      <c r="F4" s="37"/>
      <c r="G4" s="37"/>
      <c r="H4" s="37"/>
      <c r="I4" s="37"/>
      <c r="J4" s="37"/>
      <c r="K4" s="37"/>
      <c r="L4" s="37"/>
      <c r="M4" s="37"/>
      <c r="N4" s="37"/>
      <c r="O4" s="37"/>
      <c r="P4" s="37"/>
      <c r="Q4" s="37"/>
      <c r="R4" s="37"/>
    </row>
    <row r="5" spans="1:18">
      <c r="A5" s="38" t="s">
        <v>84</v>
      </c>
      <c r="B5" s="39"/>
      <c r="C5" s="39"/>
      <c r="D5" s="39"/>
      <c r="E5" s="39"/>
      <c r="F5" s="39"/>
      <c r="G5" s="39"/>
      <c r="H5" s="39"/>
      <c r="I5" s="39"/>
      <c r="J5" s="39"/>
      <c r="K5" s="39"/>
      <c r="L5" s="39"/>
      <c r="M5" s="39"/>
      <c r="N5" s="39"/>
      <c r="O5" s="39"/>
      <c r="P5" s="39"/>
      <c r="Q5" s="39"/>
      <c r="R5" s="39"/>
    </row>
    <row r="7" spans="1:18" s="18" customFormat="1" ht="14">
      <c r="A7" s="462" t="s">
        <v>85</v>
      </c>
      <c r="B7" s="465" t="s">
        <v>77</v>
      </c>
      <c r="C7" s="466"/>
      <c r="D7" s="466"/>
      <c r="E7" s="466"/>
      <c r="F7" s="466"/>
      <c r="G7" s="466"/>
      <c r="H7" s="466"/>
      <c r="I7" s="466"/>
      <c r="J7" s="466"/>
      <c r="K7" s="466"/>
      <c r="L7" s="466"/>
      <c r="M7" s="466"/>
      <c r="N7" s="466"/>
      <c r="O7" s="466"/>
      <c r="P7" s="466"/>
      <c r="Q7" s="466"/>
      <c r="R7" s="467"/>
    </row>
    <row r="8" spans="1:18" s="18" customFormat="1" ht="38.25" customHeight="1">
      <c r="A8" s="463"/>
      <c r="B8" s="465" t="s">
        <v>304</v>
      </c>
      <c r="C8" s="467"/>
      <c r="D8" s="465" t="s">
        <v>305</v>
      </c>
      <c r="E8" s="467"/>
      <c r="F8" s="465" t="s">
        <v>306</v>
      </c>
      <c r="G8" s="467"/>
      <c r="H8" s="465" t="s">
        <v>307</v>
      </c>
      <c r="I8" s="467"/>
      <c r="J8" s="465" t="s">
        <v>308</v>
      </c>
      <c r="K8" s="467"/>
      <c r="L8" s="465" t="s">
        <v>309</v>
      </c>
      <c r="M8" s="467"/>
      <c r="N8" s="465" t="s">
        <v>310</v>
      </c>
      <c r="O8" s="467"/>
      <c r="P8" s="465" t="s">
        <v>168</v>
      </c>
      <c r="Q8" s="467"/>
      <c r="R8" s="29" t="s">
        <v>311</v>
      </c>
    </row>
    <row r="9" spans="1:18" s="18" customFormat="1">
      <c r="A9" s="464"/>
      <c r="B9" s="29" t="s">
        <v>23</v>
      </c>
      <c r="C9" s="29" t="s">
        <v>22</v>
      </c>
      <c r="D9" s="29" t="s">
        <v>23</v>
      </c>
      <c r="E9" s="29" t="s">
        <v>22</v>
      </c>
      <c r="F9" s="29" t="s">
        <v>23</v>
      </c>
      <c r="G9" s="29" t="s">
        <v>22</v>
      </c>
      <c r="H9" s="29" t="s">
        <v>23</v>
      </c>
      <c r="I9" s="29" t="s">
        <v>22</v>
      </c>
      <c r="J9" s="29" t="s">
        <v>23</v>
      </c>
      <c r="K9" s="29" t="s">
        <v>22</v>
      </c>
      <c r="L9" s="29" t="s">
        <v>23</v>
      </c>
      <c r="M9" s="29" t="s">
        <v>22</v>
      </c>
      <c r="N9" s="29" t="s">
        <v>23</v>
      </c>
      <c r="O9" s="29" t="s">
        <v>22</v>
      </c>
      <c r="P9" s="29" t="s">
        <v>23</v>
      </c>
      <c r="Q9" s="29" t="s">
        <v>22</v>
      </c>
      <c r="R9" s="29"/>
    </row>
    <row r="10" spans="1:18" s="18" customFormat="1" ht="14">
      <c r="A10" s="40" t="s">
        <v>87</v>
      </c>
      <c r="B10" s="41">
        <f>SUM(B11:B42)</f>
        <v>3175</v>
      </c>
      <c r="C10" s="48">
        <f t="shared" ref="C10:C42" si="0">B10/$R10</f>
        <v>0.13656501354896985</v>
      </c>
      <c r="D10" s="41">
        <f>SUM(D11:D42)</f>
        <v>1227</v>
      </c>
      <c r="E10" s="48">
        <f t="shared" ref="E10:E42" si="1">D10/$R10</f>
        <v>5.2776463503806617E-2</v>
      </c>
      <c r="F10" s="41">
        <f>SUM(F11:F42)</f>
        <v>1280</v>
      </c>
      <c r="G10" s="48">
        <f t="shared" ref="G10:G42" si="2">F10/$R10</f>
        <v>5.5056131446513827E-2</v>
      </c>
      <c r="H10" s="41">
        <f>SUM(H11:H42)</f>
        <v>2637</v>
      </c>
      <c r="I10" s="48">
        <f t="shared" ref="I10:I42" si="3">H10/$R10</f>
        <v>0.113424233300357</v>
      </c>
      <c r="J10" s="41">
        <f>SUM(J11:J42)</f>
        <v>1046</v>
      </c>
      <c r="K10" s="48">
        <f t="shared" ref="K10:K42" si="4">J10/$R10</f>
        <v>4.499118241644802E-2</v>
      </c>
      <c r="L10" s="41">
        <f>SUM(L11:L42)</f>
        <v>13717</v>
      </c>
      <c r="M10" s="48">
        <f t="shared" ref="M10:M42" si="5">L10/$R10</f>
        <v>0.59000387113424235</v>
      </c>
      <c r="N10" s="41">
        <f>SUM(N11:N42)</f>
        <v>2012</v>
      </c>
      <c r="O10" s="48">
        <f t="shared" ref="O10:O42" si="6">N10/$R10</f>
        <v>8.6541356617488921E-2</v>
      </c>
      <c r="P10" s="41">
        <f>SUM(P11:P42)</f>
        <v>2560</v>
      </c>
      <c r="Q10" s="48">
        <f t="shared" ref="Q10:Q42" si="7">P10/$R10</f>
        <v>0.11011226289302765</v>
      </c>
      <c r="R10" s="41">
        <f>SUM(R11:R42)</f>
        <v>23249</v>
      </c>
    </row>
    <row r="11" spans="1:18" s="18" customFormat="1" ht="14">
      <c r="A11" s="20" t="s">
        <v>88</v>
      </c>
      <c r="B11" s="45">
        <v>90</v>
      </c>
      <c r="C11" s="44">
        <f t="shared" si="0"/>
        <v>0.17612524461839529</v>
      </c>
      <c r="D11" s="45">
        <v>44</v>
      </c>
      <c r="E11" s="44">
        <f t="shared" si="1"/>
        <v>8.6105675146771032E-2</v>
      </c>
      <c r="F11" s="45">
        <v>50</v>
      </c>
      <c r="G11" s="44">
        <f t="shared" si="2"/>
        <v>9.7847358121330719E-2</v>
      </c>
      <c r="H11" s="45">
        <v>58</v>
      </c>
      <c r="I11" s="44">
        <f t="shared" si="3"/>
        <v>0.11350293542074363</v>
      </c>
      <c r="J11" s="50">
        <v>23</v>
      </c>
      <c r="K11" s="51">
        <f t="shared" si="4"/>
        <v>4.5009784735812131E-2</v>
      </c>
      <c r="L11" s="45">
        <v>248</v>
      </c>
      <c r="M11" s="44">
        <f t="shared" si="5"/>
        <v>0.48532289628180036</v>
      </c>
      <c r="N11" s="45">
        <v>73</v>
      </c>
      <c r="O11" s="44">
        <f t="shared" si="6"/>
        <v>0.14285714285714285</v>
      </c>
      <c r="P11" s="45">
        <v>45</v>
      </c>
      <c r="Q11" s="44">
        <f t="shared" si="7"/>
        <v>8.8062622309197647E-2</v>
      </c>
      <c r="R11" s="45">
        <v>511</v>
      </c>
    </row>
    <row r="12" spans="1:18" s="18" customFormat="1" ht="14">
      <c r="A12" s="20" t="s">
        <v>89</v>
      </c>
      <c r="B12" s="45">
        <v>126</v>
      </c>
      <c r="C12" s="44">
        <f t="shared" si="0"/>
        <v>0.11731843575418995</v>
      </c>
      <c r="D12" s="45">
        <v>50</v>
      </c>
      <c r="E12" s="44">
        <f t="shared" si="1"/>
        <v>4.6554934823091247E-2</v>
      </c>
      <c r="F12" s="45">
        <v>52</v>
      </c>
      <c r="G12" s="44">
        <f t="shared" si="2"/>
        <v>4.8417132216014895E-2</v>
      </c>
      <c r="H12" s="45">
        <v>121</v>
      </c>
      <c r="I12" s="44">
        <f t="shared" si="3"/>
        <v>0.11266294227188083</v>
      </c>
      <c r="J12" s="50">
        <v>40</v>
      </c>
      <c r="K12" s="51">
        <f t="shared" si="4"/>
        <v>3.7243947858473E-2</v>
      </c>
      <c r="L12" s="45">
        <v>666</v>
      </c>
      <c r="M12" s="44">
        <f t="shared" si="5"/>
        <v>0.62011173184357538</v>
      </c>
      <c r="N12" s="45">
        <v>56</v>
      </c>
      <c r="O12" s="44">
        <f t="shared" si="6"/>
        <v>5.2141527001862198E-2</v>
      </c>
      <c r="P12" s="45">
        <v>141</v>
      </c>
      <c r="Q12" s="44">
        <f t="shared" si="7"/>
        <v>0.13128491620111732</v>
      </c>
      <c r="R12" s="45">
        <v>1074</v>
      </c>
    </row>
    <row r="13" spans="1:18" s="18" customFormat="1" ht="14">
      <c r="A13" s="20" t="s">
        <v>90</v>
      </c>
      <c r="B13" s="45">
        <v>0</v>
      </c>
      <c r="C13" s="44">
        <f t="shared" si="0"/>
        <v>0</v>
      </c>
      <c r="D13" s="45">
        <v>0</v>
      </c>
      <c r="E13" s="44">
        <f t="shared" si="1"/>
        <v>0</v>
      </c>
      <c r="F13" s="45">
        <v>0</v>
      </c>
      <c r="G13" s="44">
        <f t="shared" si="2"/>
        <v>0</v>
      </c>
      <c r="H13" s="45">
        <v>0</v>
      </c>
      <c r="I13" s="44">
        <f t="shared" si="3"/>
        <v>0</v>
      </c>
      <c r="J13" s="50">
        <v>0</v>
      </c>
      <c r="K13" s="51">
        <f t="shared" si="4"/>
        <v>0</v>
      </c>
      <c r="L13" s="45">
        <v>10</v>
      </c>
      <c r="M13" s="44">
        <f t="shared" si="5"/>
        <v>0.90909090909090906</v>
      </c>
      <c r="N13" s="45">
        <v>0</v>
      </c>
      <c r="O13" s="44">
        <f t="shared" si="6"/>
        <v>0</v>
      </c>
      <c r="P13" s="45">
        <v>1</v>
      </c>
      <c r="Q13" s="44">
        <f t="shared" si="7"/>
        <v>9.0909090909090912E-2</v>
      </c>
      <c r="R13" s="45">
        <v>11</v>
      </c>
    </row>
    <row r="14" spans="1:18" s="18" customFormat="1" ht="14">
      <c r="A14" s="20" t="s">
        <v>91</v>
      </c>
      <c r="B14" s="45">
        <v>253</v>
      </c>
      <c r="C14" s="44">
        <f t="shared" si="0"/>
        <v>0.15333333333333332</v>
      </c>
      <c r="D14" s="45">
        <v>32</v>
      </c>
      <c r="E14" s="44">
        <f t="shared" si="1"/>
        <v>1.9393939393939394E-2</v>
      </c>
      <c r="F14" s="45">
        <v>30</v>
      </c>
      <c r="G14" s="44">
        <f t="shared" si="2"/>
        <v>1.8181818181818181E-2</v>
      </c>
      <c r="H14" s="45">
        <v>62</v>
      </c>
      <c r="I14" s="44">
        <f t="shared" si="3"/>
        <v>3.7575757575757575E-2</v>
      </c>
      <c r="J14" s="50">
        <v>40</v>
      </c>
      <c r="K14" s="51">
        <f t="shared" si="4"/>
        <v>2.4242424242424242E-2</v>
      </c>
      <c r="L14" s="45">
        <v>1014</v>
      </c>
      <c r="M14" s="44">
        <f t="shared" si="5"/>
        <v>0.61454545454545451</v>
      </c>
      <c r="N14" s="45">
        <v>79</v>
      </c>
      <c r="O14" s="44">
        <f t="shared" si="6"/>
        <v>4.7878787878787882E-2</v>
      </c>
      <c r="P14" s="45">
        <v>61</v>
      </c>
      <c r="Q14" s="44">
        <f t="shared" si="7"/>
        <v>3.6969696969696972E-2</v>
      </c>
      <c r="R14" s="45">
        <v>1650</v>
      </c>
    </row>
    <row r="15" spans="1:18" s="18" customFormat="1" ht="14">
      <c r="A15" s="20" t="s">
        <v>92</v>
      </c>
      <c r="B15" s="45">
        <v>146</v>
      </c>
      <c r="C15" s="44">
        <f t="shared" si="0"/>
        <v>7.8033137359700688E-2</v>
      </c>
      <c r="D15" s="45">
        <v>75</v>
      </c>
      <c r="E15" s="44">
        <f t="shared" si="1"/>
        <v>4.0085515766969532E-2</v>
      </c>
      <c r="F15" s="45">
        <v>75</v>
      </c>
      <c r="G15" s="44">
        <f t="shared" si="2"/>
        <v>4.0085515766969532E-2</v>
      </c>
      <c r="H15" s="45">
        <v>202</v>
      </c>
      <c r="I15" s="44">
        <f t="shared" si="3"/>
        <v>0.10796365579903795</v>
      </c>
      <c r="J15" s="50">
        <v>61</v>
      </c>
      <c r="K15" s="51">
        <f t="shared" si="4"/>
        <v>3.2602886157135219E-2</v>
      </c>
      <c r="L15" s="45">
        <v>1228</v>
      </c>
      <c r="M15" s="44">
        <f t="shared" si="5"/>
        <v>0.65633351149118113</v>
      </c>
      <c r="N15" s="45">
        <v>97</v>
      </c>
      <c r="O15" s="44">
        <f t="shared" si="6"/>
        <v>5.1843933725280601E-2</v>
      </c>
      <c r="P15" s="45">
        <v>232</v>
      </c>
      <c r="Q15" s="44">
        <f t="shared" si="7"/>
        <v>0.12399786210582577</v>
      </c>
      <c r="R15" s="45">
        <v>1871</v>
      </c>
    </row>
    <row r="16" spans="1:18" s="18" customFormat="1" ht="14">
      <c r="A16" s="20" t="s">
        <v>93</v>
      </c>
      <c r="B16" s="45">
        <v>391</v>
      </c>
      <c r="C16" s="44">
        <f t="shared" si="0"/>
        <v>0.22203293583191369</v>
      </c>
      <c r="D16" s="45">
        <v>132</v>
      </c>
      <c r="E16" s="44">
        <f t="shared" si="1"/>
        <v>7.4957410562180582E-2</v>
      </c>
      <c r="F16" s="45">
        <v>127</v>
      </c>
      <c r="G16" s="44">
        <f t="shared" si="2"/>
        <v>7.2118114707552528E-2</v>
      </c>
      <c r="H16" s="45">
        <v>272</v>
      </c>
      <c r="I16" s="44">
        <f t="shared" si="3"/>
        <v>0.15445769449176605</v>
      </c>
      <c r="J16" s="50">
        <v>99</v>
      </c>
      <c r="K16" s="51">
        <f t="shared" si="4"/>
        <v>5.6218057921635436E-2</v>
      </c>
      <c r="L16" s="45">
        <v>965</v>
      </c>
      <c r="M16" s="44">
        <f t="shared" si="5"/>
        <v>0.54798409994321406</v>
      </c>
      <c r="N16" s="45">
        <v>94</v>
      </c>
      <c r="O16" s="44">
        <f t="shared" si="6"/>
        <v>5.3378762067007382E-2</v>
      </c>
      <c r="P16" s="45">
        <v>118</v>
      </c>
      <c r="Q16" s="44">
        <f t="shared" si="7"/>
        <v>6.7007382169222029E-2</v>
      </c>
      <c r="R16" s="45">
        <v>1761</v>
      </c>
    </row>
    <row r="17" spans="1:18" s="18" customFormat="1" ht="14">
      <c r="A17" s="20" t="s">
        <v>94</v>
      </c>
      <c r="B17" s="45">
        <v>213</v>
      </c>
      <c r="C17" s="44">
        <f t="shared" si="0"/>
        <v>0.14171656686626746</v>
      </c>
      <c r="D17" s="45">
        <v>62</v>
      </c>
      <c r="E17" s="44">
        <f t="shared" si="1"/>
        <v>4.1250831669993347E-2</v>
      </c>
      <c r="F17" s="45">
        <v>96</v>
      </c>
      <c r="G17" s="44">
        <f t="shared" si="2"/>
        <v>6.3872255489021951E-2</v>
      </c>
      <c r="H17" s="45">
        <v>206</v>
      </c>
      <c r="I17" s="44">
        <f t="shared" si="3"/>
        <v>0.13705921490352629</v>
      </c>
      <c r="J17" s="50">
        <v>76</v>
      </c>
      <c r="K17" s="51">
        <f t="shared" si="4"/>
        <v>5.0565535595475712E-2</v>
      </c>
      <c r="L17" s="45">
        <v>784</v>
      </c>
      <c r="M17" s="44">
        <f t="shared" si="5"/>
        <v>0.52162341982701266</v>
      </c>
      <c r="N17" s="45">
        <v>227</v>
      </c>
      <c r="O17" s="44">
        <f t="shared" si="6"/>
        <v>0.15103127079174983</v>
      </c>
      <c r="P17" s="45">
        <v>209</v>
      </c>
      <c r="Q17" s="44">
        <f t="shared" si="7"/>
        <v>0.13905522288755823</v>
      </c>
      <c r="R17" s="45">
        <v>1503</v>
      </c>
    </row>
    <row r="18" spans="1:18" s="18" customFormat="1" ht="14">
      <c r="A18" s="20" t="s">
        <v>95</v>
      </c>
      <c r="B18" s="45">
        <v>126</v>
      </c>
      <c r="C18" s="44">
        <f t="shared" si="0"/>
        <v>0.1344717182497332</v>
      </c>
      <c r="D18" s="45">
        <v>26</v>
      </c>
      <c r="E18" s="44">
        <f t="shared" si="1"/>
        <v>2.7748132337246531E-2</v>
      </c>
      <c r="F18" s="45">
        <v>39</v>
      </c>
      <c r="G18" s="44">
        <f t="shared" si="2"/>
        <v>4.1622198505869797E-2</v>
      </c>
      <c r="H18" s="45">
        <v>39</v>
      </c>
      <c r="I18" s="44">
        <f t="shared" si="3"/>
        <v>4.1622198505869797E-2</v>
      </c>
      <c r="J18" s="50">
        <v>62</v>
      </c>
      <c r="K18" s="51">
        <f t="shared" si="4"/>
        <v>6.616862326574173E-2</v>
      </c>
      <c r="L18" s="45">
        <v>691</v>
      </c>
      <c r="M18" s="44">
        <f t="shared" si="5"/>
        <v>0.73745997865528279</v>
      </c>
      <c r="N18" s="45">
        <v>49</v>
      </c>
      <c r="O18" s="44">
        <f t="shared" si="6"/>
        <v>5.2294557097118465E-2</v>
      </c>
      <c r="P18" s="45">
        <v>162</v>
      </c>
      <c r="Q18" s="44">
        <f t="shared" si="7"/>
        <v>0.1728922091782284</v>
      </c>
      <c r="R18" s="45">
        <v>937</v>
      </c>
    </row>
    <row r="19" spans="1:18" s="18" customFormat="1" ht="14">
      <c r="A19" s="20" t="s">
        <v>96</v>
      </c>
      <c r="B19" s="45">
        <v>20</v>
      </c>
      <c r="C19" s="44">
        <f t="shared" si="0"/>
        <v>0.15151515151515152</v>
      </c>
      <c r="D19" s="45">
        <v>7</v>
      </c>
      <c r="E19" s="44">
        <f t="shared" si="1"/>
        <v>5.3030303030303032E-2</v>
      </c>
      <c r="F19" s="45">
        <v>5</v>
      </c>
      <c r="G19" s="44">
        <f t="shared" si="2"/>
        <v>3.787878787878788E-2</v>
      </c>
      <c r="H19" s="45">
        <v>11</v>
      </c>
      <c r="I19" s="44">
        <f t="shared" si="3"/>
        <v>8.3333333333333329E-2</v>
      </c>
      <c r="J19" s="50">
        <v>4</v>
      </c>
      <c r="K19" s="51">
        <f t="shared" si="4"/>
        <v>3.0303030303030304E-2</v>
      </c>
      <c r="L19" s="45">
        <v>77</v>
      </c>
      <c r="M19" s="44">
        <f t="shared" si="5"/>
        <v>0.58333333333333337</v>
      </c>
      <c r="N19" s="45">
        <v>10</v>
      </c>
      <c r="O19" s="44">
        <f t="shared" si="6"/>
        <v>7.575757575757576E-2</v>
      </c>
      <c r="P19" s="45">
        <v>30</v>
      </c>
      <c r="Q19" s="44">
        <f t="shared" si="7"/>
        <v>0.22727272727272727</v>
      </c>
      <c r="R19" s="45">
        <v>132</v>
      </c>
    </row>
    <row r="20" spans="1:18" s="18" customFormat="1" ht="14">
      <c r="A20" s="20" t="s">
        <v>97</v>
      </c>
      <c r="B20" s="45">
        <v>0</v>
      </c>
      <c r="C20" s="44">
        <f t="shared" si="0"/>
        <v>0</v>
      </c>
      <c r="D20" s="45">
        <v>0</v>
      </c>
      <c r="E20" s="44">
        <f t="shared" si="1"/>
        <v>0</v>
      </c>
      <c r="F20" s="45">
        <v>0</v>
      </c>
      <c r="G20" s="44">
        <f t="shared" si="2"/>
        <v>0</v>
      </c>
      <c r="H20" s="45">
        <v>0</v>
      </c>
      <c r="I20" s="44">
        <f t="shared" si="3"/>
        <v>0</v>
      </c>
      <c r="J20" s="50">
        <v>0</v>
      </c>
      <c r="K20" s="51">
        <f t="shared" si="4"/>
        <v>0</v>
      </c>
      <c r="L20" s="45">
        <v>4</v>
      </c>
      <c r="M20" s="44">
        <f t="shared" si="5"/>
        <v>0.8</v>
      </c>
      <c r="N20" s="45">
        <v>0</v>
      </c>
      <c r="O20" s="44">
        <f t="shared" si="6"/>
        <v>0</v>
      </c>
      <c r="P20" s="45">
        <v>1</v>
      </c>
      <c r="Q20" s="44">
        <f t="shared" si="7"/>
        <v>0.2</v>
      </c>
      <c r="R20" s="45">
        <v>5</v>
      </c>
    </row>
    <row r="21" spans="1:18" s="18" customFormat="1" ht="14">
      <c r="A21" s="20" t="s">
        <v>98</v>
      </c>
      <c r="B21" s="45">
        <v>100</v>
      </c>
      <c r="C21" s="44">
        <f t="shared" si="0"/>
        <v>9.8911968348170135E-2</v>
      </c>
      <c r="D21" s="45">
        <v>37</v>
      </c>
      <c r="E21" s="44">
        <f t="shared" si="1"/>
        <v>3.6597428288822946E-2</v>
      </c>
      <c r="F21" s="45">
        <v>55</v>
      </c>
      <c r="G21" s="44">
        <f t="shared" si="2"/>
        <v>5.4401582591493573E-2</v>
      </c>
      <c r="H21" s="45">
        <v>90</v>
      </c>
      <c r="I21" s="44">
        <f t="shared" si="3"/>
        <v>8.9020771513353122E-2</v>
      </c>
      <c r="J21" s="50">
        <v>47</v>
      </c>
      <c r="K21" s="51">
        <f t="shared" si="4"/>
        <v>4.6488625123639958E-2</v>
      </c>
      <c r="L21" s="45">
        <v>671</v>
      </c>
      <c r="M21" s="44">
        <f t="shared" si="5"/>
        <v>0.66369930761622153</v>
      </c>
      <c r="N21" s="45">
        <v>80</v>
      </c>
      <c r="O21" s="44">
        <f t="shared" si="6"/>
        <v>7.9129574678536096E-2</v>
      </c>
      <c r="P21" s="45">
        <v>188</v>
      </c>
      <c r="Q21" s="44">
        <f t="shared" si="7"/>
        <v>0.18595450049455983</v>
      </c>
      <c r="R21" s="45">
        <v>1011</v>
      </c>
    </row>
    <row r="22" spans="1:18" s="18" customFormat="1" ht="14">
      <c r="A22" s="20" t="s">
        <v>99</v>
      </c>
      <c r="B22" s="45">
        <v>30</v>
      </c>
      <c r="C22" s="44">
        <f t="shared" si="0"/>
        <v>0.52631578947368418</v>
      </c>
      <c r="D22" s="45">
        <v>0</v>
      </c>
      <c r="E22" s="44">
        <f t="shared" si="1"/>
        <v>0</v>
      </c>
      <c r="F22" s="45">
        <v>0</v>
      </c>
      <c r="G22" s="44">
        <f t="shared" si="2"/>
        <v>0</v>
      </c>
      <c r="H22" s="45">
        <v>0</v>
      </c>
      <c r="I22" s="44">
        <f t="shared" si="3"/>
        <v>0</v>
      </c>
      <c r="J22" s="50">
        <v>0</v>
      </c>
      <c r="K22" s="51">
        <f t="shared" si="4"/>
        <v>0</v>
      </c>
      <c r="L22" s="45">
        <v>11</v>
      </c>
      <c r="M22" s="44">
        <f t="shared" si="5"/>
        <v>0.19298245614035087</v>
      </c>
      <c r="N22" s="45">
        <v>3</v>
      </c>
      <c r="O22" s="44">
        <f t="shared" si="6"/>
        <v>5.2631578947368418E-2</v>
      </c>
      <c r="P22" s="45">
        <v>13</v>
      </c>
      <c r="Q22" s="44">
        <f t="shared" si="7"/>
        <v>0.22807017543859648</v>
      </c>
      <c r="R22" s="45">
        <v>57</v>
      </c>
    </row>
    <row r="23" spans="1:18" s="18" customFormat="1" ht="14">
      <c r="A23" s="20" t="s">
        <v>100</v>
      </c>
      <c r="B23" s="45">
        <v>223</v>
      </c>
      <c r="C23" s="44">
        <f t="shared" si="0"/>
        <v>0.18159609120521172</v>
      </c>
      <c r="D23" s="45">
        <v>109</v>
      </c>
      <c r="E23" s="44">
        <f t="shared" si="1"/>
        <v>8.8762214983713353E-2</v>
      </c>
      <c r="F23" s="45">
        <v>18</v>
      </c>
      <c r="G23" s="44">
        <f t="shared" si="2"/>
        <v>1.4657980456026058E-2</v>
      </c>
      <c r="H23" s="45">
        <v>76</v>
      </c>
      <c r="I23" s="44">
        <f t="shared" si="3"/>
        <v>6.1889250814332247E-2</v>
      </c>
      <c r="J23" s="50">
        <v>43</v>
      </c>
      <c r="K23" s="51">
        <f t="shared" si="4"/>
        <v>3.5016286644951142E-2</v>
      </c>
      <c r="L23" s="45">
        <v>732</v>
      </c>
      <c r="M23" s="44">
        <f t="shared" si="5"/>
        <v>0.59609120521172643</v>
      </c>
      <c r="N23" s="45">
        <v>14</v>
      </c>
      <c r="O23" s="44">
        <f t="shared" si="6"/>
        <v>1.1400651465798045E-2</v>
      </c>
      <c r="P23" s="45">
        <v>27</v>
      </c>
      <c r="Q23" s="44">
        <f t="shared" si="7"/>
        <v>2.1986970684039087E-2</v>
      </c>
      <c r="R23" s="45">
        <v>1228</v>
      </c>
    </row>
    <row r="24" spans="1:18" s="18" customFormat="1" ht="14">
      <c r="A24" s="20" t="s">
        <v>101</v>
      </c>
      <c r="B24" s="45">
        <v>63</v>
      </c>
      <c r="C24" s="44">
        <f t="shared" si="0"/>
        <v>8.3443708609271527E-2</v>
      </c>
      <c r="D24" s="45">
        <v>24</v>
      </c>
      <c r="E24" s="44">
        <f t="shared" si="1"/>
        <v>3.1788079470198675E-2</v>
      </c>
      <c r="F24" s="45">
        <v>41</v>
      </c>
      <c r="G24" s="44">
        <f t="shared" si="2"/>
        <v>5.4304635761589407E-2</v>
      </c>
      <c r="H24" s="45">
        <v>160</v>
      </c>
      <c r="I24" s="44">
        <f t="shared" si="3"/>
        <v>0.2119205298013245</v>
      </c>
      <c r="J24" s="50">
        <v>12</v>
      </c>
      <c r="K24" s="51">
        <f t="shared" si="4"/>
        <v>1.5894039735099338E-2</v>
      </c>
      <c r="L24" s="45">
        <v>348</v>
      </c>
      <c r="M24" s="44">
        <f t="shared" si="5"/>
        <v>0.46092715231788078</v>
      </c>
      <c r="N24" s="45">
        <v>134</v>
      </c>
      <c r="O24" s="44">
        <f t="shared" si="6"/>
        <v>0.17748344370860927</v>
      </c>
      <c r="P24" s="45">
        <v>71</v>
      </c>
      <c r="Q24" s="44">
        <f t="shared" si="7"/>
        <v>9.4039735099337746E-2</v>
      </c>
      <c r="R24" s="45">
        <v>755</v>
      </c>
    </row>
    <row r="25" spans="1:18" s="18" customFormat="1" ht="14">
      <c r="A25" s="20" t="s">
        <v>102</v>
      </c>
      <c r="B25" s="45">
        <v>116</v>
      </c>
      <c r="C25" s="44">
        <f t="shared" si="0"/>
        <v>0.13441483198146004</v>
      </c>
      <c r="D25" s="45">
        <v>41</v>
      </c>
      <c r="E25" s="44">
        <f t="shared" si="1"/>
        <v>4.7508690614136734E-2</v>
      </c>
      <c r="F25" s="45">
        <v>51</v>
      </c>
      <c r="G25" s="44">
        <f t="shared" si="2"/>
        <v>5.909617612977984E-2</v>
      </c>
      <c r="H25" s="45">
        <v>98</v>
      </c>
      <c r="I25" s="44">
        <f t="shared" si="3"/>
        <v>0.11355735805330243</v>
      </c>
      <c r="J25" s="50">
        <v>40</v>
      </c>
      <c r="K25" s="51">
        <f t="shared" si="4"/>
        <v>4.6349942062572425E-2</v>
      </c>
      <c r="L25" s="45">
        <v>466</v>
      </c>
      <c r="M25" s="44">
        <f t="shared" si="5"/>
        <v>0.53997682502896871</v>
      </c>
      <c r="N25" s="45">
        <v>115</v>
      </c>
      <c r="O25" s="44">
        <f t="shared" si="6"/>
        <v>0.1332560834298957</v>
      </c>
      <c r="P25" s="45">
        <v>125</v>
      </c>
      <c r="Q25" s="44">
        <f t="shared" si="7"/>
        <v>0.14484356894553882</v>
      </c>
      <c r="R25" s="45">
        <v>863</v>
      </c>
    </row>
    <row r="26" spans="1:18" s="18" customFormat="1" ht="14">
      <c r="A26" s="20" t="s">
        <v>103</v>
      </c>
      <c r="B26" s="45">
        <v>1</v>
      </c>
      <c r="C26" s="44">
        <f t="shared" si="0"/>
        <v>0.16666666666666666</v>
      </c>
      <c r="D26" s="45">
        <v>0</v>
      </c>
      <c r="E26" s="44">
        <f t="shared" si="1"/>
        <v>0</v>
      </c>
      <c r="F26" s="45">
        <v>0</v>
      </c>
      <c r="G26" s="44">
        <f t="shared" si="2"/>
        <v>0</v>
      </c>
      <c r="H26" s="45">
        <v>0</v>
      </c>
      <c r="I26" s="44">
        <f t="shared" si="3"/>
        <v>0</v>
      </c>
      <c r="J26" s="50">
        <v>1</v>
      </c>
      <c r="K26" s="51">
        <f t="shared" si="4"/>
        <v>0.16666666666666666</v>
      </c>
      <c r="L26" s="45">
        <v>4</v>
      </c>
      <c r="M26" s="44">
        <f t="shared" si="5"/>
        <v>0.66666666666666663</v>
      </c>
      <c r="N26" s="45">
        <v>0</v>
      </c>
      <c r="O26" s="44">
        <f t="shared" si="6"/>
        <v>0</v>
      </c>
      <c r="P26" s="45">
        <v>0</v>
      </c>
      <c r="Q26" s="44">
        <f t="shared" si="7"/>
        <v>0</v>
      </c>
      <c r="R26" s="45">
        <v>6</v>
      </c>
    </row>
    <row r="27" spans="1:18" s="18" customFormat="1" ht="14">
      <c r="A27" s="20" t="s">
        <v>104</v>
      </c>
      <c r="B27" s="45">
        <v>0</v>
      </c>
      <c r="C27" s="44">
        <f t="shared" si="0"/>
        <v>0</v>
      </c>
      <c r="D27" s="45">
        <v>0</v>
      </c>
      <c r="E27" s="44">
        <f t="shared" si="1"/>
        <v>0</v>
      </c>
      <c r="F27" s="45">
        <v>0</v>
      </c>
      <c r="G27" s="44">
        <f t="shared" si="2"/>
        <v>0</v>
      </c>
      <c r="H27" s="45">
        <v>0</v>
      </c>
      <c r="I27" s="44">
        <f t="shared" si="3"/>
        <v>0</v>
      </c>
      <c r="J27" s="50">
        <v>0</v>
      </c>
      <c r="K27" s="51">
        <f t="shared" si="4"/>
        <v>0</v>
      </c>
      <c r="L27" s="45">
        <v>23</v>
      </c>
      <c r="M27" s="44">
        <f t="shared" si="5"/>
        <v>0.92</v>
      </c>
      <c r="N27" s="45">
        <v>12</v>
      </c>
      <c r="O27" s="44">
        <f t="shared" si="6"/>
        <v>0.48</v>
      </c>
      <c r="P27" s="45">
        <v>0</v>
      </c>
      <c r="Q27" s="44">
        <f t="shared" si="7"/>
        <v>0</v>
      </c>
      <c r="R27" s="45">
        <v>25</v>
      </c>
    </row>
    <row r="28" spans="1:18" s="18" customFormat="1" ht="14">
      <c r="A28" s="20" t="s">
        <v>105</v>
      </c>
      <c r="B28" s="45">
        <v>143</v>
      </c>
      <c r="C28" s="44">
        <f t="shared" si="0"/>
        <v>0.14459049544994945</v>
      </c>
      <c r="D28" s="45">
        <v>60</v>
      </c>
      <c r="E28" s="44">
        <f t="shared" si="1"/>
        <v>6.0667340748230533E-2</v>
      </c>
      <c r="F28" s="45">
        <v>44</v>
      </c>
      <c r="G28" s="44">
        <f t="shared" si="2"/>
        <v>4.4489383215369056E-2</v>
      </c>
      <c r="H28" s="45">
        <v>173</v>
      </c>
      <c r="I28" s="44">
        <f t="shared" si="3"/>
        <v>0.17492416582406473</v>
      </c>
      <c r="J28" s="50">
        <v>71</v>
      </c>
      <c r="K28" s="51">
        <f t="shared" si="4"/>
        <v>7.1789686552072796E-2</v>
      </c>
      <c r="L28" s="45">
        <v>469</v>
      </c>
      <c r="M28" s="44">
        <f t="shared" si="5"/>
        <v>0.47421638018200202</v>
      </c>
      <c r="N28" s="45">
        <v>157</v>
      </c>
      <c r="O28" s="44">
        <f t="shared" si="6"/>
        <v>0.15874620829120323</v>
      </c>
      <c r="P28" s="45">
        <v>166</v>
      </c>
      <c r="Q28" s="44">
        <f t="shared" si="7"/>
        <v>0.16784630940343781</v>
      </c>
      <c r="R28" s="45">
        <v>989</v>
      </c>
    </row>
    <row r="29" spans="1:18" s="18" customFormat="1" ht="14">
      <c r="A29" s="20" t="s">
        <v>106</v>
      </c>
      <c r="B29" s="45">
        <v>30</v>
      </c>
      <c r="C29" s="44">
        <f t="shared" si="0"/>
        <v>2.5488530161427356E-2</v>
      </c>
      <c r="D29" s="45">
        <v>17</v>
      </c>
      <c r="E29" s="44">
        <f t="shared" si="1"/>
        <v>1.4443500424808835E-2</v>
      </c>
      <c r="F29" s="45">
        <v>35</v>
      </c>
      <c r="G29" s="44">
        <f t="shared" si="2"/>
        <v>2.9736618521665252E-2</v>
      </c>
      <c r="H29" s="45">
        <v>42</v>
      </c>
      <c r="I29" s="44">
        <f t="shared" si="3"/>
        <v>3.56839422259983E-2</v>
      </c>
      <c r="J29" s="50">
        <v>32</v>
      </c>
      <c r="K29" s="51">
        <f t="shared" si="4"/>
        <v>2.7187765505522515E-2</v>
      </c>
      <c r="L29" s="45">
        <v>963</v>
      </c>
      <c r="M29" s="44">
        <f t="shared" si="5"/>
        <v>0.81818181818181823</v>
      </c>
      <c r="N29" s="45">
        <v>41</v>
      </c>
      <c r="O29" s="44">
        <f t="shared" si="6"/>
        <v>3.4834324553950725E-2</v>
      </c>
      <c r="P29" s="45">
        <v>82</v>
      </c>
      <c r="Q29" s="44">
        <f t="shared" si="7"/>
        <v>6.9668649107901451E-2</v>
      </c>
      <c r="R29" s="45">
        <v>1177</v>
      </c>
    </row>
    <row r="30" spans="1:18" s="18" customFormat="1" ht="14">
      <c r="A30" s="20" t="s">
        <v>107</v>
      </c>
      <c r="B30" s="45">
        <v>1</v>
      </c>
      <c r="C30" s="44">
        <f t="shared" si="0"/>
        <v>4.5454545454545452E-3</v>
      </c>
      <c r="D30" s="45">
        <v>0</v>
      </c>
      <c r="E30" s="44">
        <f t="shared" si="1"/>
        <v>0</v>
      </c>
      <c r="F30" s="45">
        <v>0</v>
      </c>
      <c r="G30" s="44">
        <f t="shared" si="2"/>
        <v>0</v>
      </c>
      <c r="H30" s="45">
        <v>1</v>
      </c>
      <c r="I30" s="44">
        <f t="shared" si="3"/>
        <v>4.5454545454545452E-3</v>
      </c>
      <c r="J30" s="50">
        <v>0</v>
      </c>
      <c r="K30" s="51">
        <f t="shared" si="4"/>
        <v>0</v>
      </c>
      <c r="L30" s="45">
        <v>134</v>
      </c>
      <c r="M30" s="44">
        <f t="shared" si="5"/>
        <v>0.60909090909090913</v>
      </c>
      <c r="N30" s="45">
        <v>27</v>
      </c>
      <c r="O30" s="44">
        <f t="shared" si="6"/>
        <v>0.12272727272727273</v>
      </c>
      <c r="P30" s="45">
        <v>59</v>
      </c>
      <c r="Q30" s="44">
        <f t="shared" si="7"/>
        <v>0.26818181818181819</v>
      </c>
      <c r="R30" s="45">
        <v>220</v>
      </c>
    </row>
    <row r="31" spans="1:18" s="18" customFormat="1" ht="14">
      <c r="A31" s="20" t="s">
        <v>108</v>
      </c>
      <c r="B31" s="45">
        <v>10</v>
      </c>
      <c r="C31" s="44">
        <f t="shared" si="0"/>
        <v>0.35714285714285715</v>
      </c>
      <c r="D31" s="45">
        <v>3</v>
      </c>
      <c r="E31" s="44">
        <f t="shared" si="1"/>
        <v>0.10714285714285714</v>
      </c>
      <c r="F31" s="45">
        <v>1</v>
      </c>
      <c r="G31" s="44">
        <f t="shared" si="2"/>
        <v>3.5714285714285712E-2</v>
      </c>
      <c r="H31" s="45">
        <v>2</v>
      </c>
      <c r="I31" s="44">
        <f t="shared" si="3"/>
        <v>7.1428571428571425E-2</v>
      </c>
      <c r="J31" s="50">
        <v>2</v>
      </c>
      <c r="K31" s="51">
        <f t="shared" si="4"/>
        <v>7.1428571428571425E-2</v>
      </c>
      <c r="L31" s="45">
        <v>8</v>
      </c>
      <c r="M31" s="44">
        <f t="shared" si="5"/>
        <v>0.2857142857142857</v>
      </c>
      <c r="N31" s="45">
        <v>7</v>
      </c>
      <c r="O31" s="44">
        <f t="shared" si="6"/>
        <v>0.25</v>
      </c>
      <c r="P31" s="45">
        <v>4</v>
      </c>
      <c r="Q31" s="44">
        <f t="shared" si="7"/>
        <v>0.14285714285714285</v>
      </c>
      <c r="R31" s="45">
        <v>28</v>
      </c>
    </row>
    <row r="32" spans="1:18" s="18" customFormat="1" ht="14">
      <c r="A32" s="20" t="s">
        <v>109</v>
      </c>
      <c r="B32" s="45">
        <v>211</v>
      </c>
      <c r="C32" s="44">
        <f t="shared" si="0"/>
        <v>0.19077757685352623</v>
      </c>
      <c r="D32" s="45">
        <v>76</v>
      </c>
      <c r="E32" s="44">
        <f t="shared" si="1"/>
        <v>6.8716094032549732E-2</v>
      </c>
      <c r="F32" s="45">
        <v>68</v>
      </c>
      <c r="G32" s="44">
        <f t="shared" si="2"/>
        <v>6.148282097649186E-2</v>
      </c>
      <c r="H32" s="45">
        <v>91</v>
      </c>
      <c r="I32" s="44">
        <f t="shared" si="3"/>
        <v>8.2278481012658222E-2</v>
      </c>
      <c r="J32" s="50">
        <v>64</v>
      </c>
      <c r="K32" s="51">
        <f t="shared" si="4"/>
        <v>5.7866184448462928E-2</v>
      </c>
      <c r="L32" s="45">
        <v>674</v>
      </c>
      <c r="M32" s="44">
        <f t="shared" si="5"/>
        <v>0.60940325497287517</v>
      </c>
      <c r="N32" s="45">
        <v>166</v>
      </c>
      <c r="O32" s="44">
        <f t="shared" si="6"/>
        <v>0.15009041591320071</v>
      </c>
      <c r="P32" s="45">
        <v>107</v>
      </c>
      <c r="Q32" s="44">
        <f t="shared" si="7"/>
        <v>9.6745027124773966E-2</v>
      </c>
      <c r="R32" s="45">
        <v>1106</v>
      </c>
    </row>
    <row r="33" spans="1:18" s="18" customFormat="1" ht="14">
      <c r="A33" s="20" t="s">
        <v>110</v>
      </c>
      <c r="B33" s="45">
        <v>24</v>
      </c>
      <c r="C33" s="44">
        <f t="shared" si="0"/>
        <v>4.878048780487805E-2</v>
      </c>
      <c r="D33" s="45">
        <v>28</v>
      </c>
      <c r="E33" s="44">
        <f t="shared" si="1"/>
        <v>5.6910569105691054E-2</v>
      </c>
      <c r="F33" s="45">
        <v>20</v>
      </c>
      <c r="G33" s="44">
        <f t="shared" si="2"/>
        <v>4.065040650406504E-2</v>
      </c>
      <c r="H33" s="45">
        <v>81</v>
      </c>
      <c r="I33" s="44">
        <f t="shared" si="3"/>
        <v>0.16463414634146342</v>
      </c>
      <c r="J33" s="50">
        <v>8</v>
      </c>
      <c r="K33" s="51">
        <f t="shared" si="4"/>
        <v>1.6260162601626018E-2</v>
      </c>
      <c r="L33" s="45">
        <v>335</v>
      </c>
      <c r="M33" s="44">
        <f t="shared" si="5"/>
        <v>0.68089430894308944</v>
      </c>
      <c r="N33" s="45">
        <v>28</v>
      </c>
      <c r="O33" s="44">
        <f t="shared" si="6"/>
        <v>5.6910569105691054E-2</v>
      </c>
      <c r="P33" s="45">
        <v>71</v>
      </c>
      <c r="Q33" s="44">
        <f t="shared" si="7"/>
        <v>0.1443089430894309</v>
      </c>
      <c r="R33" s="45">
        <v>492</v>
      </c>
    </row>
    <row r="34" spans="1:18" s="18" customFormat="1" ht="14">
      <c r="A34" s="20" t="s">
        <v>111</v>
      </c>
      <c r="B34" s="45">
        <v>154</v>
      </c>
      <c r="C34" s="44">
        <f t="shared" si="0"/>
        <v>0.13664596273291926</v>
      </c>
      <c r="D34" s="45">
        <v>68</v>
      </c>
      <c r="E34" s="44">
        <f t="shared" si="1"/>
        <v>6.0337178349600708E-2</v>
      </c>
      <c r="F34" s="45">
        <v>60</v>
      </c>
      <c r="G34" s="44">
        <f t="shared" si="2"/>
        <v>5.3238686779059449E-2</v>
      </c>
      <c r="H34" s="45">
        <v>96</v>
      </c>
      <c r="I34" s="44">
        <f t="shared" si="3"/>
        <v>8.5181898846495116E-2</v>
      </c>
      <c r="J34" s="50">
        <v>79</v>
      </c>
      <c r="K34" s="51">
        <f t="shared" si="4"/>
        <v>7.0097604259094948E-2</v>
      </c>
      <c r="L34" s="45">
        <v>688</v>
      </c>
      <c r="M34" s="44">
        <f t="shared" si="5"/>
        <v>0.61047027506654838</v>
      </c>
      <c r="N34" s="45">
        <v>103</v>
      </c>
      <c r="O34" s="44">
        <f t="shared" si="6"/>
        <v>9.1393078970718716E-2</v>
      </c>
      <c r="P34" s="45">
        <v>89</v>
      </c>
      <c r="Q34" s="44">
        <f t="shared" si="7"/>
        <v>7.8970718722271516E-2</v>
      </c>
      <c r="R34" s="45">
        <v>1127</v>
      </c>
    </row>
    <row r="35" spans="1:18" s="18" customFormat="1" ht="14">
      <c r="A35" s="20" t="s">
        <v>112</v>
      </c>
      <c r="B35" s="45">
        <v>118</v>
      </c>
      <c r="C35" s="44">
        <f t="shared" si="0"/>
        <v>0.17771084337349397</v>
      </c>
      <c r="D35" s="45">
        <v>42</v>
      </c>
      <c r="E35" s="44">
        <f t="shared" si="1"/>
        <v>6.3253012048192767E-2</v>
      </c>
      <c r="F35" s="45">
        <v>110</v>
      </c>
      <c r="G35" s="44">
        <f t="shared" si="2"/>
        <v>0.16566265060240964</v>
      </c>
      <c r="H35" s="45">
        <v>118</v>
      </c>
      <c r="I35" s="44">
        <f t="shared" si="3"/>
        <v>0.17771084337349397</v>
      </c>
      <c r="J35" s="50">
        <v>13</v>
      </c>
      <c r="K35" s="51">
        <f t="shared" si="4"/>
        <v>1.9578313253012049E-2</v>
      </c>
      <c r="L35" s="45">
        <v>259</v>
      </c>
      <c r="M35" s="44">
        <f t="shared" si="5"/>
        <v>0.39006024096385544</v>
      </c>
      <c r="N35" s="45">
        <v>48</v>
      </c>
      <c r="O35" s="44">
        <f t="shared" si="6"/>
        <v>7.2289156626506021E-2</v>
      </c>
      <c r="P35" s="45">
        <v>132</v>
      </c>
      <c r="Q35" s="44">
        <f t="shared" si="7"/>
        <v>0.19879518072289157</v>
      </c>
      <c r="R35" s="45">
        <v>664</v>
      </c>
    </row>
    <row r="36" spans="1:18" s="18" customFormat="1" ht="14">
      <c r="A36" s="20" t="s">
        <v>113</v>
      </c>
      <c r="B36" s="45">
        <v>160</v>
      </c>
      <c r="C36" s="44">
        <f t="shared" si="0"/>
        <v>0.15296367112810708</v>
      </c>
      <c r="D36" s="45">
        <v>79</v>
      </c>
      <c r="E36" s="44">
        <f t="shared" si="1"/>
        <v>7.5525812619502863E-2</v>
      </c>
      <c r="F36" s="45">
        <v>82</v>
      </c>
      <c r="G36" s="44">
        <f t="shared" si="2"/>
        <v>7.8393881453154873E-2</v>
      </c>
      <c r="H36" s="45">
        <v>160</v>
      </c>
      <c r="I36" s="44">
        <f t="shared" si="3"/>
        <v>0.15296367112810708</v>
      </c>
      <c r="J36" s="50">
        <v>35</v>
      </c>
      <c r="K36" s="51">
        <f t="shared" si="4"/>
        <v>3.3460803059273424E-2</v>
      </c>
      <c r="L36" s="45">
        <v>662</v>
      </c>
      <c r="M36" s="44">
        <f t="shared" si="5"/>
        <v>0.63288718929254306</v>
      </c>
      <c r="N36" s="45">
        <v>71</v>
      </c>
      <c r="O36" s="44">
        <f t="shared" si="6"/>
        <v>6.7877629063097508E-2</v>
      </c>
      <c r="P36" s="45">
        <v>63</v>
      </c>
      <c r="Q36" s="44">
        <f t="shared" si="7"/>
        <v>6.022944550669216E-2</v>
      </c>
      <c r="R36" s="45">
        <v>1046</v>
      </c>
    </row>
    <row r="37" spans="1:18" s="18" customFormat="1" ht="14">
      <c r="A37" s="20" t="s">
        <v>114</v>
      </c>
      <c r="B37" s="45">
        <v>102</v>
      </c>
      <c r="C37" s="44">
        <f t="shared" si="0"/>
        <v>0.12846347607052896</v>
      </c>
      <c r="D37" s="45">
        <v>63</v>
      </c>
      <c r="E37" s="44">
        <f t="shared" si="1"/>
        <v>7.9345088161209068E-2</v>
      </c>
      <c r="F37" s="45">
        <v>65</v>
      </c>
      <c r="G37" s="44">
        <f t="shared" si="2"/>
        <v>8.1863979848866494E-2</v>
      </c>
      <c r="H37" s="45">
        <v>122</v>
      </c>
      <c r="I37" s="44">
        <f t="shared" si="3"/>
        <v>0.15365239294710328</v>
      </c>
      <c r="J37" s="50">
        <v>25</v>
      </c>
      <c r="K37" s="51">
        <f t="shared" si="4"/>
        <v>3.1486146095717885E-2</v>
      </c>
      <c r="L37" s="45">
        <v>360</v>
      </c>
      <c r="M37" s="44">
        <f t="shared" si="5"/>
        <v>0.45340050377833752</v>
      </c>
      <c r="N37" s="45">
        <v>87</v>
      </c>
      <c r="O37" s="44">
        <f t="shared" si="6"/>
        <v>0.10957178841309824</v>
      </c>
      <c r="P37" s="45">
        <v>135</v>
      </c>
      <c r="Q37" s="44">
        <f t="shared" si="7"/>
        <v>0.17002518891687657</v>
      </c>
      <c r="R37" s="45">
        <v>794</v>
      </c>
    </row>
    <row r="38" spans="1:18" s="18" customFormat="1" ht="14">
      <c r="A38" s="20" t="s">
        <v>115</v>
      </c>
      <c r="B38" s="45">
        <v>47</v>
      </c>
      <c r="C38" s="44">
        <f t="shared" si="0"/>
        <v>0.23152709359605911</v>
      </c>
      <c r="D38" s="45">
        <v>17</v>
      </c>
      <c r="E38" s="44">
        <f t="shared" si="1"/>
        <v>8.3743842364532015E-2</v>
      </c>
      <c r="F38" s="45">
        <v>30</v>
      </c>
      <c r="G38" s="44">
        <f t="shared" si="2"/>
        <v>0.14778325123152711</v>
      </c>
      <c r="H38" s="45">
        <v>57</v>
      </c>
      <c r="I38" s="44">
        <f t="shared" si="3"/>
        <v>0.28078817733990147</v>
      </c>
      <c r="J38" s="50">
        <v>8</v>
      </c>
      <c r="K38" s="51">
        <f t="shared" si="4"/>
        <v>3.9408866995073892E-2</v>
      </c>
      <c r="L38" s="45">
        <v>71</v>
      </c>
      <c r="M38" s="44">
        <f t="shared" si="5"/>
        <v>0.34975369458128081</v>
      </c>
      <c r="N38" s="45">
        <v>47</v>
      </c>
      <c r="O38" s="44">
        <f t="shared" si="6"/>
        <v>0.23152709359605911</v>
      </c>
      <c r="P38" s="45">
        <v>24</v>
      </c>
      <c r="Q38" s="44">
        <f t="shared" si="7"/>
        <v>0.11822660098522167</v>
      </c>
      <c r="R38" s="45">
        <v>203</v>
      </c>
    </row>
    <row r="39" spans="1:18" s="18" customFormat="1" ht="14">
      <c r="A39" s="20" t="s">
        <v>116</v>
      </c>
      <c r="B39" s="45">
        <v>202</v>
      </c>
      <c r="C39" s="44">
        <f t="shared" si="0"/>
        <v>0.16422764227642275</v>
      </c>
      <c r="D39" s="45">
        <v>109</v>
      </c>
      <c r="E39" s="44">
        <f t="shared" si="1"/>
        <v>8.8617886178861793E-2</v>
      </c>
      <c r="F39" s="45">
        <v>93</v>
      </c>
      <c r="G39" s="44">
        <f t="shared" si="2"/>
        <v>7.5609756097560973E-2</v>
      </c>
      <c r="H39" s="45">
        <v>234</v>
      </c>
      <c r="I39" s="44">
        <f t="shared" si="3"/>
        <v>0.19024390243902439</v>
      </c>
      <c r="J39" s="50">
        <v>125</v>
      </c>
      <c r="K39" s="51">
        <f t="shared" si="4"/>
        <v>0.1016260162601626</v>
      </c>
      <c r="L39" s="45">
        <v>643</v>
      </c>
      <c r="M39" s="44">
        <f t="shared" si="5"/>
        <v>0.52276422764227637</v>
      </c>
      <c r="N39" s="45">
        <v>103</v>
      </c>
      <c r="O39" s="44">
        <f t="shared" si="6"/>
        <v>8.3739837398373984E-2</v>
      </c>
      <c r="P39" s="45">
        <v>150</v>
      </c>
      <c r="Q39" s="44">
        <f t="shared" si="7"/>
        <v>0.12195121951219512</v>
      </c>
      <c r="R39" s="45">
        <v>1230</v>
      </c>
    </row>
    <row r="40" spans="1:18" s="18" customFormat="1" ht="14">
      <c r="A40" s="20" t="s">
        <v>117</v>
      </c>
      <c r="B40" s="45">
        <v>74</v>
      </c>
      <c r="C40" s="44">
        <f t="shared" si="0"/>
        <v>9.9462365591397844E-2</v>
      </c>
      <c r="D40" s="45">
        <v>26</v>
      </c>
      <c r="E40" s="44">
        <f t="shared" si="1"/>
        <v>3.4946236559139782E-2</v>
      </c>
      <c r="F40" s="45">
        <v>33</v>
      </c>
      <c r="G40" s="44">
        <f t="shared" si="2"/>
        <v>4.4354838709677422E-2</v>
      </c>
      <c r="H40" s="45">
        <v>65</v>
      </c>
      <c r="I40" s="44">
        <f t="shared" si="3"/>
        <v>8.7365591397849468E-2</v>
      </c>
      <c r="J40" s="50">
        <v>36</v>
      </c>
      <c r="K40" s="51">
        <f t="shared" si="4"/>
        <v>4.8387096774193547E-2</v>
      </c>
      <c r="L40" s="45">
        <v>505</v>
      </c>
      <c r="M40" s="44">
        <f t="shared" si="5"/>
        <v>0.67876344086021501</v>
      </c>
      <c r="N40" s="45">
        <v>62</v>
      </c>
      <c r="O40" s="44">
        <f t="shared" si="6"/>
        <v>8.3333333333333329E-2</v>
      </c>
      <c r="P40" s="45">
        <v>54</v>
      </c>
      <c r="Q40" s="44">
        <f t="shared" si="7"/>
        <v>7.2580645161290328E-2</v>
      </c>
      <c r="R40" s="45">
        <v>744</v>
      </c>
    </row>
    <row r="41" spans="1:18" s="18" customFormat="1" ht="14">
      <c r="A41" s="20" t="s">
        <v>118</v>
      </c>
      <c r="B41" s="45">
        <v>0</v>
      </c>
      <c r="C41" s="44">
        <v>0</v>
      </c>
      <c r="D41" s="45">
        <v>0</v>
      </c>
      <c r="E41" s="44">
        <v>0</v>
      </c>
      <c r="F41" s="45">
        <v>0</v>
      </c>
      <c r="G41" s="44">
        <v>0</v>
      </c>
      <c r="H41" s="45">
        <v>0</v>
      </c>
      <c r="I41" s="44">
        <v>0</v>
      </c>
      <c r="J41" s="45">
        <v>0</v>
      </c>
      <c r="K41" s="44">
        <v>0</v>
      </c>
      <c r="L41" s="45">
        <v>0</v>
      </c>
      <c r="M41" s="44">
        <v>0</v>
      </c>
      <c r="N41" s="45">
        <v>0</v>
      </c>
      <c r="O41" s="44">
        <v>0</v>
      </c>
      <c r="P41" s="45">
        <v>0</v>
      </c>
      <c r="Q41" s="44">
        <v>0</v>
      </c>
      <c r="R41" s="45">
        <v>0</v>
      </c>
    </row>
    <row r="42" spans="1:18" s="18" customFormat="1" ht="14">
      <c r="A42" s="20" t="s">
        <v>119</v>
      </c>
      <c r="B42" s="45">
        <v>1</v>
      </c>
      <c r="C42" s="44">
        <f t="shared" si="0"/>
        <v>3.4482758620689655E-2</v>
      </c>
      <c r="D42" s="45">
        <v>0</v>
      </c>
      <c r="E42" s="44">
        <f t="shared" si="1"/>
        <v>0</v>
      </c>
      <c r="F42" s="45">
        <v>0</v>
      </c>
      <c r="G42" s="44">
        <f t="shared" si="2"/>
        <v>0</v>
      </c>
      <c r="H42" s="45">
        <v>0</v>
      </c>
      <c r="I42" s="44">
        <f t="shared" si="3"/>
        <v>0</v>
      </c>
      <c r="J42" s="50">
        <v>0</v>
      </c>
      <c r="K42" s="51">
        <f t="shared" si="4"/>
        <v>0</v>
      </c>
      <c r="L42" s="45">
        <v>4</v>
      </c>
      <c r="M42" s="44">
        <f t="shared" si="5"/>
        <v>0.13793103448275862</v>
      </c>
      <c r="N42" s="45">
        <v>22</v>
      </c>
      <c r="O42" s="44">
        <f t="shared" si="6"/>
        <v>0.75862068965517238</v>
      </c>
      <c r="P42" s="45">
        <v>0</v>
      </c>
      <c r="Q42" s="44">
        <f t="shared" si="7"/>
        <v>0</v>
      </c>
      <c r="R42" s="45">
        <v>29</v>
      </c>
    </row>
    <row r="43" spans="1:18" s="18" customFormat="1" ht="14">
      <c r="B43" s="46"/>
      <c r="C43" s="46"/>
      <c r="D43" s="46"/>
      <c r="E43" s="46"/>
      <c r="F43" s="46"/>
      <c r="G43" s="46"/>
      <c r="H43" s="46"/>
      <c r="I43" s="46"/>
      <c r="J43" s="46"/>
      <c r="K43" s="46"/>
      <c r="L43" s="46"/>
      <c r="M43" s="46"/>
      <c r="N43" s="46"/>
      <c r="O43" s="46"/>
      <c r="P43" s="46"/>
      <c r="Q43" s="46"/>
    </row>
    <row r="44" spans="1:18" s="18" customFormat="1" ht="14">
      <c r="A44" s="23" t="s">
        <v>125</v>
      </c>
      <c r="B44" s="46"/>
      <c r="C44" s="46"/>
      <c r="D44" s="46"/>
      <c r="E44" s="46"/>
      <c r="F44" s="46"/>
      <c r="G44" s="46"/>
      <c r="H44" s="46"/>
      <c r="I44" s="46"/>
      <c r="J44" s="46"/>
      <c r="K44" s="46"/>
      <c r="L44" s="46"/>
      <c r="M44" s="46"/>
      <c r="N44" s="46"/>
      <c r="O44" s="46"/>
      <c r="P44" s="46"/>
      <c r="Q44" s="46"/>
    </row>
  </sheetData>
  <sheetProtection selectLockedCells="1" selectUnlockedCells="1"/>
  <mergeCells count="11">
    <mergeCell ref="P8:Q8"/>
    <mergeCell ref="A3:R3"/>
    <mergeCell ref="A7:A9"/>
    <mergeCell ref="B7:R7"/>
    <mergeCell ref="B8:C8"/>
    <mergeCell ref="D8:E8"/>
    <mergeCell ref="F8:G8"/>
    <mergeCell ref="H8:I8"/>
    <mergeCell ref="J8:K8"/>
    <mergeCell ref="L8:M8"/>
    <mergeCell ref="N8:O8"/>
  </mergeCells>
  <conditionalFormatting sqref="B5:C5 A4:C4">
    <cfRule type="duplicateValues" dxfId="118" priority="3"/>
  </conditionalFormatting>
  <conditionalFormatting sqref="D4:R5">
    <cfRule type="duplicateValues" dxfId="117" priority="2"/>
  </conditionalFormatting>
  <conditionalFormatting sqref="A5">
    <cfRule type="duplicateValues" dxfId="116" priority="1"/>
  </conditionalFormatting>
  <pageMargins left="0.7" right="0.7" top="0.75" bottom="0.75" header="0.3" footer="0.3"/>
  <pageSetup orientation="portrait" horizontalDpi="360" verticalDpi="36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FB794-32B1-4BEF-9B00-1BF2FE9960AF}">
  <dimension ref="A1:C42"/>
  <sheetViews>
    <sheetView showGridLines="0" zoomScale="87" zoomScaleNormal="87" workbookViewId="0"/>
  </sheetViews>
  <sheetFormatPr baseColWidth="10" defaultColWidth="11.5" defaultRowHeight="15"/>
  <cols>
    <col min="1" max="1" width="37.6640625" style="16" bestFit="1" customWidth="1"/>
    <col min="2" max="2" width="19.1640625" style="47" customWidth="1"/>
    <col min="3" max="3" width="13.6640625" style="47" customWidth="1"/>
    <col min="4" max="16384" width="11.5" style="16"/>
  </cols>
  <sheetData>
    <row r="1" spans="1:3" s="14" customFormat="1" ht="59.25" customHeight="1">
      <c r="B1" s="35"/>
      <c r="C1" s="35"/>
    </row>
    <row r="2" spans="1:3" s="15" customFormat="1" ht="3.75" customHeight="1">
      <c r="B2" s="36"/>
      <c r="C2" s="36"/>
    </row>
    <row r="3" spans="1:3" ht="28.5" customHeight="1">
      <c r="A3" s="461" t="s">
        <v>13</v>
      </c>
      <c r="B3" s="461"/>
      <c r="C3" s="16"/>
    </row>
    <row r="4" spans="1:3">
      <c r="A4" s="26" t="s">
        <v>651</v>
      </c>
      <c r="B4" s="37"/>
      <c r="C4" s="16"/>
    </row>
    <row r="5" spans="1:3">
      <c r="A5" s="38" t="s">
        <v>652</v>
      </c>
      <c r="B5" s="39"/>
      <c r="C5" s="16"/>
    </row>
    <row r="7" spans="1:3" s="18" customFormat="1" ht="30" customHeight="1">
      <c r="A7" s="29" t="s">
        <v>313</v>
      </c>
      <c r="B7" s="29" t="s">
        <v>314</v>
      </c>
    </row>
    <row r="8" spans="1:3" s="18" customFormat="1" ht="14">
      <c r="A8" s="52">
        <v>2016</v>
      </c>
      <c r="B8" s="53">
        <v>15116051312</v>
      </c>
    </row>
    <row r="9" spans="1:3" s="18" customFormat="1" ht="14">
      <c r="A9" s="52">
        <v>2017</v>
      </c>
      <c r="B9" s="54">
        <v>15996931579</v>
      </c>
    </row>
    <row r="10" spans="1:3" s="18" customFormat="1" ht="14">
      <c r="A10" s="52">
        <v>2018</v>
      </c>
      <c r="B10" s="53">
        <v>15974239936</v>
      </c>
    </row>
    <row r="11" spans="1:3" s="18" customFormat="1" ht="14">
      <c r="A11" s="52">
        <v>2019</v>
      </c>
      <c r="B11" s="53">
        <v>17217811620</v>
      </c>
    </row>
    <row r="12" spans="1:3" s="18" customFormat="1" ht="14">
      <c r="A12" s="52" t="s">
        <v>649</v>
      </c>
      <c r="B12" s="53">
        <v>420000000</v>
      </c>
    </row>
    <row r="13" spans="1:3" s="18" customFormat="1" ht="14">
      <c r="A13" s="297" t="s">
        <v>128</v>
      </c>
      <c r="B13" s="56">
        <f>SUM(B8:B12)</f>
        <v>64725034447</v>
      </c>
      <c r="C13" s="46"/>
    </row>
    <row r="14" spans="1:3" s="18" customFormat="1" ht="14">
      <c r="A14" s="453"/>
      <c r="B14" s="454"/>
      <c r="C14" s="46"/>
    </row>
    <row r="15" spans="1:3" s="18" customFormat="1" ht="14">
      <c r="A15" s="236" t="s">
        <v>315</v>
      </c>
      <c r="B15" s="46"/>
      <c r="C15" s="46"/>
    </row>
    <row r="16" spans="1:3" s="18" customFormat="1" ht="66" customHeight="1">
      <c r="A16" s="472" t="s">
        <v>650</v>
      </c>
      <c r="B16" s="472"/>
      <c r="C16" s="46"/>
    </row>
    <row r="17" spans="2:3" s="18" customFormat="1" ht="14">
      <c r="B17" s="46"/>
      <c r="C17" s="46"/>
    </row>
    <row r="18" spans="2:3" s="18" customFormat="1" ht="14">
      <c r="B18" s="46"/>
      <c r="C18" s="46"/>
    </row>
    <row r="19" spans="2:3" s="18" customFormat="1" ht="14">
      <c r="B19" s="46"/>
      <c r="C19" s="46"/>
    </row>
    <row r="20" spans="2:3" s="18" customFormat="1" ht="14">
      <c r="B20" s="46"/>
      <c r="C20" s="46"/>
    </row>
    <row r="21" spans="2:3" s="18" customFormat="1" ht="14">
      <c r="B21" s="46"/>
      <c r="C21" s="46"/>
    </row>
    <row r="22" spans="2:3" s="18" customFormat="1" ht="14">
      <c r="B22" s="46"/>
      <c r="C22" s="46"/>
    </row>
    <row r="23" spans="2:3" s="18" customFormat="1" ht="14">
      <c r="B23" s="46"/>
      <c r="C23" s="46"/>
    </row>
    <row r="24" spans="2:3" s="18" customFormat="1" ht="14">
      <c r="B24" s="46"/>
      <c r="C24" s="46"/>
    </row>
    <row r="25" spans="2:3" s="18" customFormat="1" ht="14">
      <c r="B25" s="46"/>
      <c r="C25" s="46"/>
    </row>
    <row r="26" spans="2:3" s="18" customFormat="1" ht="14">
      <c r="B26" s="46"/>
      <c r="C26" s="46"/>
    </row>
    <row r="27" spans="2:3" s="18" customFormat="1" ht="14">
      <c r="B27" s="46"/>
      <c r="C27" s="46"/>
    </row>
    <row r="28" spans="2:3" s="18" customFormat="1" ht="14">
      <c r="B28" s="46"/>
      <c r="C28" s="46"/>
    </row>
    <row r="29" spans="2:3" s="18" customFormat="1" ht="14">
      <c r="B29" s="46"/>
      <c r="C29" s="46"/>
    </row>
    <row r="30" spans="2:3" s="18" customFormat="1" ht="14">
      <c r="B30" s="46"/>
      <c r="C30" s="46"/>
    </row>
    <row r="31" spans="2:3" s="18" customFormat="1" ht="14">
      <c r="B31" s="46"/>
      <c r="C31" s="46"/>
    </row>
    <row r="32" spans="2:3" s="18" customFormat="1" ht="14">
      <c r="B32" s="46"/>
      <c r="C32" s="46"/>
    </row>
    <row r="33" spans="2:3" s="18" customFormat="1" ht="14">
      <c r="B33" s="46"/>
      <c r="C33" s="46"/>
    </row>
    <row r="34" spans="2:3" s="18" customFormat="1" ht="14">
      <c r="B34" s="46"/>
      <c r="C34" s="46"/>
    </row>
    <row r="35" spans="2:3" s="18" customFormat="1" ht="14">
      <c r="B35" s="46"/>
      <c r="C35" s="46"/>
    </row>
    <row r="36" spans="2:3" s="18" customFormat="1" ht="14">
      <c r="B36" s="46"/>
      <c r="C36" s="46"/>
    </row>
    <row r="37" spans="2:3" s="18" customFormat="1" ht="14">
      <c r="B37" s="46"/>
      <c r="C37" s="46"/>
    </row>
    <row r="38" spans="2:3" s="18" customFormat="1" ht="14">
      <c r="B38" s="46"/>
      <c r="C38" s="46"/>
    </row>
    <row r="39" spans="2:3" s="18" customFormat="1" ht="14">
      <c r="B39" s="46"/>
      <c r="C39" s="46"/>
    </row>
    <row r="40" spans="2:3" s="18" customFormat="1" ht="14">
      <c r="B40" s="46"/>
      <c r="C40" s="46"/>
    </row>
    <row r="41" spans="2:3" s="18" customFormat="1" ht="14">
      <c r="B41" s="46"/>
      <c r="C41" s="46"/>
    </row>
    <row r="42" spans="2:3" s="18" customFormat="1" ht="14">
      <c r="B42" s="46"/>
      <c r="C42" s="46"/>
    </row>
  </sheetData>
  <sheetProtection selectLockedCells="1" selectUnlockedCells="1"/>
  <mergeCells count="2">
    <mergeCell ref="A3:B3"/>
    <mergeCell ref="A16:B16"/>
  </mergeCells>
  <conditionalFormatting sqref="A4:B4 B5">
    <cfRule type="duplicateValues" dxfId="115" priority="2"/>
  </conditionalFormatting>
  <conditionalFormatting sqref="A5">
    <cfRule type="duplicateValues" dxfId="114" priority="1"/>
  </conditionalFormatting>
  <pageMargins left="0.7" right="0.7" top="0.75" bottom="0.75" header="0.3" footer="0.3"/>
  <pageSetup orientation="portrait" horizontalDpi="360" verticalDpi="36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FB618-0D3C-451E-9D4D-107225BE2461}">
  <dimension ref="A1:C41"/>
  <sheetViews>
    <sheetView showGridLines="0" zoomScale="87" zoomScaleNormal="87" workbookViewId="0">
      <selection activeCell="A15" sqref="A15:B15"/>
    </sheetView>
  </sheetViews>
  <sheetFormatPr baseColWidth="10" defaultColWidth="11.5" defaultRowHeight="15"/>
  <cols>
    <col min="1" max="1" width="37.6640625" style="16" bestFit="1" customWidth="1"/>
    <col min="2" max="2" width="19.1640625" style="47" customWidth="1"/>
    <col min="3" max="3" width="13.6640625" style="47" customWidth="1"/>
    <col min="4" max="16384" width="11.5" style="16"/>
  </cols>
  <sheetData>
    <row r="1" spans="1:3" s="14" customFormat="1" ht="59.25" customHeight="1">
      <c r="B1" s="35"/>
      <c r="C1" s="35"/>
    </row>
    <row r="2" spans="1:3" s="15" customFormat="1" ht="3.75" customHeight="1">
      <c r="B2" s="36"/>
      <c r="C2" s="36"/>
    </row>
    <row r="3" spans="1:3" ht="28.5" customHeight="1">
      <c r="A3" s="461" t="s">
        <v>13</v>
      </c>
      <c r="B3" s="461"/>
      <c r="C3" s="16"/>
    </row>
    <row r="4" spans="1:3">
      <c r="A4" s="26" t="s">
        <v>79</v>
      </c>
      <c r="B4" s="37"/>
      <c r="C4" s="16"/>
    </row>
    <row r="5" spans="1:3">
      <c r="A5" s="38" t="s">
        <v>652</v>
      </c>
      <c r="B5" s="39"/>
      <c r="C5" s="16"/>
    </row>
    <row r="7" spans="1:3" s="18" customFormat="1" ht="30" customHeight="1">
      <c r="A7" s="29" t="s">
        <v>313</v>
      </c>
      <c r="B7" s="29" t="s">
        <v>316</v>
      </c>
    </row>
    <row r="8" spans="1:3" s="18" customFormat="1" ht="14">
      <c r="A8" s="57">
        <v>2016</v>
      </c>
      <c r="B8" s="45">
        <v>79584</v>
      </c>
    </row>
    <row r="9" spans="1:3" s="18" customFormat="1" ht="14">
      <c r="A9" s="57">
        <v>2017</v>
      </c>
      <c r="B9" s="45">
        <v>79647</v>
      </c>
    </row>
    <row r="10" spans="1:3" s="18" customFormat="1" ht="14">
      <c r="A10" s="57">
        <v>2018</v>
      </c>
      <c r="B10" s="43">
        <v>77858</v>
      </c>
    </row>
    <row r="11" spans="1:3" s="18" customFormat="1" ht="14">
      <c r="A11" s="57">
        <v>2019</v>
      </c>
      <c r="B11" s="45">
        <v>82667</v>
      </c>
    </row>
    <row r="12" spans="1:3" s="18" customFormat="1" ht="14">
      <c r="A12" s="57">
        <v>2020</v>
      </c>
      <c r="B12" s="45">
        <v>141963</v>
      </c>
      <c r="C12" s="46"/>
    </row>
    <row r="13" spans="1:3" s="18" customFormat="1" ht="14">
      <c r="A13" s="234"/>
      <c r="B13" s="46"/>
      <c r="C13" s="46"/>
    </row>
    <row r="14" spans="1:3" s="18" customFormat="1" ht="14">
      <c r="A14" s="236" t="s">
        <v>315</v>
      </c>
      <c r="B14" s="46"/>
      <c r="C14" s="46"/>
    </row>
    <row r="15" spans="1:3" s="18" customFormat="1" ht="58" customHeight="1">
      <c r="A15" s="472" t="s">
        <v>650</v>
      </c>
      <c r="B15" s="472"/>
      <c r="C15" s="46"/>
    </row>
    <row r="16" spans="1:3" s="18" customFormat="1" ht="14">
      <c r="B16" s="46"/>
      <c r="C16" s="46"/>
    </row>
    <row r="17" spans="2:3" s="18" customFormat="1" ht="14">
      <c r="B17" s="46"/>
      <c r="C17" s="46"/>
    </row>
    <row r="18" spans="2:3" s="18" customFormat="1" ht="14">
      <c r="B18" s="46"/>
      <c r="C18" s="46"/>
    </row>
    <row r="19" spans="2:3" s="18" customFormat="1" ht="14">
      <c r="B19" s="46"/>
      <c r="C19" s="46"/>
    </row>
    <row r="20" spans="2:3" s="18" customFormat="1" ht="14">
      <c r="B20" s="46"/>
      <c r="C20" s="46"/>
    </row>
    <row r="21" spans="2:3" s="18" customFormat="1" ht="14">
      <c r="B21" s="46"/>
      <c r="C21" s="46"/>
    </row>
    <row r="22" spans="2:3" s="18" customFormat="1" ht="14">
      <c r="B22" s="46"/>
      <c r="C22" s="46"/>
    </row>
    <row r="23" spans="2:3" s="18" customFormat="1" ht="14">
      <c r="B23" s="46"/>
      <c r="C23" s="46"/>
    </row>
    <row r="24" spans="2:3" s="18" customFormat="1" ht="14">
      <c r="B24" s="46"/>
      <c r="C24" s="46"/>
    </row>
    <row r="25" spans="2:3" s="18" customFormat="1" ht="14">
      <c r="B25" s="46"/>
      <c r="C25" s="46"/>
    </row>
    <row r="26" spans="2:3" s="18" customFormat="1" ht="14">
      <c r="B26" s="46"/>
      <c r="C26" s="46"/>
    </row>
    <row r="27" spans="2:3" s="18" customFormat="1" ht="14">
      <c r="B27" s="46"/>
      <c r="C27" s="46"/>
    </row>
    <row r="28" spans="2:3" s="18" customFormat="1" ht="14">
      <c r="B28" s="46"/>
      <c r="C28" s="46"/>
    </row>
    <row r="29" spans="2:3" s="18" customFormat="1" ht="14">
      <c r="B29" s="46"/>
      <c r="C29" s="46"/>
    </row>
    <row r="30" spans="2:3" s="18" customFormat="1" ht="14">
      <c r="B30" s="46"/>
      <c r="C30" s="46"/>
    </row>
    <row r="31" spans="2:3" s="18" customFormat="1" ht="14">
      <c r="B31" s="46"/>
      <c r="C31" s="46"/>
    </row>
    <row r="32" spans="2:3" s="18" customFormat="1" ht="14">
      <c r="B32" s="46"/>
      <c r="C32" s="46"/>
    </row>
    <row r="33" spans="2:3" s="18" customFormat="1" ht="14">
      <c r="B33" s="46"/>
      <c r="C33" s="46"/>
    </row>
    <row r="34" spans="2:3" s="18" customFormat="1" ht="14">
      <c r="B34" s="46"/>
      <c r="C34" s="46"/>
    </row>
    <row r="35" spans="2:3" s="18" customFormat="1" ht="14">
      <c r="B35" s="46"/>
      <c r="C35" s="46"/>
    </row>
    <row r="36" spans="2:3" s="18" customFormat="1" ht="14">
      <c r="B36" s="46"/>
      <c r="C36" s="46"/>
    </row>
    <row r="37" spans="2:3" s="18" customFormat="1" ht="14">
      <c r="B37" s="46"/>
      <c r="C37" s="46"/>
    </row>
    <row r="38" spans="2:3" s="18" customFormat="1" ht="14">
      <c r="B38" s="46"/>
      <c r="C38" s="46"/>
    </row>
    <row r="39" spans="2:3" s="18" customFormat="1" ht="14">
      <c r="B39" s="46"/>
      <c r="C39" s="46"/>
    </row>
    <row r="40" spans="2:3" s="18" customFormat="1" ht="14">
      <c r="B40" s="46"/>
      <c r="C40" s="46"/>
    </row>
    <row r="41" spans="2:3" s="18" customFormat="1" ht="14">
      <c r="B41" s="46"/>
      <c r="C41" s="46"/>
    </row>
  </sheetData>
  <sheetProtection selectLockedCells="1" selectUnlockedCells="1"/>
  <mergeCells count="2">
    <mergeCell ref="A3:B3"/>
    <mergeCell ref="A15:B15"/>
  </mergeCells>
  <conditionalFormatting sqref="A4:B4 B5">
    <cfRule type="duplicateValues" dxfId="113" priority="2"/>
  </conditionalFormatting>
  <conditionalFormatting sqref="A5">
    <cfRule type="duplicateValues" dxfId="112" priority="1"/>
  </conditionalFormatting>
  <pageMargins left="0.7" right="0.7" top="0.75" bottom="0.75" header="0.3" footer="0.3"/>
  <pageSetup orientation="portrait" horizontalDpi="360" verticalDpi="36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9BDCD-81FF-4EA5-A317-F3F0001852C9}">
  <dimension ref="A1:F47"/>
  <sheetViews>
    <sheetView showGridLines="0" zoomScale="87" zoomScaleNormal="87" workbookViewId="0">
      <selection activeCell="A29" sqref="A29"/>
    </sheetView>
  </sheetViews>
  <sheetFormatPr baseColWidth="10" defaultColWidth="11.5" defaultRowHeight="15"/>
  <cols>
    <col min="1" max="1" width="37.6640625" style="16" bestFit="1" customWidth="1"/>
    <col min="2" max="3" width="19.1640625" style="47" customWidth="1"/>
    <col min="4" max="6" width="19.1640625" style="16" customWidth="1"/>
    <col min="7" max="16384" width="11.5" style="16"/>
  </cols>
  <sheetData>
    <row r="1" spans="1:6" s="14" customFormat="1" ht="59.25" customHeight="1">
      <c r="B1" s="35"/>
      <c r="C1" s="35"/>
    </row>
    <row r="2" spans="1:6" s="15" customFormat="1" ht="3.75" customHeight="1">
      <c r="B2" s="36"/>
      <c r="C2" s="36"/>
    </row>
    <row r="3" spans="1:6" ht="28.5" customHeight="1">
      <c r="A3" s="461" t="s">
        <v>13</v>
      </c>
      <c r="B3" s="461"/>
      <c r="C3" s="461"/>
      <c r="D3" s="461"/>
      <c r="E3" s="461"/>
      <c r="F3" s="461"/>
    </row>
    <row r="4" spans="1:6" ht="15" customHeight="1">
      <c r="A4" s="58" t="s">
        <v>80</v>
      </c>
      <c r="B4" s="37"/>
      <c r="C4" s="37"/>
      <c r="D4" s="37"/>
      <c r="E4" s="37"/>
      <c r="F4" s="37"/>
    </row>
    <row r="5" spans="1:6">
      <c r="A5" s="38" t="s">
        <v>312</v>
      </c>
      <c r="B5" s="39"/>
      <c r="C5" s="39"/>
      <c r="D5" s="39"/>
      <c r="E5" s="39"/>
      <c r="F5" s="39"/>
    </row>
    <row r="7" spans="1:6" s="18" customFormat="1" ht="30" customHeight="1">
      <c r="A7" s="29" t="s">
        <v>313</v>
      </c>
      <c r="B7" s="29">
        <v>2016</v>
      </c>
      <c r="C7" s="29">
        <v>2017</v>
      </c>
      <c r="D7" s="29">
        <v>2018</v>
      </c>
      <c r="E7" s="29">
        <v>2019</v>
      </c>
      <c r="F7" s="29" t="s">
        <v>317</v>
      </c>
    </row>
    <row r="8" spans="1:6" s="18" customFormat="1" ht="14">
      <c r="A8" s="52" t="s">
        <v>318</v>
      </c>
      <c r="B8" s="53">
        <v>952891988</v>
      </c>
      <c r="C8" s="53">
        <v>892628100</v>
      </c>
      <c r="D8" s="53">
        <v>645465150</v>
      </c>
      <c r="E8" s="53">
        <v>764035824</v>
      </c>
      <c r="F8" s="53">
        <v>3255021062</v>
      </c>
    </row>
    <row r="9" spans="1:6" s="18" customFormat="1" ht="14">
      <c r="A9" s="52" t="s">
        <v>319</v>
      </c>
      <c r="B9" s="54">
        <v>3194888613</v>
      </c>
      <c r="C9" s="54">
        <v>3758446477</v>
      </c>
      <c r="D9" s="54">
        <v>3965801525</v>
      </c>
      <c r="E9" s="54">
        <v>4237335331</v>
      </c>
      <c r="F9" s="54">
        <v>15156471946</v>
      </c>
    </row>
    <row r="10" spans="1:6" s="18" customFormat="1" ht="14">
      <c r="A10" s="52" t="s">
        <v>320</v>
      </c>
      <c r="B10" s="53">
        <v>1961906270</v>
      </c>
      <c r="C10" s="53">
        <v>2157451929</v>
      </c>
      <c r="D10" s="53">
        <v>2823214900</v>
      </c>
      <c r="E10" s="53">
        <v>2901878115</v>
      </c>
      <c r="F10" s="53">
        <v>9844451214</v>
      </c>
    </row>
    <row r="11" spans="1:6" s="18" customFormat="1" ht="14">
      <c r="A11" s="52" t="s">
        <v>321</v>
      </c>
      <c r="B11" s="53">
        <v>3476590980</v>
      </c>
      <c r="C11" s="53">
        <v>3448836809</v>
      </c>
      <c r="D11" s="53">
        <v>3209397669</v>
      </c>
      <c r="E11" s="53">
        <v>3401576320</v>
      </c>
      <c r="F11" s="53">
        <v>13536401778</v>
      </c>
    </row>
    <row r="12" spans="1:6" s="18" customFormat="1" ht="14">
      <c r="A12" s="52" t="s">
        <v>322</v>
      </c>
      <c r="B12" s="53">
        <v>2095980600</v>
      </c>
      <c r="C12" s="53">
        <v>2244422361</v>
      </c>
      <c r="D12" s="53">
        <v>1993567200</v>
      </c>
      <c r="E12" s="53">
        <v>2094046000</v>
      </c>
      <c r="F12" s="53">
        <v>8428016161</v>
      </c>
    </row>
    <row r="13" spans="1:6" s="18" customFormat="1" ht="14">
      <c r="A13" s="52" t="s">
        <v>323</v>
      </c>
      <c r="B13" s="54">
        <v>2487239756</v>
      </c>
      <c r="C13" s="54">
        <v>2424479965</v>
      </c>
      <c r="D13" s="54">
        <v>2280340100</v>
      </c>
      <c r="E13" s="54">
        <v>2590012097</v>
      </c>
      <c r="F13" s="54">
        <v>9782071918</v>
      </c>
    </row>
    <row r="14" spans="1:6" s="18" customFormat="1" ht="14">
      <c r="A14" s="52" t="s">
        <v>324</v>
      </c>
      <c r="B14" s="53">
        <v>637878844</v>
      </c>
      <c r="C14" s="53">
        <v>567978649</v>
      </c>
      <c r="D14" s="53">
        <v>615360423</v>
      </c>
      <c r="E14" s="53">
        <v>740604670</v>
      </c>
      <c r="F14" s="53">
        <v>2561822586</v>
      </c>
    </row>
    <row r="15" spans="1:6" s="18" customFormat="1" ht="14">
      <c r="A15" s="52" t="s">
        <v>325</v>
      </c>
      <c r="B15" s="53">
        <v>223931661</v>
      </c>
      <c r="C15" s="53">
        <v>242925490</v>
      </c>
      <c r="D15" s="53">
        <v>293336269</v>
      </c>
      <c r="E15" s="53">
        <v>314769773</v>
      </c>
      <c r="F15" s="53">
        <v>1074963193</v>
      </c>
    </row>
    <row r="16" spans="1:6" s="18" customFormat="1" ht="14">
      <c r="A16" s="52" t="s">
        <v>326</v>
      </c>
      <c r="B16" s="53">
        <v>84742600</v>
      </c>
      <c r="C16" s="53">
        <v>259761800</v>
      </c>
      <c r="D16" s="53">
        <v>147756700</v>
      </c>
      <c r="E16" s="53">
        <v>173553490</v>
      </c>
      <c r="F16" s="53">
        <v>665814590</v>
      </c>
    </row>
    <row r="17" spans="1:6" s="18" customFormat="1" ht="14">
      <c r="A17" s="59" t="s">
        <v>314</v>
      </c>
      <c r="B17" s="56">
        <v>15116051312</v>
      </c>
      <c r="C17" s="56">
        <v>15996931580</v>
      </c>
      <c r="D17" s="56">
        <v>15974239936</v>
      </c>
      <c r="E17" s="56">
        <v>17217811620</v>
      </c>
      <c r="F17" s="56">
        <v>64305034448</v>
      </c>
    </row>
    <row r="18" spans="1:6" s="18" customFormat="1" ht="14">
      <c r="B18" s="46"/>
      <c r="C18" s="46"/>
    </row>
    <row r="19" spans="1:6" s="18" customFormat="1" ht="14">
      <c r="A19" s="23" t="s">
        <v>315</v>
      </c>
      <c r="B19" s="46"/>
      <c r="C19" s="46"/>
    </row>
    <row r="20" spans="1:6" s="18" customFormat="1" ht="14">
      <c r="B20" s="46"/>
      <c r="C20" s="46"/>
    </row>
    <row r="21" spans="1:6" s="18" customFormat="1" ht="14">
      <c r="B21" s="46"/>
      <c r="C21" s="46"/>
    </row>
    <row r="22" spans="1:6" s="18" customFormat="1" ht="14">
      <c r="B22" s="46"/>
      <c r="C22" s="46"/>
    </row>
    <row r="23" spans="1:6" s="18" customFormat="1" ht="14">
      <c r="B23" s="46"/>
      <c r="C23" s="46"/>
    </row>
    <row r="24" spans="1:6" s="18" customFormat="1" ht="14">
      <c r="B24" s="46"/>
      <c r="C24" s="46"/>
    </row>
    <row r="25" spans="1:6" s="18" customFormat="1" ht="14">
      <c r="B25" s="46"/>
      <c r="C25" s="46"/>
    </row>
    <row r="26" spans="1:6" s="18" customFormat="1" ht="14">
      <c r="B26" s="46"/>
      <c r="C26" s="46"/>
    </row>
    <row r="27" spans="1:6" s="18" customFormat="1" ht="14">
      <c r="B27" s="46"/>
      <c r="C27" s="46"/>
    </row>
    <row r="28" spans="1:6" s="18" customFormat="1" ht="14">
      <c r="B28" s="46"/>
      <c r="C28" s="46"/>
    </row>
    <row r="29" spans="1:6" s="18" customFormat="1" ht="14">
      <c r="B29" s="46"/>
      <c r="C29" s="46"/>
    </row>
    <row r="30" spans="1:6" s="18" customFormat="1" ht="14">
      <c r="B30" s="46"/>
      <c r="C30" s="46"/>
    </row>
    <row r="31" spans="1:6" s="18" customFormat="1" ht="14">
      <c r="B31" s="46"/>
      <c r="C31" s="46"/>
    </row>
    <row r="32" spans="1:6" s="18" customFormat="1" ht="14">
      <c r="B32" s="46"/>
      <c r="C32" s="46"/>
    </row>
    <row r="33" spans="2:3" s="18" customFormat="1" ht="14">
      <c r="B33" s="46"/>
      <c r="C33" s="46"/>
    </row>
    <row r="34" spans="2:3" s="18" customFormat="1" ht="14">
      <c r="B34" s="46"/>
      <c r="C34" s="46"/>
    </row>
    <row r="35" spans="2:3" s="18" customFormat="1" ht="14">
      <c r="B35" s="46"/>
      <c r="C35" s="46"/>
    </row>
    <row r="36" spans="2:3" s="18" customFormat="1" ht="14">
      <c r="B36" s="46"/>
      <c r="C36" s="46"/>
    </row>
    <row r="37" spans="2:3" s="18" customFormat="1" ht="14">
      <c r="B37" s="46"/>
      <c r="C37" s="46"/>
    </row>
    <row r="38" spans="2:3" s="18" customFormat="1" ht="14">
      <c r="B38" s="46"/>
      <c r="C38" s="46"/>
    </row>
    <row r="39" spans="2:3" s="18" customFormat="1" ht="14">
      <c r="B39" s="46"/>
      <c r="C39" s="46"/>
    </row>
    <row r="40" spans="2:3" s="18" customFormat="1" ht="14">
      <c r="B40" s="46"/>
      <c r="C40" s="46"/>
    </row>
    <row r="41" spans="2:3" s="18" customFormat="1" ht="14">
      <c r="B41" s="46"/>
      <c r="C41" s="46"/>
    </row>
    <row r="42" spans="2:3" s="18" customFormat="1" ht="14">
      <c r="B42" s="46"/>
      <c r="C42" s="46"/>
    </row>
    <row r="43" spans="2:3" s="18" customFormat="1" ht="14">
      <c r="B43" s="46"/>
      <c r="C43" s="46"/>
    </row>
    <row r="44" spans="2:3" s="18" customFormat="1" ht="14">
      <c r="B44" s="46"/>
      <c r="C44" s="46"/>
    </row>
    <row r="45" spans="2:3" s="18" customFormat="1" ht="14">
      <c r="B45" s="46"/>
      <c r="C45" s="46"/>
    </row>
    <row r="46" spans="2:3" s="18" customFormat="1" ht="14">
      <c r="B46" s="46"/>
      <c r="C46" s="46"/>
    </row>
    <row r="47" spans="2:3" s="18" customFormat="1" ht="14">
      <c r="B47" s="46"/>
      <c r="C47" s="46"/>
    </row>
  </sheetData>
  <sheetProtection selectLockedCells="1" selectUnlockedCells="1"/>
  <mergeCells count="1">
    <mergeCell ref="A3:F3"/>
  </mergeCells>
  <conditionalFormatting sqref="B5 A4:B4">
    <cfRule type="duplicateValues" dxfId="111" priority="3"/>
  </conditionalFormatting>
  <conditionalFormatting sqref="C4:F5">
    <cfRule type="duplicateValues" dxfId="110" priority="2"/>
  </conditionalFormatting>
  <conditionalFormatting sqref="A5">
    <cfRule type="duplicateValues" dxfId="109" priority="1"/>
  </conditionalFormatting>
  <pageMargins left="0.7" right="0.7" top="0.75" bottom="0.75" header="0.3" footer="0.3"/>
  <pageSetup orientation="portrait" horizontalDpi="360" verticalDpi="36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BEA11-5F4B-48A3-89A6-0BA0DC191447}">
  <dimension ref="A1:C44"/>
  <sheetViews>
    <sheetView showGridLines="0" zoomScale="87" zoomScaleNormal="87" workbookViewId="0">
      <selection activeCell="G18" sqref="G18"/>
    </sheetView>
  </sheetViews>
  <sheetFormatPr baseColWidth="10" defaultColWidth="11.5" defaultRowHeight="15"/>
  <cols>
    <col min="1" max="1" width="37.6640625" style="16" bestFit="1" customWidth="1"/>
    <col min="2" max="2" width="19.1640625" style="47" customWidth="1"/>
    <col min="3" max="3" width="13.6640625" style="47" customWidth="1"/>
    <col min="4" max="16384" width="11.5" style="16"/>
  </cols>
  <sheetData>
    <row r="1" spans="1:3" s="14" customFormat="1" ht="59.25" customHeight="1">
      <c r="B1" s="35"/>
      <c r="C1" s="35"/>
    </row>
    <row r="2" spans="1:3" s="15" customFormat="1" ht="3.75" customHeight="1">
      <c r="B2" s="36"/>
      <c r="C2" s="36"/>
    </row>
    <row r="3" spans="1:3" ht="28.5" customHeight="1">
      <c r="A3" s="461" t="s">
        <v>13</v>
      </c>
      <c r="B3" s="461"/>
      <c r="C3" s="16"/>
    </row>
    <row r="4" spans="1:3">
      <c r="A4" s="26" t="s">
        <v>81</v>
      </c>
      <c r="B4" s="37"/>
      <c r="C4" s="16"/>
    </row>
    <row r="5" spans="1:3">
      <c r="A5" s="38" t="s">
        <v>327</v>
      </c>
      <c r="B5" s="39"/>
      <c r="C5" s="16"/>
    </row>
    <row r="7" spans="1:3" s="18" customFormat="1" ht="30" customHeight="1">
      <c r="A7" s="29" t="s">
        <v>313</v>
      </c>
      <c r="B7" s="29" t="s">
        <v>314</v>
      </c>
    </row>
    <row r="8" spans="1:3" s="18" customFormat="1" ht="14">
      <c r="A8" s="52">
        <v>2016</v>
      </c>
      <c r="B8" s="53">
        <v>3364704831</v>
      </c>
    </row>
    <row r="9" spans="1:3" s="18" customFormat="1" ht="14">
      <c r="A9" s="52" t="s">
        <v>328</v>
      </c>
      <c r="B9" s="54">
        <v>2896233499</v>
      </c>
    </row>
    <row r="10" spans="1:3" s="18" customFormat="1" ht="14">
      <c r="A10" s="52">
        <v>2018</v>
      </c>
      <c r="B10" s="53">
        <v>4086759064</v>
      </c>
    </row>
    <row r="11" spans="1:3" s="18" customFormat="1" ht="14">
      <c r="A11" s="52">
        <v>2019</v>
      </c>
      <c r="B11" s="53">
        <v>3991878929</v>
      </c>
    </row>
    <row r="12" spans="1:3" s="234" customFormat="1" ht="14">
      <c r="A12" s="52" t="s">
        <v>649</v>
      </c>
      <c r="B12" s="455">
        <v>252567373</v>
      </c>
    </row>
    <row r="13" spans="1:3" s="18" customFormat="1" ht="14">
      <c r="A13" s="60">
        <v>2021</v>
      </c>
      <c r="B13" s="53">
        <v>2302746317</v>
      </c>
    </row>
    <row r="14" spans="1:3" s="18" customFormat="1" ht="14">
      <c r="A14" s="297" t="s">
        <v>128</v>
      </c>
      <c r="B14" s="56">
        <f>SUM(B8:B13)</f>
        <v>16894890013</v>
      </c>
    </row>
    <row r="15" spans="1:3" s="18" customFormat="1" ht="14">
      <c r="A15" s="234"/>
      <c r="B15" s="46"/>
      <c r="C15" s="46"/>
    </row>
    <row r="16" spans="1:3" s="18" customFormat="1" ht="14">
      <c r="A16" s="236" t="s">
        <v>315</v>
      </c>
      <c r="B16" s="46"/>
      <c r="C16" s="46"/>
    </row>
    <row r="17" spans="1:3" s="18" customFormat="1" ht="50" customHeight="1">
      <c r="A17" s="472" t="s">
        <v>650</v>
      </c>
      <c r="B17" s="472"/>
      <c r="C17" s="46"/>
    </row>
    <row r="18" spans="1:3" s="18" customFormat="1" ht="14">
      <c r="B18" s="46"/>
      <c r="C18" s="46"/>
    </row>
    <row r="19" spans="1:3" s="18" customFormat="1" ht="14">
      <c r="B19" s="46"/>
      <c r="C19" s="46"/>
    </row>
    <row r="20" spans="1:3" s="18" customFormat="1" ht="14">
      <c r="B20" s="46"/>
      <c r="C20" s="46"/>
    </row>
    <row r="21" spans="1:3" s="18" customFormat="1" ht="14">
      <c r="B21" s="46"/>
      <c r="C21" s="46"/>
    </row>
    <row r="22" spans="1:3" s="18" customFormat="1" ht="14">
      <c r="B22" s="46"/>
      <c r="C22" s="46"/>
    </row>
    <row r="23" spans="1:3" s="18" customFormat="1" ht="14">
      <c r="B23" s="46"/>
      <c r="C23" s="46"/>
    </row>
    <row r="24" spans="1:3" s="18" customFormat="1" ht="14">
      <c r="B24" s="46"/>
      <c r="C24" s="46"/>
    </row>
    <row r="25" spans="1:3" s="18" customFormat="1" ht="14">
      <c r="B25" s="46"/>
      <c r="C25" s="46"/>
    </row>
    <row r="26" spans="1:3" s="18" customFormat="1" ht="14">
      <c r="B26" s="46"/>
      <c r="C26" s="46"/>
    </row>
    <row r="27" spans="1:3" s="18" customFormat="1" ht="14">
      <c r="B27" s="46"/>
      <c r="C27" s="46"/>
    </row>
    <row r="28" spans="1:3" s="18" customFormat="1" ht="14">
      <c r="B28" s="46"/>
      <c r="C28" s="46"/>
    </row>
    <row r="29" spans="1:3" s="18" customFormat="1" ht="14">
      <c r="B29" s="46"/>
      <c r="C29" s="46"/>
    </row>
    <row r="30" spans="1:3" s="18" customFormat="1" ht="14">
      <c r="B30" s="46"/>
      <c r="C30" s="46"/>
    </row>
    <row r="31" spans="1:3" s="18" customFormat="1" ht="14">
      <c r="B31" s="46"/>
      <c r="C31" s="46"/>
    </row>
    <row r="32" spans="1:3" s="18" customFormat="1" ht="14">
      <c r="B32" s="46"/>
      <c r="C32" s="46"/>
    </row>
    <row r="33" spans="2:3" s="18" customFormat="1" ht="14">
      <c r="B33" s="46"/>
      <c r="C33" s="46"/>
    </row>
    <row r="34" spans="2:3" s="18" customFormat="1" ht="14">
      <c r="B34" s="46"/>
      <c r="C34" s="46"/>
    </row>
    <row r="35" spans="2:3" s="18" customFormat="1" ht="14">
      <c r="B35" s="46"/>
      <c r="C35" s="46"/>
    </row>
    <row r="36" spans="2:3" s="18" customFormat="1" ht="14">
      <c r="B36" s="46"/>
      <c r="C36" s="46"/>
    </row>
    <row r="37" spans="2:3" s="18" customFormat="1" ht="14">
      <c r="B37" s="46"/>
      <c r="C37" s="46"/>
    </row>
    <row r="38" spans="2:3" s="18" customFormat="1" ht="14">
      <c r="B38" s="46"/>
      <c r="C38" s="46"/>
    </row>
    <row r="39" spans="2:3" s="18" customFormat="1" ht="14">
      <c r="B39" s="46"/>
      <c r="C39" s="46"/>
    </row>
    <row r="40" spans="2:3" s="18" customFormat="1" ht="14">
      <c r="B40" s="46"/>
      <c r="C40" s="46"/>
    </row>
    <row r="41" spans="2:3" s="18" customFormat="1" ht="14">
      <c r="B41" s="46"/>
      <c r="C41" s="46"/>
    </row>
    <row r="42" spans="2:3" s="18" customFormat="1" ht="14">
      <c r="B42" s="46"/>
      <c r="C42" s="46"/>
    </row>
    <row r="43" spans="2:3" s="18" customFormat="1" ht="14">
      <c r="B43" s="46"/>
      <c r="C43" s="46"/>
    </row>
    <row r="44" spans="2:3" s="18" customFormat="1" ht="14">
      <c r="B44" s="46"/>
      <c r="C44" s="46"/>
    </row>
  </sheetData>
  <sheetProtection selectLockedCells="1" selectUnlockedCells="1"/>
  <mergeCells count="2">
    <mergeCell ref="A3:B3"/>
    <mergeCell ref="A17:B17"/>
  </mergeCells>
  <conditionalFormatting sqref="A4:B4 B5">
    <cfRule type="duplicateValues" dxfId="108" priority="2"/>
  </conditionalFormatting>
  <conditionalFormatting sqref="A5">
    <cfRule type="duplicateValues" dxfId="107" priority="1"/>
  </conditionalFormatting>
  <pageMargins left="0.7" right="0.7" top="0.75" bottom="0.75" header="0.3" footer="0.3"/>
  <pageSetup orientation="portrait" horizontalDpi="360" verticalDpi="36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EB32E-D24B-478D-8C80-80D779A76346}">
  <dimension ref="A1:C42"/>
  <sheetViews>
    <sheetView showGridLines="0" zoomScale="87" zoomScaleNormal="87" workbookViewId="0">
      <selection activeCell="A16" sqref="A16:B16"/>
    </sheetView>
  </sheetViews>
  <sheetFormatPr baseColWidth="10" defaultColWidth="11.5" defaultRowHeight="15"/>
  <cols>
    <col min="1" max="1" width="37.6640625" style="16" bestFit="1" customWidth="1"/>
    <col min="2" max="2" width="19.1640625" style="47" customWidth="1"/>
    <col min="3" max="3" width="13.6640625" style="47" customWidth="1"/>
    <col min="4" max="16384" width="11.5" style="16"/>
  </cols>
  <sheetData>
    <row r="1" spans="1:3" s="14" customFormat="1" ht="59.25" customHeight="1">
      <c r="B1" s="35"/>
      <c r="C1" s="35"/>
    </row>
    <row r="2" spans="1:3" s="15" customFormat="1" ht="3.75" customHeight="1">
      <c r="B2" s="36"/>
      <c r="C2" s="36"/>
    </row>
    <row r="3" spans="1:3" ht="28.5" customHeight="1">
      <c r="A3" s="461" t="s">
        <v>13</v>
      </c>
      <c r="B3" s="461"/>
      <c r="C3" s="16"/>
    </row>
    <row r="4" spans="1:3">
      <c r="A4" s="26" t="s">
        <v>82</v>
      </c>
      <c r="B4" s="37"/>
      <c r="C4" s="16"/>
    </row>
    <row r="5" spans="1:3">
      <c r="A5" s="38" t="s">
        <v>327</v>
      </c>
      <c r="B5" s="39"/>
      <c r="C5" s="16"/>
    </row>
    <row r="7" spans="1:3" s="18" customFormat="1" ht="30" customHeight="1">
      <c r="A7" s="29" t="s">
        <v>313</v>
      </c>
      <c r="B7" s="29" t="s">
        <v>316</v>
      </c>
    </row>
    <row r="8" spans="1:3" s="18" customFormat="1" ht="14">
      <c r="A8" s="57">
        <v>2016</v>
      </c>
      <c r="B8" s="45">
        <v>24232</v>
      </c>
    </row>
    <row r="9" spans="1:3" s="18" customFormat="1" ht="14">
      <c r="A9" s="52" t="s">
        <v>328</v>
      </c>
      <c r="B9" s="45">
        <v>22410</v>
      </c>
    </row>
    <row r="10" spans="1:3" s="18" customFormat="1" ht="14">
      <c r="A10" s="57">
        <v>2018</v>
      </c>
      <c r="B10" s="45">
        <v>39879</v>
      </c>
    </row>
    <row r="11" spans="1:3" s="18" customFormat="1" ht="14">
      <c r="A11" s="57">
        <v>2019</v>
      </c>
      <c r="B11" s="43">
        <v>30798</v>
      </c>
    </row>
    <row r="12" spans="1:3" s="18" customFormat="1" ht="14">
      <c r="A12" s="57">
        <v>2020</v>
      </c>
      <c r="B12" s="43">
        <v>113311</v>
      </c>
    </row>
    <row r="13" spans="1:3" s="18" customFormat="1" ht="14">
      <c r="A13" s="57">
        <v>2021</v>
      </c>
      <c r="B13" s="45">
        <v>18173</v>
      </c>
      <c r="C13" s="46"/>
    </row>
    <row r="14" spans="1:3" s="18" customFormat="1" ht="14">
      <c r="A14" s="234"/>
      <c r="B14" s="46"/>
      <c r="C14" s="46"/>
    </row>
    <row r="15" spans="1:3" s="18" customFormat="1" ht="14">
      <c r="A15" s="236" t="s">
        <v>315</v>
      </c>
      <c r="B15" s="46"/>
      <c r="C15" s="46"/>
    </row>
    <row r="16" spans="1:3" s="18" customFormat="1" ht="61" customHeight="1">
      <c r="A16" s="472" t="s">
        <v>650</v>
      </c>
      <c r="B16" s="472"/>
      <c r="C16" s="46"/>
    </row>
    <row r="17" spans="2:3" s="18" customFormat="1" ht="14">
      <c r="B17" s="46"/>
      <c r="C17" s="46"/>
    </row>
    <row r="18" spans="2:3" s="18" customFormat="1" ht="14">
      <c r="B18" s="46"/>
      <c r="C18" s="46"/>
    </row>
    <row r="19" spans="2:3" s="18" customFormat="1" ht="14">
      <c r="B19" s="46"/>
      <c r="C19" s="46"/>
    </row>
    <row r="20" spans="2:3" s="18" customFormat="1" ht="14">
      <c r="B20" s="46"/>
      <c r="C20" s="46"/>
    </row>
    <row r="21" spans="2:3" s="18" customFormat="1" ht="14">
      <c r="B21" s="46"/>
      <c r="C21" s="46"/>
    </row>
    <row r="22" spans="2:3" s="18" customFormat="1" ht="14">
      <c r="B22" s="46"/>
      <c r="C22" s="46"/>
    </row>
    <row r="23" spans="2:3" s="18" customFormat="1" ht="14">
      <c r="B23" s="46"/>
      <c r="C23" s="46"/>
    </row>
    <row r="24" spans="2:3" s="18" customFormat="1" ht="14">
      <c r="B24" s="46"/>
      <c r="C24" s="46"/>
    </row>
    <row r="25" spans="2:3" s="18" customFormat="1" ht="14">
      <c r="B25" s="46"/>
      <c r="C25" s="46"/>
    </row>
    <row r="26" spans="2:3" s="18" customFormat="1" ht="14">
      <c r="B26" s="46"/>
      <c r="C26" s="46"/>
    </row>
    <row r="27" spans="2:3" s="18" customFormat="1" ht="14">
      <c r="B27" s="46"/>
      <c r="C27" s="46"/>
    </row>
    <row r="28" spans="2:3" s="18" customFormat="1" ht="14">
      <c r="B28" s="46"/>
      <c r="C28" s="46"/>
    </row>
    <row r="29" spans="2:3" s="18" customFormat="1" ht="14">
      <c r="B29" s="46"/>
      <c r="C29" s="46"/>
    </row>
    <row r="30" spans="2:3" s="18" customFormat="1" ht="14">
      <c r="B30" s="46"/>
      <c r="C30" s="46"/>
    </row>
    <row r="31" spans="2:3" s="18" customFormat="1" ht="14">
      <c r="B31" s="46"/>
      <c r="C31" s="46"/>
    </row>
    <row r="32" spans="2:3" s="18" customFormat="1" ht="14">
      <c r="B32" s="46"/>
      <c r="C32" s="46"/>
    </row>
    <row r="33" spans="2:3" s="18" customFormat="1" ht="14">
      <c r="B33" s="46"/>
      <c r="C33" s="46"/>
    </row>
    <row r="34" spans="2:3" s="18" customFormat="1" ht="14">
      <c r="B34" s="46"/>
      <c r="C34" s="46"/>
    </row>
    <row r="35" spans="2:3" s="18" customFormat="1" ht="14">
      <c r="B35" s="46"/>
      <c r="C35" s="46"/>
    </row>
    <row r="36" spans="2:3" s="18" customFormat="1" ht="14">
      <c r="B36" s="46"/>
      <c r="C36" s="46"/>
    </row>
    <row r="37" spans="2:3" s="18" customFormat="1" ht="14">
      <c r="B37" s="46"/>
      <c r="C37" s="46"/>
    </row>
    <row r="38" spans="2:3" s="18" customFormat="1" ht="14">
      <c r="B38" s="46"/>
      <c r="C38" s="46"/>
    </row>
    <row r="39" spans="2:3" s="18" customFormat="1" ht="14">
      <c r="B39" s="46"/>
      <c r="C39" s="46"/>
    </row>
    <row r="40" spans="2:3" s="18" customFormat="1" ht="14">
      <c r="B40" s="46"/>
      <c r="C40" s="46"/>
    </row>
    <row r="41" spans="2:3" s="18" customFormat="1" ht="14">
      <c r="B41" s="46"/>
      <c r="C41" s="46"/>
    </row>
    <row r="42" spans="2:3" s="18" customFormat="1" ht="14">
      <c r="B42" s="46"/>
      <c r="C42" s="46"/>
    </row>
  </sheetData>
  <sheetProtection selectLockedCells="1" selectUnlockedCells="1"/>
  <mergeCells count="2">
    <mergeCell ref="A3:B3"/>
    <mergeCell ref="A16:B16"/>
  </mergeCells>
  <conditionalFormatting sqref="A4:B4 B5">
    <cfRule type="duplicateValues" dxfId="106" priority="2"/>
  </conditionalFormatting>
  <conditionalFormatting sqref="A5">
    <cfRule type="duplicateValues" dxfId="105" priority="1"/>
  </conditionalFormatting>
  <pageMargins left="0.7" right="0.7" top="0.75" bottom="0.75" header="0.3" footer="0.3"/>
  <pageSetup orientation="portrait" horizontalDpi="360" verticalDpi="36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370C2-DF40-42CC-B2DE-25E0312DC6EF}">
  <dimension ref="A1:G43"/>
  <sheetViews>
    <sheetView showGridLines="0" zoomScale="87" zoomScaleNormal="87" workbookViewId="0"/>
  </sheetViews>
  <sheetFormatPr baseColWidth="10" defaultColWidth="11.5" defaultRowHeight="15"/>
  <cols>
    <col min="1" max="1" width="37.6640625" style="16" bestFit="1" customWidth="1"/>
    <col min="2" max="3" width="19.1640625" style="47" customWidth="1"/>
    <col min="4" max="6" width="19.1640625" style="16" customWidth="1"/>
    <col min="7" max="7" width="19.83203125" style="16" bestFit="1" customWidth="1"/>
    <col min="8" max="16384" width="11.5" style="16"/>
  </cols>
  <sheetData>
    <row r="1" spans="1:7" s="14" customFormat="1" ht="59.25" customHeight="1">
      <c r="B1" s="35"/>
      <c r="C1" s="35"/>
    </row>
    <row r="2" spans="1:7" s="15" customFormat="1" ht="3.75" customHeight="1">
      <c r="B2" s="36"/>
      <c r="C2" s="36"/>
    </row>
    <row r="3" spans="1:7" ht="28.5" customHeight="1">
      <c r="A3" s="461" t="s">
        <v>13</v>
      </c>
      <c r="B3" s="461"/>
      <c r="C3" s="461"/>
      <c r="D3" s="461"/>
      <c r="E3" s="461"/>
      <c r="F3" s="461"/>
      <c r="G3" s="461"/>
    </row>
    <row r="4" spans="1:7" ht="15" customHeight="1">
      <c r="A4" s="58" t="s">
        <v>83</v>
      </c>
      <c r="B4" s="37"/>
      <c r="C4" s="37"/>
      <c r="D4" s="37"/>
      <c r="E4" s="37"/>
      <c r="F4" s="37"/>
      <c r="G4" s="37"/>
    </row>
    <row r="5" spans="1:7">
      <c r="A5" s="38" t="s">
        <v>327</v>
      </c>
      <c r="B5" s="39"/>
      <c r="C5" s="39"/>
      <c r="D5" s="39"/>
      <c r="E5" s="39"/>
      <c r="F5" s="39"/>
      <c r="G5" s="39"/>
    </row>
    <row r="7" spans="1:7" s="18" customFormat="1" ht="30" customHeight="1">
      <c r="A7" s="61" t="s">
        <v>313</v>
      </c>
      <c r="B7" s="29">
        <v>2016</v>
      </c>
      <c r="C7" s="29">
        <v>2017</v>
      </c>
      <c r="D7" s="29">
        <v>2018</v>
      </c>
      <c r="E7" s="29">
        <v>2019</v>
      </c>
      <c r="F7" s="29">
        <v>2021</v>
      </c>
      <c r="G7" s="29" t="s">
        <v>329</v>
      </c>
    </row>
    <row r="8" spans="1:7" s="18" customFormat="1" ht="14">
      <c r="A8" s="52" t="s">
        <v>320</v>
      </c>
      <c r="B8" s="53">
        <v>1126737205</v>
      </c>
      <c r="C8" s="53">
        <v>1012736000</v>
      </c>
      <c r="D8" s="53">
        <v>1156780048</v>
      </c>
      <c r="E8" s="53">
        <v>1285058301</v>
      </c>
      <c r="F8" s="53">
        <v>657341833</v>
      </c>
      <c r="G8" s="53">
        <f>SUM(B8:F8)</f>
        <v>5238653387</v>
      </c>
    </row>
    <row r="9" spans="1:7" s="18" customFormat="1" ht="14">
      <c r="A9" s="52" t="s">
        <v>330</v>
      </c>
      <c r="B9" s="54">
        <v>1093037030</v>
      </c>
      <c r="C9" s="54">
        <v>859777800</v>
      </c>
      <c r="D9" s="54">
        <v>1264643237</v>
      </c>
      <c r="E9" s="54">
        <v>1196225800</v>
      </c>
      <c r="F9" s="54">
        <v>923132750</v>
      </c>
      <c r="G9" s="53">
        <f t="shared" ref="G9:G13" si="0">SUM(B9:F9)</f>
        <v>5336816617</v>
      </c>
    </row>
    <row r="10" spans="1:7" s="18" customFormat="1" ht="14">
      <c r="A10" s="52" t="s">
        <v>331</v>
      </c>
      <c r="B10" s="53">
        <v>746308461</v>
      </c>
      <c r="C10" s="53">
        <v>600836600</v>
      </c>
      <c r="D10" s="53">
        <v>1112156691</v>
      </c>
      <c r="E10" s="53">
        <v>1023321566</v>
      </c>
      <c r="F10" s="53">
        <v>518758667</v>
      </c>
      <c r="G10" s="53">
        <f t="shared" si="0"/>
        <v>4001381985</v>
      </c>
    </row>
    <row r="11" spans="1:7" s="18" customFormat="1" ht="14">
      <c r="A11" s="52" t="s">
        <v>318</v>
      </c>
      <c r="B11" s="53">
        <v>299402000</v>
      </c>
      <c r="C11" s="53">
        <v>305530100</v>
      </c>
      <c r="D11" s="53">
        <v>417727428</v>
      </c>
      <c r="E11" s="53">
        <v>332042200</v>
      </c>
      <c r="F11" s="53">
        <v>110008660</v>
      </c>
      <c r="G11" s="53">
        <f t="shared" si="0"/>
        <v>1464710388</v>
      </c>
    </row>
    <row r="12" spans="1:7" s="18" customFormat="1" ht="14">
      <c r="A12" s="52" t="s">
        <v>325</v>
      </c>
      <c r="B12" s="53">
        <v>99220135</v>
      </c>
      <c r="C12" s="53">
        <v>117352999</v>
      </c>
      <c r="D12" s="53">
        <v>135451660</v>
      </c>
      <c r="E12" s="53">
        <v>155231062</v>
      </c>
      <c r="F12" s="53">
        <v>93504407</v>
      </c>
      <c r="G12" s="53">
        <f t="shared" si="0"/>
        <v>600760263</v>
      </c>
    </row>
    <row r="13" spans="1:7" s="18" customFormat="1" ht="14">
      <c r="A13" s="59" t="s">
        <v>314</v>
      </c>
      <c r="B13" s="56">
        <f>SUM(B8:B12)</f>
        <v>3364704831</v>
      </c>
      <c r="C13" s="56">
        <f t="shared" ref="C13:F13" si="1">SUM(C8:C12)</f>
        <v>2896233499</v>
      </c>
      <c r="D13" s="56">
        <f t="shared" si="1"/>
        <v>4086759064</v>
      </c>
      <c r="E13" s="56">
        <f t="shared" si="1"/>
        <v>3991878929</v>
      </c>
      <c r="F13" s="56">
        <f t="shared" si="1"/>
        <v>2302746317</v>
      </c>
      <c r="G13" s="56">
        <f t="shared" si="0"/>
        <v>16642322640</v>
      </c>
    </row>
    <row r="14" spans="1:7" s="18" customFormat="1" ht="14">
      <c r="B14" s="46"/>
      <c r="C14" s="46"/>
    </row>
    <row r="15" spans="1:7" s="18" customFormat="1" ht="14">
      <c r="A15" s="23" t="s">
        <v>315</v>
      </c>
      <c r="B15" s="46"/>
      <c r="C15" s="46"/>
    </row>
    <row r="16" spans="1:7" s="18" customFormat="1" ht="14">
      <c r="B16" s="46"/>
      <c r="C16" s="46"/>
    </row>
    <row r="17" spans="2:3" s="18" customFormat="1" ht="14">
      <c r="B17" s="46"/>
      <c r="C17" s="46"/>
    </row>
    <row r="18" spans="2:3" s="18" customFormat="1" ht="14">
      <c r="B18" s="46"/>
      <c r="C18" s="46"/>
    </row>
    <row r="19" spans="2:3" s="18" customFormat="1" ht="14">
      <c r="B19" s="46"/>
      <c r="C19" s="46"/>
    </row>
    <row r="20" spans="2:3" s="18" customFormat="1" ht="14">
      <c r="B20" s="46"/>
      <c r="C20" s="46"/>
    </row>
    <row r="21" spans="2:3" s="18" customFormat="1" ht="14">
      <c r="B21" s="46"/>
      <c r="C21" s="46"/>
    </row>
    <row r="22" spans="2:3" s="18" customFormat="1" ht="14">
      <c r="B22" s="46"/>
      <c r="C22" s="46"/>
    </row>
    <row r="23" spans="2:3" s="18" customFormat="1" ht="14">
      <c r="B23" s="46"/>
      <c r="C23" s="46"/>
    </row>
    <row r="24" spans="2:3" s="18" customFormat="1" ht="14">
      <c r="B24" s="46"/>
      <c r="C24" s="46"/>
    </row>
    <row r="25" spans="2:3" s="18" customFormat="1" ht="14">
      <c r="B25" s="46"/>
      <c r="C25" s="46"/>
    </row>
    <row r="26" spans="2:3" s="18" customFormat="1" ht="14">
      <c r="B26" s="46"/>
      <c r="C26" s="46"/>
    </row>
    <row r="27" spans="2:3" s="18" customFormat="1" ht="14">
      <c r="B27" s="46"/>
      <c r="C27" s="46"/>
    </row>
    <row r="28" spans="2:3" s="18" customFormat="1" ht="14">
      <c r="B28" s="46"/>
      <c r="C28" s="46"/>
    </row>
    <row r="29" spans="2:3" s="18" customFormat="1" ht="14">
      <c r="B29" s="46"/>
      <c r="C29" s="46"/>
    </row>
    <row r="30" spans="2:3" s="18" customFormat="1" ht="14">
      <c r="B30" s="46"/>
      <c r="C30" s="46"/>
    </row>
    <row r="31" spans="2:3" s="18" customFormat="1" ht="14">
      <c r="B31" s="46"/>
      <c r="C31" s="46"/>
    </row>
    <row r="32" spans="2:3" s="18" customFormat="1" ht="14">
      <c r="B32" s="46"/>
      <c r="C32" s="46"/>
    </row>
    <row r="33" spans="2:3" s="18" customFormat="1" ht="14">
      <c r="B33" s="46"/>
      <c r="C33" s="46"/>
    </row>
    <row r="34" spans="2:3" s="18" customFormat="1" ht="14">
      <c r="B34" s="46"/>
      <c r="C34" s="46"/>
    </row>
    <row r="35" spans="2:3" s="18" customFormat="1" ht="14">
      <c r="B35" s="46"/>
      <c r="C35" s="46"/>
    </row>
    <row r="36" spans="2:3" s="18" customFormat="1" ht="14">
      <c r="B36" s="46"/>
      <c r="C36" s="46"/>
    </row>
    <row r="37" spans="2:3" s="18" customFormat="1" ht="14">
      <c r="B37" s="46"/>
      <c r="C37" s="46"/>
    </row>
    <row r="38" spans="2:3" s="18" customFormat="1" ht="14">
      <c r="B38" s="46"/>
      <c r="C38" s="46"/>
    </row>
    <row r="39" spans="2:3" s="18" customFormat="1" ht="14">
      <c r="B39" s="46"/>
      <c r="C39" s="46"/>
    </row>
    <row r="40" spans="2:3" s="18" customFormat="1" ht="14">
      <c r="B40" s="46"/>
      <c r="C40" s="46"/>
    </row>
    <row r="41" spans="2:3" s="18" customFormat="1" ht="14">
      <c r="B41" s="46"/>
      <c r="C41" s="46"/>
    </row>
    <row r="42" spans="2:3" s="18" customFormat="1" ht="14">
      <c r="B42" s="46"/>
      <c r="C42" s="46"/>
    </row>
    <row r="43" spans="2:3" s="18" customFormat="1" ht="14">
      <c r="B43" s="46"/>
      <c r="C43" s="46"/>
    </row>
  </sheetData>
  <sheetProtection selectLockedCells="1" selectUnlockedCells="1"/>
  <mergeCells count="1">
    <mergeCell ref="A3:G3"/>
  </mergeCells>
  <conditionalFormatting sqref="B5:C5 A4:C4">
    <cfRule type="duplicateValues" dxfId="104" priority="3"/>
  </conditionalFormatting>
  <conditionalFormatting sqref="D4:G5">
    <cfRule type="duplicateValues" dxfId="103" priority="2"/>
  </conditionalFormatting>
  <conditionalFormatting sqref="A5">
    <cfRule type="duplicateValues" dxfId="102" priority="1"/>
  </conditionalFormatting>
  <pageMargins left="0.7" right="0.7" top="0.75" bottom="0.75" header="0.3" footer="0.3"/>
  <pageSetup orientation="portrait" horizontalDpi="360" verticalDpi="36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88C8F-9B2D-40DA-931E-521FE46ABF49}">
  <dimension ref="A1:IS28"/>
  <sheetViews>
    <sheetView showGridLines="0" zoomScale="90" zoomScaleNormal="90" workbookViewId="0"/>
  </sheetViews>
  <sheetFormatPr baseColWidth="10" defaultColWidth="11.5" defaultRowHeight="15" customHeight="1"/>
  <cols>
    <col min="1" max="1" width="35" style="63" customWidth="1"/>
    <col min="2" max="2" width="15.83203125" style="63" customWidth="1"/>
    <col min="3" max="3" width="7.83203125" style="63" customWidth="1"/>
    <col min="4" max="4" width="15.6640625" style="63" customWidth="1"/>
    <col min="5" max="5" width="9" style="63" customWidth="1"/>
    <col min="6" max="6" width="14.6640625" style="63" customWidth="1"/>
    <col min="7" max="7" width="8.33203125" style="63" customWidth="1"/>
    <col min="8" max="253" width="11.5" style="63" customWidth="1"/>
    <col min="254" max="16384" width="11.5" style="62"/>
  </cols>
  <sheetData>
    <row r="1" spans="1:7" ht="59.25" customHeight="1">
      <c r="A1" s="88"/>
      <c r="B1" s="87"/>
      <c r="C1" s="87"/>
      <c r="D1" s="87"/>
    </row>
    <row r="2" spans="1:7" ht="8" customHeight="1">
      <c r="A2" s="86"/>
      <c r="B2" s="85"/>
      <c r="C2" s="85"/>
      <c r="D2" s="85"/>
    </row>
    <row r="3" spans="1:7" ht="21" customHeight="1">
      <c r="A3" s="461" t="s">
        <v>13</v>
      </c>
      <c r="B3" s="461"/>
      <c r="C3" s="461"/>
      <c r="D3" s="461"/>
      <c r="E3" s="461"/>
      <c r="F3" s="461"/>
      <c r="G3" s="461"/>
    </row>
    <row r="4" spans="1:7" ht="43.75" customHeight="1">
      <c r="A4" s="473" t="s">
        <v>548</v>
      </c>
      <c r="B4" s="473"/>
      <c r="C4" s="473"/>
      <c r="D4" s="473"/>
      <c r="E4" s="473"/>
      <c r="F4" s="473"/>
      <c r="G4" s="473"/>
    </row>
    <row r="5" spans="1:7" ht="14" customHeight="1">
      <c r="A5" s="38" t="s">
        <v>359</v>
      </c>
      <c r="B5" s="38"/>
      <c r="C5" s="38"/>
      <c r="D5" s="38"/>
      <c r="E5" s="38"/>
      <c r="F5" s="38"/>
      <c r="G5" s="38"/>
    </row>
    <row r="6" spans="1:7" ht="14" customHeight="1"/>
    <row r="7" spans="1:7" ht="29" customHeight="1">
      <c r="A7" s="100" t="s">
        <v>358</v>
      </c>
      <c r="B7" s="100" t="s">
        <v>357</v>
      </c>
      <c r="C7" s="100" t="s">
        <v>22</v>
      </c>
      <c r="D7" s="100" t="s">
        <v>356</v>
      </c>
      <c r="E7" s="100" t="s">
        <v>22</v>
      </c>
      <c r="F7" s="61" t="s">
        <v>355</v>
      </c>
      <c r="G7" s="83" t="s">
        <v>22</v>
      </c>
    </row>
    <row r="8" spans="1:7" ht="14" customHeight="1">
      <c r="A8" s="335" t="s">
        <v>354</v>
      </c>
      <c r="B8" s="336">
        <v>13</v>
      </c>
      <c r="C8" s="337">
        <v>0.31707317073170732</v>
      </c>
      <c r="D8" s="338">
        <v>18</v>
      </c>
      <c r="E8" s="339">
        <v>0.22222222222222221</v>
      </c>
      <c r="F8" s="340">
        <v>25</v>
      </c>
      <c r="G8" s="71">
        <f>F8/F27</f>
        <v>0.25510204081632654</v>
      </c>
    </row>
    <row r="9" spans="1:7" ht="14" customHeight="1">
      <c r="A9" s="81" t="s">
        <v>353</v>
      </c>
      <c r="B9" s="76">
        <v>4</v>
      </c>
      <c r="C9" s="75">
        <v>9.7560975609756101E-2</v>
      </c>
      <c r="D9" s="80">
        <v>18</v>
      </c>
      <c r="E9" s="79">
        <v>0.22222222222222221</v>
      </c>
      <c r="F9" s="72">
        <v>16</v>
      </c>
      <c r="G9" s="71">
        <f>F9/F27</f>
        <v>0.16326530612244897</v>
      </c>
    </row>
    <row r="10" spans="1:7" ht="14" customHeight="1">
      <c r="A10" s="81" t="s">
        <v>352</v>
      </c>
      <c r="B10" s="76">
        <v>11</v>
      </c>
      <c r="C10" s="75">
        <v>0.26829268292682928</v>
      </c>
      <c r="D10" s="80">
        <v>13</v>
      </c>
      <c r="E10" s="79">
        <v>0.16049382716049379</v>
      </c>
      <c r="F10" s="72">
        <v>9</v>
      </c>
      <c r="G10" s="71">
        <f>F10/F27</f>
        <v>9.1836734693877556E-2</v>
      </c>
    </row>
    <row r="11" spans="1:7" ht="14" customHeight="1">
      <c r="A11" s="81" t="s">
        <v>351</v>
      </c>
      <c r="B11" s="76">
        <v>0</v>
      </c>
      <c r="C11" s="75">
        <v>0</v>
      </c>
      <c r="D11" s="80">
        <v>1</v>
      </c>
      <c r="E11" s="79">
        <v>1.234567901234568E-2</v>
      </c>
      <c r="F11" s="72">
        <v>0</v>
      </c>
      <c r="G11" s="71">
        <f>F11/F27</f>
        <v>0</v>
      </c>
    </row>
    <row r="12" spans="1:7" ht="14" customHeight="1">
      <c r="A12" s="81" t="s">
        <v>350</v>
      </c>
      <c r="B12" s="76">
        <v>2</v>
      </c>
      <c r="C12" s="75">
        <v>4.878048780487805E-2</v>
      </c>
      <c r="D12" s="80">
        <v>4</v>
      </c>
      <c r="E12" s="79">
        <v>4.9382716049382713E-2</v>
      </c>
      <c r="F12" s="72">
        <v>5</v>
      </c>
      <c r="G12" s="71">
        <f>F12/F27</f>
        <v>5.1020408163265307E-2</v>
      </c>
    </row>
    <row r="13" spans="1:7" ht="14" customHeight="1">
      <c r="A13" s="81" t="s">
        <v>349</v>
      </c>
      <c r="B13" s="76">
        <v>0</v>
      </c>
      <c r="C13" s="75">
        <v>0</v>
      </c>
      <c r="D13" s="80">
        <v>1</v>
      </c>
      <c r="E13" s="79">
        <v>1.234567901234568E-2</v>
      </c>
      <c r="F13" s="72">
        <v>1</v>
      </c>
      <c r="G13" s="71">
        <f>F13/F27</f>
        <v>1.020408163265306E-2</v>
      </c>
    </row>
    <row r="14" spans="1:7" ht="14" customHeight="1">
      <c r="A14" s="82" t="s">
        <v>348</v>
      </c>
      <c r="B14" s="76">
        <v>0</v>
      </c>
      <c r="C14" s="75">
        <v>0</v>
      </c>
      <c r="D14" s="80">
        <v>0</v>
      </c>
      <c r="E14" s="79">
        <v>0</v>
      </c>
      <c r="F14" s="72">
        <v>2</v>
      </c>
      <c r="G14" s="71">
        <f>F14/F27</f>
        <v>2.0408163265306121E-2</v>
      </c>
    </row>
    <row r="15" spans="1:7" ht="14" customHeight="1">
      <c r="A15" s="81" t="s">
        <v>347</v>
      </c>
      <c r="B15" s="76">
        <v>0</v>
      </c>
      <c r="C15" s="75">
        <v>0</v>
      </c>
      <c r="D15" s="80">
        <v>1</v>
      </c>
      <c r="E15" s="79">
        <v>1.234567901234568E-2</v>
      </c>
      <c r="F15" s="72">
        <v>3</v>
      </c>
      <c r="G15" s="71">
        <f>F15/F27</f>
        <v>3.0612244897959183E-2</v>
      </c>
    </row>
    <row r="16" spans="1:7" ht="14" customHeight="1">
      <c r="A16" s="81" t="s">
        <v>346</v>
      </c>
      <c r="B16" s="76">
        <v>2</v>
      </c>
      <c r="C16" s="75">
        <v>4.878048780487805E-2</v>
      </c>
      <c r="D16" s="80">
        <v>3</v>
      </c>
      <c r="E16" s="79">
        <v>3.7037037037037028E-2</v>
      </c>
      <c r="F16" s="72">
        <v>5</v>
      </c>
      <c r="G16" s="71">
        <f>F16/F27</f>
        <v>5.1020408163265307E-2</v>
      </c>
    </row>
    <row r="17" spans="1:7" ht="14" customHeight="1">
      <c r="A17" s="81" t="s">
        <v>345</v>
      </c>
      <c r="B17" s="76">
        <v>0</v>
      </c>
      <c r="C17" s="75">
        <v>0</v>
      </c>
      <c r="D17" s="80">
        <v>0</v>
      </c>
      <c r="E17" s="79">
        <v>0</v>
      </c>
      <c r="F17" s="72">
        <v>2</v>
      </c>
      <c r="G17" s="71">
        <f>F17/F27</f>
        <v>2.0408163265306121E-2</v>
      </c>
    </row>
    <row r="18" spans="1:7" ht="14" customHeight="1">
      <c r="A18" s="81" t="s">
        <v>344</v>
      </c>
      <c r="B18" s="76">
        <v>0</v>
      </c>
      <c r="C18" s="75">
        <v>0</v>
      </c>
      <c r="D18" s="80">
        <v>0</v>
      </c>
      <c r="E18" s="79">
        <v>0</v>
      </c>
      <c r="F18" s="72">
        <v>3</v>
      </c>
      <c r="G18" s="71">
        <f>F18/F27</f>
        <v>3.0612244897959183E-2</v>
      </c>
    </row>
    <row r="19" spans="1:7" ht="14" customHeight="1">
      <c r="A19" s="81" t="s">
        <v>343</v>
      </c>
      <c r="B19" s="76">
        <v>3</v>
      </c>
      <c r="C19" s="75">
        <v>7.3170731707317069E-2</v>
      </c>
      <c r="D19" s="80">
        <v>6</v>
      </c>
      <c r="E19" s="79">
        <v>7.407407407407407E-2</v>
      </c>
      <c r="F19" s="72">
        <v>7</v>
      </c>
      <c r="G19" s="71">
        <f>F19/F27</f>
        <v>7.1428571428571425E-2</v>
      </c>
    </row>
    <row r="20" spans="1:7" ht="14" customHeight="1">
      <c r="A20" s="81" t="s">
        <v>342</v>
      </c>
      <c r="B20" s="76">
        <v>0</v>
      </c>
      <c r="C20" s="75">
        <v>0</v>
      </c>
      <c r="D20" s="76">
        <v>0</v>
      </c>
      <c r="E20" s="75">
        <v>0</v>
      </c>
      <c r="F20" s="72">
        <v>1</v>
      </c>
      <c r="G20" s="71">
        <f>F20/F27</f>
        <v>1.020408163265306E-2</v>
      </c>
    </row>
    <row r="21" spans="1:7" ht="14" customHeight="1">
      <c r="A21" s="81" t="s">
        <v>341</v>
      </c>
      <c r="B21" s="76">
        <v>2</v>
      </c>
      <c r="C21" s="75">
        <v>4.878048780487805E-2</v>
      </c>
      <c r="D21" s="80">
        <v>1</v>
      </c>
      <c r="E21" s="79">
        <v>1.234567901234568E-2</v>
      </c>
      <c r="F21" s="72">
        <v>1</v>
      </c>
      <c r="G21" s="71">
        <f>F21/F27</f>
        <v>1.020408163265306E-2</v>
      </c>
    </row>
    <row r="22" spans="1:7" ht="14" customHeight="1">
      <c r="A22" s="81" t="s">
        <v>340</v>
      </c>
      <c r="B22" s="76">
        <v>0</v>
      </c>
      <c r="C22" s="75">
        <v>0</v>
      </c>
      <c r="D22" s="80">
        <v>2</v>
      </c>
      <c r="E22" s="79">
        <v>2.469135802469136E-2</v>
      </c>
      <c r="F22" s="72">
        <v>2</v>
      </c>
      <c r="G22" s="71">
        <f>F22/F27</f>
        <v>2.0408163265306121E-2</v>
      </c>
    </row>
    <row r="23" spans="1:7" ht="15" customHeight="1">
      <c r="A23" s="77" t="s">
        <v>339</v>
      </c>
      <c r="B23" s="76">
        <v>0</v>
      </c>
      <c r="C23" s="75">
        <v>0</v>
      </c>
      <c r="D23" s="74">
        <v>1</v>
      </c>
      <c r="E23" s="73">
        <v>1.234567901234568E-2</v>
      </c>
      <c r="F23" s="72">
        <v>1</v>
      </c>
      <c r="G23" s="71">
        <f>F23/F27</f>
        <v>1.020408163265306E-2</v>
      </c>
    </row>
    <row r="24" spans="1:7" ht="15" customHeight="1">
      <c r="A24" s="77" t="s">
        <v>338</v>
      </c>
      <c r="B24" s="78">
        <v>0</v>
      </c>
      <c r="C24" s="75">
        <v>0</v>
      </c>
      <c r="D24" s="74">
        <v>1</v>
      </c>
      <c r="E24" s="73">
        <v>1.234567901234568E-2</v>
      </c>
      <c r="F24" s="72">
        <v>3</v>
      </c>
      <c r="G24" s="71">
        <f>F24/F27</f>
        <v>3.0612244897959183E-2</v>
      </c>
    </row>
    <row r="25" spans="1:7" ht="15" customHeight="1">
      <c r="A25" s="77" t="s">
        <v>337</v>
      </c>
      <c r="B25" s="78">
        <v>0</v>
      </c>
      <c r="C25" s="75">
        <v>0</v>
      </c>
      <c r="D25" s="74">
        <v>1</v>
      </c>
      <c r="E25" s="73">
        <v>1.234567901234568E-2</v>
      </c>
      <c r="F25" s="72">
        <v>1</v>
      </c>
      <c r="G25" s="71">
        <f>F25/F27</f>
        <v>1.020408163265306E-2</v>
      </c>
    </row>
    <row r="26" spans="1:7" ht="15" customHeight="1">
      <c r="A26" s="77" t="s">
        <v>336</v>
      </c>
      <c r="B26" s="76">
        <v>4</v>
      </c>
      <c r="C26" s="75">
        <v>9.7560975609756101E-2</v>
      </c>
      <c r="D26" s="74">
        <v>10</v>
      </c>
      <c r="E26" s="73">
        <v>0.1234567901234568</v>
      </c>
      <c r="F26" s="72">
        <v>11</v>
      </c>
      <c r="G26" s="71">
        <f>F26/F27</f>
        <v>0.11224489795918367</v>
      </c>
    </row>
    <row r="27" spans="1:7" ht="15" customHeight="1">
      <c r="A27" s="70" t="s">
        <v>23</v>
      </c>
      <c r="B27" s="69">
        <f>SUM(B8:B26)</f>
        <v>41</v>
      </c>
      <c r="C27" s="68">
        <v>1</v>
      </c>
      <c r="D27" s="67">
        <f>SUM(D8:D26)</f>
        <v>81</v>
      </c>
      <c r="E27" s="66">
        <v>1</v>
      </c>
      <c r="F27" s="65">
        <f>SUM(F8:F26)</f>
        <v>98</v>
      </c>
      <c r="G27" s="64">
        <f>SUM(G8:G26)</f>
        <v>1.0000000000000002</v>
      </c>
    </row>
    <row r="28" spans="1:7" ht="14" customHeight="1">
      <c r="A28" s="474" t="s">
        <v>335</v>
      </c>
      <c r="B28" s="475"/>
      <c r="C28" s="475"/>
      <c r="D28" s="475"/>
      <c r="E28" s="475"/>
      <c r="F28" s="475"/>
      <c r="G28" s="475"/>
    </row>
  </sheetData>
  <mergeCells count="3">
    <mergeCell ref="A4:G4"/>
    <mergeCell ref="A3:G3"/>
    <mergeCell ref="A28:G28"/>
  </mergeCells>
  <conditionalFormatting sqref="A4">
    <cfRule type="duplicateValues" dxfId="101" priority="2"/>
  </conditionalFormatting>
  <conditionalFormatting sqref="A5:G5">
    <cfRule type="duplicateValues" dxfId="100" priority="1"/>
  </conditionalFormatting>
  <pageMargins left="0.7" right="0.7" top="0.75" bottom="0.75" header="0.3" footer="0.3"/>
  <pageSetup orientation="portrait" r:id="rId1"/>
  <headerFooter>
    <oddFooter>&amp;C&amp;"Helvetica,Regular"&amp;12&amp;K000000&amp;P</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7A681-B673-491F-BCA5-F2725BC4551E}">
  <dimension ref="A1:IN34"/>
  <sheetViews>
    <sheetView showGridLines="0" workbookViewId="0"/>
  </sheetViews>
  <sheetFormatPr baseColWidth="10" defaultColWidth="11.5" defaultRowHeight="15" customHeight="1"/>
  <cols>
    <col min="1" max="1" width="23" style="63" customWidth="1"/>
    <col min="2" max="2" width="14.1640625" style="63" customWidth="1"/>
    <col min="3" max="3" width="7.83203125" style="63" customWidth="1"/>
    <col min="4" max="4" width="16.6640625" style="63" customWidth="1"/>
    <col min="5" max="5" width="8.1640625" style="63" customWidth="1"/>
    <col min="6" max="6" width="14.33203125" style="63" customWidth="1"/>
    <col min="7" max="7" width="8.5" style="63" customWidth="1"/>
    <col min="8" max="248" width="11.5" style="63" customWidth="1"/>
    <col min="249" max="16384" width="11.5" style="62"/>
  </cols>
  <sheetData>
    <row r="1" spans="1:7" ht="59.25" customHeight="1">
      <c r="A1" s="88"/>
      <c r="B1" s="87"/>
      <c r="C1" s="87"/>
      <c r="D1" s="87"/>
    </row>
    <row r="2" spans="1:7" ht="8" customHeight="1">
      <c r="A2" s="86"/>
      <c r="B2" s="85"/>
      <c r="C2" s="85"/>
      <c r="D2" s="85"/>
    </row>
    <row r="3" spans="1:7" ht="28.5" customHeight="1">
      <c r="A3" s="461" t="s">
        <v>13</v>
      </c>
      <c r="B3" s="461"/>
      <c r="C3" s="461"/>
      <c r="D3" s="461"/>
      <c r="E3" s="461"/>
      <c r="F3" s="461"/>
      <c r="G3" s="461"/>
    </row>
    <row r="4" spans="1:7" ht="37.25" customHeight="1">
      <c r="A4" s="473" t="s">
        <v>549</v>
      </c>
      <c r="B4" s="473"/>
      <c r="C4" s="473"/>
      <c r="D4" s="473"/>
      <c r="E4" s="473"/>
      <c r="F4" s="473"/>
      <c r="G4" s="473"/>
    </row>
    <row r="5" spans="1:7" ht="14" customHeight="1">
      <c r="A5" s="473" t="s">
        <v>359</v>
      </c>
      <c r="B5" s="473"/>
      <c r="C5" s="473"/>
      <c r="D5" s="473"/>
      <c r="E5" s="473"/>
      <c r="F5" s="473"/>
      <c r="G5" s="473"/>
    </row>
    <row r="6" spans="1:7" ht="15" customHeight="1">
      <c r="A6" s="101"/>
      <c r="B6" s="101"/>
      <c r="C6" s="101"/>
      <c r="D6" s="101"/>
      <c r="E6" s="101"/>
      <c r="F6" s="101"/>
      <c r="G6" s="101"/>
    </row>
    <row r="7" spans="1:7" ht="30" customHeight="1">
      <c r="A7" s="100" t="s">
        <v>358</v>
      </c>
      <c r="B7" s="100" t="s">
        <v>357</v>
      </c>
      <c r="C7" s="100" t="s">
        <v>22</v>
      </c>
      <c r="D7" s="100" t="s">
        <v>356</v>
      </c>
      <c r="E7" s="100" t="s">
        <v>22</v>
      </c>
      <c r="F7" s="29" t="s">
        <v>355</v>
      </c>
      <c r="G7" s="29" t="s">
        <v>22</v>
      </c>
    </row>
    <row r="8" spans="1:7" ht="14" customHeight="1">
      <c r="A8" s="381" t="s">
        <v>354</v>
      </c>
      <c r="B8" s="96">
        <v>59</v>
      </c>
      <c r="C8" s="95">
        <v>0.15206185567010311</v>
      </c>
      <c r="D8" s="99">
        <v>83</v>
      </c>
      <c r="E8" s="98">
        <v>0.17926565874730019</v>
      </c>
      <c r="F8" s="72">
        <v>89</v>
      </c>
      <c r="G8" s="94">
        <v>0.17214700193423599</v>
      </c>
    </row>
    <row r="9" spans="1:7" ht="14" customHeight="1">
      <c r="A9" s="97" t="s">
        <v>370</v>
      </c>
      <c r="B9" s="96">
        <v>8</v>
      </c>
      <c r="C9" s="95">
        <v>2.0618556701030931E-2</v>
      </c>
      <c r="D9" s="96">
        <v>14</v>
      </c>
      <c r="E9" s="95">
        <v>3.0237580993520519E-2</v>
      </c>
      <c r="F9" s="72">
        <v>18</v>
      </c>
      <c r="G9" s="94">
        <v>3.4816247582205029E-2</v>
      </c>
    </row>
    <row r="10" spans="1:7" ht="14" customHeight="1">
      <c r="A10" s="97" t="s">
        <v>352</v>
      </c>
      <c r="B10" s="96">
        <v>108</v>
      </c>
      <c r="C10" s="95">
        <v>0.27835051546391748</v>
      </c>
      <c r="D10" s="96">
        <v>129</v>
      </c>
      <c r="E10" s="95">
        <v>0.27861771058315332</v>
      </c>
      <c r="F10" s="72">
        <v>130</v>
      </c>
      <c r="G10" s="94">
        <v>0.25145067698259188</v>
      </c>
    </row>
    <row r="11" spans="1:7" ht="14" customHeight="1">
      <c r="A11" s="97" t="s">
        <v>351</v>
      </c>
      <c r="B11" s="96">
        <v>8</v>
      </c>
      <c r="C11" s="95">
        <v>2.0618556701030931E-2</v>
      </c>
      <c r="D11" s="96">
        <v>7</v>
      </c>
      <c r="E11" s="95">
        <v>1.511879049676026E-2</v>
      </c>
      <c r="F11" s="72">
        <v>13</v>
      </c>
      <c r="G11" s="94">
        <v>2.5145067698259187E-2</v>
      </c>
    </row>
    <row r="12" spans="1:7" ht="14" customHeight="1">
      <c r="A12" s="97" t="s">
        <v>369</v>
      </c>
      <c r="B12" s="96">
        <v>17</v>
      </c>
      <c r="C12" s="95">
        <v>4.3814432989690719E-2</v>
      </c>
      <c r="D12" s="96">
        <v>18</v>
      </c>
      <c r="E12" s="95">
        <v>3.8876889848812088E-2</v>
      </c>
      <c r="F12" s="72">
        <v>19</v>
      </c>
      <c r="G12" s="94">
        <v>3.6750483558994199E-2</v>
      </c>
    </row>
    <row r="13" spans="1:7" ht="14" customHeight="1">
      <c r="A13" s="97" t="s">
        <v>349</v>
      </c>
      <c r="B13" s="96">
        <v>2</v>
      </c>
      <c r="C13" s="95">
        <v>5.1546391752577319E-3</v>
      </c>
      <c r="D13" s="96">
        <v>4</v>
      </c>
      <c r="E13" s="95">
        <v>8.6393088552915772E-3</v>
      </c>
      <c r="F13" s="72">
        <v>5</v>
      </c>
      <c r="G13" s="94">
        <v>9.6711798839458421E-3</v>
      </c>
    </row>
    <row r="14" spans="1:7" ht="14" customHeight="1">
      <c r="A14" s="97" t="s">
        <v>368</v>
      </c>
      <c r="B14" s="96">
        <v>1</v>
      </c>
      <c r="C14" s="95">
        <v>2.5773195876288659E-3</v>
      </c>
      <c r="D14" s="96">
        <v>1</v>
      </c>
      <c r="E14" s="95">
        <v>2.1598272138228939E-3</v>
      </c>
      <c r="F14" s="72">
        <v>1</v>
      </c>
      <c r="G14" s="94">
        <v>1.9342359767891683E-3</v>
      </c>
    </row>
    <row r="15" spans="1:7" ht="14" customHeight="1">
      <c r="A15" s="97" t="s">
        <v>367</v>
      </c>
      <c r="B15" s="96">
        <v>2</v>
      </c>
      <c r="C15" s="95">
        <v>5.1546391752577319E-3</v>
      </c>
      <c r="D15" s="96">
        <v>1</v>
      </c>
      <c r="E15" s="95">
        <v>2.1598272138228939E-3</v>
      </c>
      <c r="F15" s="72">
        <v>2</v>
      </c>
      <c r="G15" s="94">
        <v>3.8684719535783366E-3</v>
      </c>
    </row>
    <row r="16" spans="1:7" ht="14" customHeight="1">
      <c r="A16" s="97" t="s">
        <v>348</v>
      </c>
      <c r="B16" s="96">
        <v>5</v>
      </c>
      <c r="C16" s="95">
        <v>1.2886597938144329E-2</v>
      </c>
      <c r="D16" s="96">
        <v>6</v>
      </c>
      <c r="E16" s="95">
        <v>1.295896328293736E-2</v>
      </c>
      <c r="F16" s="72">
        <v>6</v>
      </c>
      <c r="G16" s="94">
        <v>1.160541586073501E-2</v>
      </c>
    </row>
    <row r="17" spans="1:7" ht="14" customHeight="1">
      <c r="A17" s="97" t="s">
        <v>366</v>
      </c>
      <c r="B17" s="96">
        <v>2</v>
      </c>
      <c r="C17" s="95">
        <v>5.1546391752577319E-3</v>
      </c>
      <c r="D17" s="96">
        <v>2</v>
      </c>
      <c r="E17" s="95">
        <v>4.3196544276457886E-3</v>
      </c>
      <c r="F17" s="72">
        <v>4</v>
      </c>
      <c r="G17" s="94">
        <v>7.7369439071566732E-3</v>
      </c>
    </row>
    <row r="18" spans="1:7" ht="14" customHeight="1">
      <c r="A18" s="97" t="s">
        <v>365</v>
      </c>
      <c r="B18" s="96">
        <v>1</v>
      </c>
      <c r="C18" s="95">
        <v>2.5773195876288659E-3</v>
      </c>
      <c r="D18" s="96">
        <v>1</v>
      </c>
      <c r="E18" s="95">
        <v>2.1598272138228939E-3</v>
      </c>
      <c r="F18" s="72">
        <v>2</v>
      </c>
      <c r="G18" s="94">
        <v>3.8684719535783366E-3</v>
      </c>
    </row>
    <row r="19" spans="1:7" ht="14" customHeight="1">
      <c r="A19" s="97" t="s">
        <v>364</v>
      </c>
      <c r="B19" s="96">
        <v>3</v>
      </c>
      <c r="C19" s="95">
        <v>7.7319587628865982E-3</v>
      </c>
      <c r="D19" s="96">
        <v>3</v>
      </c>
      <c r="E19" s="95">
        <v>6.4794816414686816E-3</v>
      </c>
      <c r="F19" s="72">
        <v>3</v>
      </c>
      <c r="G19" s="94">
        <v>5.8027079303675051E-3</v>
      </c>
    </row>
    <row r="20" spans="1:7" ht="14" customHeight="1">
      <c r="A20" s="97" t="s">
        <v>346</v>
      </c>
      <c r="B20" s="96">
        <v>24</v>
      </c>
      <c r="C20" s="95">
        <v>6.1855670103092793E-2</v>
      </c>
      <c r="D20" s="96">
        <v>27</v>
      </c>
      <c r="E20" s="95">
        <v>5.8315334773218153E-2</v>
      </c>
      <c r="F20" s="72">
        <v>35</v>
      </c>
      <c r="G20" s="94">
        <v>6.7698259187620888E-2</v>
      </c>
    </row>
    <row r="21" spans="1:7" ht="14" customHeight="1">
      <c r="A21" s="97" t="s">
        <v>345</v>
      </c>
      <c r="B21" s="96">
        <v>4</v>
      </c>
      <c r="C21" s="95">
        <v>1.030927835051546E-2</v>
      </c>
      <c r="D21" s="96">
        <v>6</v>
      </c>
      <c r="E21" s="95">
        <v>1.295896328293736E-2</v>
      </c>
      <c r="F21" s="72">
        <v>6</v>
      </c>
      <c r="G21" s="94">
        <v>1.160541586073501E-2</v>
      </c>
    </row>
    <row r="22" spans="1:7" ht="14" customHeight="1">
      <c r="A22" s="97" t="s">
        <v>344</v>
      </c>
      <c r="B22" s="96">
        <v>17</v>
      </c>
      <c r="C22" s="95">
        <v>4.3814432989690719E-2</v>
      </c>
      <c r="D22" s="96">
        <v>11</v>
      </c>
      <c r="E22" s="95">
        <v>2.375809935205184E-2</v>
      </c>
      <c r="F22" s="72">
        <v>13</v>
      </c>
      <c r="G22" s="94">
        <v>2.5145067698259187E-2</v>
      </c>
    </row>
    <row r="23" spans="1:7" ht="14" customHeight="1">
      <c r="A23" s="97" t="s">
        <v>343</v>
      </c>
      <c r="B23" s="96">
        <v>22</v>
      </c>
      <c r="C23" s="95">
        <v>5.6701030927835051E-2</v>
      </c>
      <c r="D23" s="96">
        <v>25</v>
      </c>
      <c r="E23" s="95">
        <v>5.3995680345572353E-2</v>
      </c>
      <c r="F23" s="72">
        <v>26</v>
      </c>
      <c r="G23" s="94">
        <v>5.0290135396518373E-2</v>
      </c>
    </row>
    <row r="24" spans="1:7" ht="14" customHeight="1">
      <c r="A24" s="97" t="s">
        <v>342</v>
      </c>
      <c r="B24" s="96">
        <v>3</v>
      </c>
      <c r="C24" s="95">
        <v>7.7319587628865982E-3</v>
      </c>
      <c r="D24" s="96">
        <v>5</v>
      </c>
      <c r="E24" s="95">
        <v>1.079913606911447E-2</v>
      </c>
      <c r="F24" s="72">
        <v>6</v>
      </c>
      <c r="G24" s="94">
        <v>1.160541586073501E-2</v>
      </c>
    </row>
    <row r="25" spans="1:7" ht="14" customHeight="1">
      <c r="A25" s="97" t="s">
        <v>341</v>
      </c>
      <c r="B25" s="96">
        <v>6</v>
      </c>
      <c r="C25" s="95">
        <v>1.54639175257732E-2</v>
      </c>
      <c r="D25" s="96">
        <v>10</v>
      </c>
      <c r="E25" s="95">
        <v>2.159827213822894E-2</v>
      </c>
      <c r="F25" s="72">
        <v>7</v>
      </c>
      <c r="G25" s="94">
        <v>1.3539651837524178E-2</v>
      </c>
    </row>
    <row r="26" spans="1:7" ht="14" customHeight="1">
      <c r="A26" s="97" t="s">
        <v>363</v>
      </c>
      <c r="B26" s="96">
        <v>1</v>
      </c>
      <c r="C26" s="95">
        <v>2.5773195876288659E-3</v>
      </c>
      <c r="D26" s="96">
        <v>1</v>
      </c>
      <c r="E26" s="95">
        <v>2.1598272138228939E-3</v>
      </c>
      <c r="F26" s="72">
        <v>1</v>
      </c>
      <c r="G26" s="94">
        <v>1.9342359767891683E-3</v>
      </c>
    </row>
    <row r="27" spans="1:7" ht="14" customHeight="1">
      <c r="A27" s="97" t="s">
        <v>362</v>
      </c>
      <c r="B27" s="96">
        <v>1</v>
      </c>
      <c r="C27" s="95">
        <v>2.5773195876288659E-3</v>
      </c>
      <c r="D27" s="96">
        <v>6</v>
      </c>
      <c r="E27" s="95">
        <v>1.295896328293736E-2</v>
      </c>
      <c r="F27" s="72">
        <v>8</v>
      </c>
      <c r="G27" s="94">
        <v>1.5473887814313346E-2</v>
      </c>
    </row>
    <row r="28" spans="1:7" ht="14" customHeight="1">
      <c r="A28" s="97" t="s">
        <v>361</v>
      </c>
      <c r="B28" s="96">
        <v>8</v>
      </c>
      <c r="C28" s="95">
        <v>2.0618556701030931E-2</v>
      </c>
      <c r="D28" s="96">
        <v>26</v>
      </c>
      <c r="E28" s="95">
        <v>5.6155507559395253E-2</v>
      </c>
      <c r="F28" s="72">
        <v>30</v>
      </c>
      <c r="G28" s="94">
        <v>5.8027079303675046E-2</v>
      </c>
    </row>
    <row r="29" spans="1:7" ht="14" customHeight="1">
      <c r="A29" s="97" t="s">
        <v>338</v>
      </c>
      <c r="B29" s="96">
        <v>9</v>
      </c>
      <c r="C29" s="95">
        <v>2.3195876288659791E-2</v>
      </c>
      <c r="D29" s="96">
        <v>10</v>
      </c>
      <c r="E29" s="95">
        <v>2.159827213822894E-2</v>
      </c>
      <c r="F29" s="72">
        <v>12</v>
      </c>
      <c r="G29" s="94">
        <v>2.321083172147002E-2</v>
      </c>
    </row>
    <row r="30" spans="1:7" ht="14" customHeight="1">
      <c r="A30" s="97" t="s">
        <v>337</v>
      </c>
      <c r="B30" s="96">
        <v>0</v>
      </c>
      <c r="C30" s="95">
        <v>0</v>
      </c>
      <c r="D30" s="96">
        <v>3</v>
      </c>
      <c r="E30" s="95">
        <v>6.4794816414686816E-3</v>
      </c>
      <c r="F30" s="72">
        <v>4</v>
      </c>
      <c r="G30" s="94">
        <v>7.7369439071566732E-3</v>
      </c>
    </row>
    <row r="31" spans="1:7" ht="14" customHeight="1">
      <c r="A31" s="97" t="s">
        <v>360</v>
      </c>
      <c r="B31" s="96">
        <v>40</v>
      </c>
      <c r="C31" s="95">
        <v>0.10309278350515461</v>
      </c>
      <c r="D31" s="96">
        <v>21</v>
      </c>
      <c r="E31" s="95">
        <v>4.5356371490280781E-2</v>
      </c>
      <c r="F31" s="72">
        <v>26</v>
      </c>
      <c r="G31" s="94">
        <v>5.0290135396518373E-2</v>
      </c>
    </row>
    <row r="32" spans="1:7" ht="14" customHeight="1">
      <c r="A32" s="97" t="s">
        <v>336</v>
      </c>
      <c r="B32" s="96">
        <v>37</v>
      </c>
      <c r="C32" s="95">
        <v>9.5360824742268036E-2</v>
      </c>
      <c r="D32" s="96">
        <v>43</v>
      </c>
      <c r="E32" s="95">
        <v>9.2872570194384454E-2</v>
      </c>
      <c r="F32" s="72">
        <v>51</v>
      </c>
      <c r="G32" s="94">
        <v>9.8646034816247577E-2</v>
      </c>
    </row>
    <row r="33" spans="1:7" ht="14" customHeight="1">
      <c r="A33" s="93" t="s">
        <v>23</v>
      </c>
      <c r="B33" s="92">
        <f>SUM(B8:B32)</f>
        <v>388</v>
      </c>
      <c r="C33" s="91">
        <v>1</v>
      </c>
      <c r="D33" s="92">
        <f>SUM(D8:D32)</f>
        <v>463</v>
      </c>
      <c r="E33" s="91">
        <v>1</v>
      </c>
      <c r="F33" s="90">
        <f>SUM(F8:F32)</f>
        <v>517</v>
      </c>
      <c r="G33" s="89">
        <f>SUM(G8:G32)</f>
        <v>1</v>
      </c>
    </row>
    <row r="34" spans="1:7" ht="25" customHeight="1">
      <c r="A34" s="476" t="s">
        <v>335</v>
      </c>
      <c r="B34" s="477"/>
      <c r="C34" s="477"/>
      <c r="D34" s="477"/>
      <c r="E34" s="477"/>
      <c r="F34" s="477"/>
      <c r="G34" s="477"/>
    </row>
  </sheetData>
  <mergeCells count="4">
    <mergeCell ref="A5:G5"/>
    <mergeCell ref="A4:G4"/>
    <mergeCell ref="A3:G3"/>
    <mergeCell ref="A34:G34"/>
  </mergeCells>
  <conditionalFormatting sqref="A4">
    <cfRule type="duplicateValues" dxfId="99" priority="2"/>
  </conditionalFormatting>
  <conditionalFormatting sqref="A5">
    <cfRule type="duplicateValues" dxfId="98" priority="1"/>
  </conditionalFormatting>
  <pageMargins left="0.7" right="0.7" top="0.75" bottom="0.75" header="0.3" footer="0.3"/>
  <pageSetup orientation="portrait" r:id="rId1"/>
  <headerFooter>
    <oddFooter>&amp;C&amp;"Helvetica,Regular"&amp;12&amp;K000000&amp;P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A247C-6B81-4C68-A9A5-B9C85EE395A4}">
  <dimension ref="A1:G28"/>
  <sheetViews>
    <sheetView showGridLines="0" zoomScale="87" zoomScaleNormal="87" workbookViewId="0">
      <selection activeCell="E35" sqref="E35"/>
    </sheetView>
  </sheetViews>
  <sheetFormatPr baseColWidth="10" defaultColWidth="11.5" defaultRowHeight="15"/>
  <cols>
    <col min="1" max="1" width="37.83203125" style="16" customWidth="1"/>
    <col min="2" max="2" width="14.33203125" style="47" bestFit="1" customWidth="1"/>
    <col min="3" max="3" width="13.6640625" style="47" customWidth="1"/>
    <col min="4" max="4" width="11.5" style="47"/>
    <col min="5" max="5" width="13.6640625" style="47" customWidth="1"/>
    <col min="6" max="6" width="11.5" style="47"/>
    <col min="7" max="7" width="13.83203125" style="16" customWidth="1"/>
    <col min="8" max="16384" width="11.5" style="16"/>
  </cols>
  <sheetData>
    <row r="1" spans="1:7" s="14" customFormat="1" ht="59.25" customHeight="1">
      <c r="B1" s="35"/>
      <c r="C1" s="35"/>
      <c r="D1" s="35"/>
      <c r="E1" s="35"/>
      <c r="F1" s="35"/>
    </row>
    <row r="2" spans="1:7" s="15" customFormat="1" ht="3.75" customHeight="1">
      <c r="B2" s="36"/>
      <c r="C2" s="36"/>
      <c r="D2" s="36"/>
      <c r="E2" s="36"/>
      <c r="F2" s="36"/>
    </row>
    <row r="3" spans="1:7" ht="28.5" customHeight="1">
      <c r="A3" s="461" t="s">
        <v>13</v>
      </c>
      <c r="B3" s="461"/>
      <c r="C3" s="461"/>
      <c r="D3" s="461"/>
      <c r="E3" s="461"/>
      <c r="F3" s="461"/>
      <c r="G3" s="461"/>
    </row>
    <row r="4" spans="1:7">
      <c r="A4" s="26" t="s">
        <v>51</v>
      </c>
      <c r="B4" s="37"/>
      <c r="C4" s="37"/>
      <c r="D4" s="37"/>
      <c r="E4" s="37"/>
      <c r="F4" s="37"/>
      <c r="G4" s="37"/>
    </row>
    <row r="5" spans="1:7">
      <c r="A5" s="38" t="s">
        <v>84</v>
      </c>
      <c r="B5" s="39"/>
      <c r="C5" s="39"/>
      <c r="D5" s="39"/>
      <c r="E5" s="39"/>
      <c r="F5" s="39"/>
      <c r="G5" s="39"/>
    </row>
    <row r="7" spans="1:7" s="18" customFormat="1" ht="14">
      <c r="A7" s="462" t="s">
        <v>126</v>
      </c>
      <c r="B7" s="465" t="s">
        <v>121</v>
      </c>
      <c r="C7" s="466"/>
      <c r="D7" s="466"/>
      <c r="E7" s="466"/>
      <c r="F7" s="466"/>
      <c r="G7" s="467"/>
    </row>
    <row r="8" spans="1:7" s="18" customFormat="1" ht="14">
      <c r="A8" s="463"/>
      <c r="B8" s="465" t="s">
        <v>122</v>
      </c>
      <c r="C8" s="467"/>
      <c r="D8" s="465" t="s">
        <v>123</v>
      </c>
      <c r="E8" s="467"/>
      <c r="F8" s="465" t="s">
        <v>127</v>
      </c>
      <c r="G8" s="467"/>
    </row>
    <row r="9" spans="1:7" s="18" customFormat="1">
      <c r="A9" s="464"/>
      <c r="B9" s="29" t="s">
        <v>23</v>
      </c>
      <c r="C9" s="29" t="s">
        <v>22</v>
      </c>
      <c r="D9" s="29" t="s">
        <v>23</v>
      </c>
      <c r="E9" s="29" t="s">
        <v>22</v>
      </c>
      <c r="F9" s="29"/>
      <c r="G9" s="29" t="s">
        <v>22</v>
      </c>
    </row>
    <row r="10" spans="1:7" s="18" customFormat="1" ht="14">
      <c r="A10" s="40" t="s">
        <v>128</v>
      </c>
      <c r="B10" s="41">
        <f>SUM(B11:B26)</f>
        <v>23692</v>
      </c>
      <c r="C10" s="48">
        <f>B10/$F10</f>
        <v>0.71804818911956358</v>
      </c>
      <c r="D10" s="41">
        <f>SUM(D11:D26)</f>
        <v>9303</v>
      </c>
      <c r="E10" s="48">
        <f>D10/$F10</f>
        <v>0.28195181088043642</v>
      </c>
      <c r="F10" s="41">
        <f>SUM(F11:F26)</f>
        <v>32995</v>
      </c>
      <c r="G10" s="48">
        <f>C10+E10</f>
        <v>1</v>
      </c>
    </row>
    <row r="11" spans="1:7" s="18" customFormat="1" ht="14">
      <c r="A11" s="20" t="s">
        <v>129</v>
      </c>
      <c r="B11" s="45">
        <v>18</v>
      </c>
      <c r="C11" s="44">
        <f>B11/B$10</f>
        <v>7.5975012662502113E-4</v>
      </c>
      <c r="D11" s="45">
        <v>7</v>
      </c>
      <c r="E11" s="44">
        <f>D11/D$10</f>
        <v>7.5244544770504136E-4</v>
      </c>
      <c r="F11" s="45">
        <f>B11+D11</f>
        <v>25</v>
      </c>
      <c r="G11" s="44">
        <f>F11/F$10</f>
        <v>7.5769055917563265E-4</v>
      </c>
    </row>
    <row r="12" spans="1:7" s="18" customFormat="1" ht="14">
      <c r="A12" s="20" t="s">
        <v>130</v>
      </c>
      <c r="B12" s="45">
        <v>224</v>
      </c>
      <c r="C12" s="44">
        <f t="shared" ref="C12:E26" si="0">B12/B$10</f>
        <v>9.4546682424447078E-3</v>
      </c>
      <c r="D12" s="45">
        <v>88</v>
      </c>
      <c r="E12" s="44">
        <f t="shared" si="0"/>
        <v>9.4593141997205196E-3</v>
      </c>
      <c r="F12" s="45">
        <f t="shared" ref="F12:F26" si="1">B12+D12</f>
        <v>312</v>
      </c>
      <c r="G12" s="44">
        <f t="shared" ref="G12:G26" si="2">F12/F$10</f>
        <v>9.4559781785118965E-3</v>
      </c>
    </row>
    <row r="13" spans="1:7" s="18" customFormat="1" ht="14">
      <c r="A13" s="20" t="s">
        <v>131</v>
      </c>
      <c r="B13" s="45">
        <v>770</v>
      </c>
      <c r="C13" s="44">
        <f t="shared" si="0"/>
        <v>3.2500422083403681E-2</v>
      </c>
      <c r="D13" s="45">
        <v>317</v>
      </c>
      <c r="E13" s="44">
        <f t="shared" si="0"/>
        <v>3.4075029560356872E-2</v>
      </c>
      <c r="F13" s="45">
        <f t="shared" si="1"/>
        <v>1087</v>
      </c>
      <c r="G13" s="44">
        <f t="shared" si="2"/>
        <v>3.294438551295651E-2</v>
      </c>
    </row>
    <row r="14" spans="1:7" s="18" customFormat="1" ht="14">
      <c r="A14" s="20" t="s">
        <v>132</v>
      </c>
      <c r="B14" s="45">
        <v>1577</v>
      </c>
      <c r="C14" s="44">
        <f t="shared" si="0"/>
        <v>6.6562552760425456E-2</v>
      </c>
      <c r="D14" s="45">
        <v>646</v>
      </c>
      <c r="E14" s="44">
        <f t="shared" si="0"/>
        <v>6.9439965602493825E-2</v>
      </c>
      <c r="F14" s="45">
        <f t="shared" si="1"/>
        <v>2223</v>
      </c>
      <c r="G14" s="44">
        <f t="shared" si="2"/>
        <v>6.7373844521897264E-2</v>
      </c>
    </row>
    <row r="15" spans="1:7" s="18" customFormat="1" ht="14">
      <c r="A15" s="20" t="s">
        <v>133</v>
      </c>
      <c r="B15" s="45">
        <v>1904</v>
      </c>
      <c r="C15" s="44">
        <f t="shared" si="0"/>
        <v>8.0364680060780014E-2</v>
      </c>
      <c r="D15" s="45">
        <v>786</v>
      </c>
      <c r="E15" s="44">
        <f t="shared" si="0"/>
        <v>8.4488874556594651E-2</v>
      </c>
      <c r="F15" s="45">
        <f t="shared" si="1"/>
        <v>2690</v>
      </c>
      <c r="G15" s="44">
        <f t="shared" si="2"/>
        <v>8.1527504167298079E-2</v>
      </c>
    </row>
    <row r="16" spans="1:7" s="18" customFormat="1" ht="14">
      <c r="A16" s="20" t="s">
        <v>134</v>
      </c>
      <c r="B16" s="45">
        <v>2222</v>
      </c>
      <c r="C16" s="44">
        <f t="shared" si="0"/>
        <v>9.3786932297822048E-2</v>
      </c>
      <c r="D16" s="45">
        <v>942</v>
      </c>
      <c r="E16" s="44">
        <f t="shared" si="0"/>
        <v>0.10125765881973557</v>
      </c>
      <c r="F16" s="45">
        <f t="shared" si="1"/>
        <v>3164</v>
      </c>
      <c r="G16" s="44">
        <f t="shared" si="2"/>
        <v>9.5893317169268077E-2</v>
      </c>
    </row>
    <row r="17" spans="1:7" s="18" customFormat="1" ht="14">
      <c r="A17" s="20" t="s">
        <v>135</v>
      </c>
      <c r="B17" s="45">
        <v>2559</v>
      </c>
      <c r="C17" s="44">
        <f t="shared" si="0"/>
        <v>0.10801114300185717</v>
      </c>
      <c r="D17" s="45">
        <v>1064</v>
      </c>
      <c r="E17" s="44">
        <f t="shared" si="0"/>
        <v>0.1143717080511663</v>
      </c>
      <c r="F17" s="45">
        <f t="shared" si="1"/>
        <v>3623</v>
      </c>
      <c r="G17" s="44">
        <f t="shared" si="2"/>
        <v>0.10980451583573268</v>
      </c>
    </row>
    <row r="18" spans="1:7" s="18" customFormat="1" ht="14">
      <c r="A18" s="20" t="s">
        <v>136</v>
      </c>
      <c r="B18" s="45">
        <v>2532</v>
      </c>
      <c r="C18" s="44">
        <f t="shared" si="0"/>
        <v>0.10687151781191964</v>
      </c>
      <c r="D18" s="45">
        <v>1006</v>
      </c>
      <c r="E18" s="44">
        <f t="shared" si="0"/>
        <v>0.10813716005589595</v>
      </c>
      <c r="F18" s="45">
        <f t="shared" si="1"/>
        <v>3538</v>
      </c>
      <c r="G18" s="44">
        <f t="shared" si="2"/>
        <v>0.10722836793453554</v>
      </c>
    </row>
    <row r="19" spans="1:7" s="18" customFormat="1" ht="14">
      <c r="A19" s="20" t="s">
        <v>137</v>
      </c>
      <c r="B19" s="45">
        <v>2688</v>
      </c>
      <c r="C19" s="44">
        <f t="shared" si="0"/>
        <v>0.11345601890933649</v>
      </c>
      <c r="D19" s="45">
        <v>959</v>
      </c>
      <c r="E19" s="44">
        <f t="shared" si="0"/>
        <v>0.10308502633559068</v>
      </c>
      <c r="F19" s="45">
        <f t="shared" si="1"/>
        <v>3647</v>
      </c>
      <c r="G19" s="44">
        <f t="shared" si="2"/>
        <v>0.1105318987725413</v>
      </c>
    </row>
    <row r="20" spans="1:7" s="18" customFormat="1" ht="14">
      <c r="A20" s="20" t="s">
        <v>138</v>
      </c>
      <c r="B20" s="45">
        <v>2697</v>
      </c>
      <c r="C20" s="44">
        <f t="shared" si="0"/>
        <v>0.113835893972649</v>
      </c>
      <c r="D20" s="45">
        <v>1014</v>
      </c>
      <c r="E20" s="44">
        <f t="shared" si="0"/>
        <v>0.10899709771041599</v>
      </c>
      <c r="F20" s="45">
        <f t="shared" si="1"/>
        <v>3711</v>
      </c>
      <c r="G20" s="44">
        <f t="shared" si="2"/>
        <v>0.11247158660403091</v>
      </c>
    </row>
    <row r="21" spans="1:7" s="18" customFormat="1" ht="14">
      <c r="A21" s="20" t="s">
        <v>139</v>
      </c>
      <c r="B21" s="45">
        <v>2414</v>
      </c>
      <c r="C21" s="44">
        <f t="shared" si="0"/>
        <v>0.10189093364848895</v>
      </c>
      <c r="D21" s="45">
        <v>863</v>
      </c>
      <c r="E21" s="44">
        <f t="shared" si="0"/>
        <v>9.2765774481350108E-2</v>
      </c>
      <c r="F21" s="45">
        <f t="shared" si="1"/>
        <v>3277</v>
      </c>
      <c r="G21" s="44">
        <f t="shared" si="2"/>
        <v>9.9318078496741929E-2</v>
      </c>
    </row>
    <row r="22" spans="1:7" s="18" customFormat="1" ht="14">
      <c r="A22" s="20" t="s">
        <v>140</v>
      </c>
      <c r="B22" s="45">
        <v>1806</v>
      </c>
      <c r="C22" s="44">
        <f t="shared" si="0"/>
        <v>7.6228262704710448E-2</v>
      </c>
      <c r="D22" s="45">
        <v>647</v>
      </c>
      <c r="E22" s="44">
        <f t="shared" si="0"/>
        <v>6.9547457809308821E-2</v>
      </c>
      <c r="F22" s="45">
        <f t="shared" si="1"/>
        <v>2453</v>
      </c>
      <c r="G22" s="44">
        <f t="shared" si="2"/>
        <v>7.4344597666313073E-2</v>
      </c>
    </row>
    <row r="23" spans="1:7" s="18" customFormat="1" ht="14">
      <c r="A23" s="20" t="s">
        <v>141</v>
      </c>
      <c r="B23" s="45">
        <v>1121</v>
      </c>
      <c r="C23" s="44">
        <f t="shared" si="0"/>
        <v>4.7315549552591589E-2</v>
      </c>
      <c r="D23" s="45">
        <v>449</v>
      </c>
      <c r="E23" s="44">
        <f t="shared" si="0"/>
        <v>4.8264000859937657E-2</v>
      </c>
      <c r="F23" s="45">
        <f t="shared" si="1"/>
        <v>1570</v>
      </c>
      <c r="G23" s="44">
        <f t="shared" si="2"/>
        <v>4.7582967116229731E-2</v>
      </c>
    </row>
    <row r="24" spans="1:7" s="18" customFormat="1" ht="14">
      <c r="A24" s="20" t="s">
        <v>142</v>
      </c>
      <c r="B24" s="45">
        <v>635</v>
      </c>
      <c r="C24" s="44">
        <f t="shared" si="0"/>
        <v>2.6802296133716021E-2</v>
      </c>
      <c r="D24" s="45">
        <v>273</v>
      </c>
      <c r="E24" s="44">
        <f t="shared" si="0"/>
        <v>2.9345372460496615E-2</v>
      </c>
      <c r="F24" s="45">
        <f t="shared" si="1"/>
        <v>908</v>
      </c>
      <c r="G24" s="44">
        <f t="shared" si="2"/>
        <v>2.751932110925898E-2</v>
      </c>
    </row>
    <row r="25" spans="1:7" s="18" customFormat="1" ht="14">
      <c r="A25" s="20" t="s">
        <v>143</v>
      </c>
      <c r="B25" s="45">
        <v>341</v>
      </c>
      <c r="C25" s="44">
        <f t="shared" si="0"/>
        <v>1.4393044065507345E-2</v>
      </c>
      <c r="D25" s="45">
        <v>151</v>
      </c>
      <c r="E25" s="44">
        <f t="shared" si="0"/>
        <v>1.6231323229065894E-2</v>
      </c>
      <c r="F25" s="45">
        <f t="shared" si="1"/>
        <v>492</v>
      </c>
      <c r="G25" s="44">
        <f t="shared" si="2"/>
        <v>1.4911350204576452E-2</v>
      </c>
    </row>
    <row r="26" spans="1:7" s="18" customFormat="1" ht="14">
      <c r="A26" s="20" t="s">
        <v>144</v>
      </c>
      <c r="B26" s="45">
        <v>184</v>
      </c>
      <c r="C26" s="44">
        <f t="shared" si="0"/>
        <v>7.766334627722438E-3</v>
      </c>
      <c r="D26" s="45">
        <v>91</v>
      </c>
      <c r="E26" s="44">
        <f t="shared" si="0"/>
        <v>9.7817908201655382E-3</v>
      </c>
      <c r="F26" s="45">
        <f t="shared" si="1"/>
        <v>275</v>
      </c>
      <c r="G26" s="44">
        <f t="shared" si="2"/>
        <v>8.3345961509319593E-3</v>
      </c>
    </row>
    <row r="27" spans="1:7" s="18" customFormat="1" ht="14">
      <c r="B27" s="46"/>
      <c r="C27" s="46"/>
      <c r="D27" s="46"/>
      <c r="E27" s="46"/>
      <c r="F27" s="46"/>
    </row>
    <row r="28" spans="1:7" s="18" customFormat="1" ht="14">
      <c r="A28" s="23" t="s">
        <v>125</v>
      </c>
      <c r="B28" s="46"/>
      <c r="C28" s="46"/>
      <c r="D28" s="46"/>
      <c r="E28" s="46"/>
      <c r="F28" s="46"/>
    </row>
  </sheetData>
  <sheetProtection selectLockedCells="1" selectUnlockedCells="1"/>
  <mergeCells count="6">
    <mergeCell ref="A3:G3"/>
    <mergeCell ref="A7:A9"/>
    <mergeCell ref="B7:G7"/>
    <mergeCell ref="B8:C8"/>
    <mergeCell ref="D8:E8"/>
    <mergeCell ref="F8:G8"/>
  </mergeCells>
  <conditionalFormatting sqref="A4:C4">
    <cfRule type="duplicateValues" dxfId="217" priority="5"/>
  </conditionalFormatting>
  <conditionalFormatting sqref="B5:C5">
    <cfRule type="duplicateValues" dxfId="216" priority="4"/>
  </conditionalFormatting>
  <conditionalFormatting sqref="A5">
    <cfRule type="duplicateValues" dxfId="215" priority="3"/>
  </conditionalFormatting>
  <conditionalFormatting sqref="D4:G4">
    <cfRule type="duplicateValues" dxfId="214" priority="2"/>
  </conditionalFormatting>
  <conditionalFormatting sqref="D5:G5">
    <cfRule type="duplicateValues" dxfId="213" priority="1"/>
  </conditionalFormatting>
  <pageMargins left="0.7" right="0.7" top="0.75" bottom="0.75" header="0.3" footer="0.3"/>
  <pageSetup orientation="portrait" horizontalDpi="360" verticalDpi="36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50A2B-B8CC-478C-A42D-53F9BD342005}">
  <dimension ref="A1:IO38"/>
  <sheetViews>
    <sheetView showGridLines="0" zoomScale="83" zoomScaleNormal="83" workbookViewId="0">
      <selection activeCell="A5" sqref="A5:G5"/>
    </sheetView>
  </sheetViews>
  <sheetFormatPr baseColWidth="10" defaultColWidth="11.5" defaultRowHeight="15" customHeight="1"/>
  <cols>
    <col min="1" max="1" width="31.33203125" style="63" customWidth="1"/>
    <col min="2" max="2" width="12.83203125" style="63" customWidth="1"/>
    <col min="3" max="3" width="8.6640625" style="63" customWidth="1"/>
    <col min="4" max="4" width="13" style="63" bestFit="1" customWidth="1"/>
    <col min="5" max="5" width="8.6640625" style="63" customWidth="1"/>
    <col min="6" max="6" width="13" style="63" bestFit="1" customWidth="1"/>
    <col min="7" max="7" width="8.5" style="63" customWidth="1"/>
    <col min="8" max="249" width="11.5" style="63" customWidth="1"/>
    <col min="250" max="16384" width="11.5" style="62"/>
  </cols>
  <sheetData>
    <row r="1" spans="1:10" ht="59.25" customHeight="1">
      <c r="A1" s="88"/>
      <c r="B1" s="87"/>
      <c r="C1" s="87"/>
      <c r="D1" s="87"/>
    </row>
    <row r="2" spans="1:10" ht="8" customHeight="1">
      <c r="A2" s="86"/>
      <c r="B2" s="85"/>
      <c r="C2" s="85"/>
      <c r="D2" s="85"/>
    </row>
    <row r="3" spans="1:10" ht="28.5" customHeight="1">
      <c r="A3" s="461" t="s">
        <v>13</v>
      </c>
      <c r="B3" s="461"/>
      <c r="C3" s="461"/>
      <c r="D3" s="461"/>
      <c r="E3" s="461"/>
      <c r="F3" s="461"/>
      <c r="G3" s="461"/>
    </row>
    <row r="4" spans="1:10" ht="34.75" customHeight="1">
      <c r="A4" s="473" t="s">
        <v>550</v>
      </c>
      <c r="B4" s="473"/>
      <c r="C4" s="473"/>
      <c r="D4" s="473"/>
      <c r="E4" s="473"/>
      <c r="F4" s="473"/>
      <c r="G4" s="473"/>
    </row>
    <row r="5" spans="1:10" ht="18" customHeight="1">
      <c r="A5" s="473" t="s">
        <v>359</v>
      </c>
      <c r="B5" s="473"/>
      <c r="C5" s="473"/>
      <c r="D5" s="473"/>
      <c r="E5" s="473"/>
      <c r="F5" s="473"/>
      <c r="G5" s="473"/>
    </row>
    <row r="6" spans="1:10" ht="15" customHeight="1">
      <c r="A6" s="101"/>
      <c r="B6" s="101"/>
      <c r="C6" s="101"/>
      <c r="D6" s="101"/>
      <c r="E6" s="101"/>
      <c r="F6" s="101"/>
      <c r="G6" s="101"/>
    </row>
    <row r="7" spans="1:10" ht="37.25" customHeight="1">
      <c r="A7" s="119" t="s">
        <v>358</v>
      </c>
      <c r="B7" s="120" t="s">
        <v>357</v>
      </c>
      <c r="C7" s="119" t="s">
        <v>22</v>
      </c>
      <c r="D7" s="119" t="s">
        <v>356</v>
      </c>
      <c r="E7" s="119" t="s">
        <v>22</v>
      </c>
      <c r="F7" s="61" t="s">
        <v>355</v>
      </c>
      <c r="G7" s="61" t="s">
        <v>22</v>
      </c>
      <c r="I7" s="62"/>
      <c r="J7" s="62"/>
    </row>
    <row r="8" spans="1:10" ht="14" customHeight="1">
      <c r="A8" s="114" t="s">
        <v>376</v>
      </c>
      <c r="B8" s="113">
        <v>2</v>
      </c>
      <c r="C8" s="112">
        <v>3.154574132492113E-3</v>
      </c>
      <c r="D8" s="72">
        <v>1</v>
      </c>
      <c r="E8" s="94">
        <v>2.403846153846154E-3</v>
      </c>
      <c r="F8" s="111">
        <v>2</v>
      </c>
      <c r="G8" s="110">
        <v>3.8535645472061657E-3</v>
      </c>
      <c r="H8" s="109"/>
      <c r="I8" s="62"/>
      <c r="J8" s="62"/>
    </row>
    <row r="9" spans="1:10" ht="14" customHeight="1">
      <c r="A9" s="114" t="s">
        <v>354</v>
      </c>
      <c r="B9" s="113">
        <v>106</v>
      </c>
      <c r="C9" s="112">
        <v>0.16719242902208201</v>
      </c>
      <c r="D9" s="72">
        <v>110</v>
      </c>
      <c r="E9" s="94">
        <v>0.26442307692307693</v>
      </c>
      <c r="F9" s="111">
        <v>127</v>
      </c>
      <c r="G9" s="110">
        <v>0.24470134874759153</v>
      </c>
      <c r="H9" s="109"/>
      <c r="I9" s="62"/>
      <c r="J9" s="62"/>
    </row>
    <row r="10" spans="1:10" ht="14" customHeight="1">
      <c r="A10" s="114" t="s">
        <v>375</v>
      </c>
      <c r="B10" s="113">
        <v>11</v>
      </c>
      <c r="C10" s="112">
        <v>1.7350157728706621E-2</v>
      </c>
      <c r="D10" s="72">
        <v>2</v>
      </c>
      <c r="E10" s="94">
        <v>4.807692307692308E-3</v>
      </c>
      <c r="F10" s="111">
        <v>5</v>
      </c>
      <c r="G10" s="110">
        <v>9.6339113680154135E-3</v>
      </c>
      <c r="H10" s="109"/>
      <c r="I10" s="62"/>
      <c r="J10" s="62"/>
    </row>
    <row r="11" spans="1:10" ht="14" customHeight="1">
      <c r="A11" s="114" t="s">
        <v>374</v>
      </c>
      <c r="B11" s="113">
        <v>2</v>
      </c>
      <c r="C11" s="112">
        <v>3.154574132492113E-3</v>
      </c>
      <c r="D11" s="72">
        <v>1</v>
      </c>
      <c r="E11" s="94">
        <v>2.403846153846154E-3</v>
      </c>
      <c r="F11" s="111">
        <v>0</v>
      </c>
      <c r="G11" s="110">
        <v>0</v>
      </c>
      <c r="H11" s="109"/>
      <c r="I11" s="62"/>
      <c r="J11" s="62"/>
    </row>
    <row r="12" spans="1:10" ht="14" customHeight="1">
      <c r="A12" s="114" t="s">
        <v>370</v>
      </c>
      <c r="B12" s="113">
        <v>26</v>
      </c>
      <c r="C12" s="112">
        <v>4.1009463722397478E-2</v>
      </c>
      <c r="D12" s="72">
        <v>15</v>
      </c>
      <c r="E12" s="94">
        <v>3.6057692307692304E-2</v>
      </c>
      <c r="F12" s="111">
        <v>28</v>
      </c>
      <c r="G12" s="110">
        <v>5.3949903660886318E-2</v>
      </c>
      <c r="H12" s="109"/>
      <c r="I12" s="62"/>
      <c r="J12" s="62"/>
    </row>
    <row r="13" spans="1:10" ht="14" customHeight="1">
      <c r="A13" s="114" t="s">
        <v>352</v>
      </c>
      <c r="B13" s="113">
        <v>93</v>
      </c>
      <c r="C13" s="112">
        <v>0.14668769716088331</v>
      </c>
      <c r="D13" s="72">
        <v>41</v>
      </c>
      <c r="E13" s="94">
        <v>9.8557692307692304E-2</v>
      </c>
      <c r="F13" s="111">
        <v>48</v>
      </c>
      <c r="G13" s="110">
        <v>9.2485549132947972E-2</v>
      </c>
      <c r="H13" s="109"/>
      <c r="I13" s="62"/>
      <c r="J13" s="62"/>
    </row>
    <row r="14" spans="1:10" ht="14" customHeight="1">
      <c r="A14" s="114" t="s">
        <v>351</v>
      </c>
      <c r="B14" s="113">
        <v>44</v>
      </c>
      <c r="C14" s="112">
        <v>6.9400630914826497E-2</v>
      </c>
      <c r="D14" s="72">
        <v>23</v>
      </c>
      <c r="E14" s="94">
        <v>5.5288461538461536E-2</v>
      </c>
      <c r="F14" s="111">
        <v>30</v>
      </c>
      <c r="G14" s="110">
        <v>5.7803468208092484E-2</v>
      </c>
      <c r="H14" s="109"/>
      <c r="I14" s="62"/>
      <c r="J14" s="62"/>
    </row>
    <row r="15" spans="1:10" ht="14" customHeight="1">
      <c r="A15" s="114" t="s">
        <v>369</v>
      </c>
      <c r="B15" s="113">
        <v>15</v>
      </c>
      <c r="C15" s="112">
        <v>2.365930599369085E-2</v>
      </c>
      <c r="D15" s="72">
        <v>12</v>
      </c>
      <c r="E15" s="94">
        <v>2.8846153846153848E-2</v>
      </c>
      <c r="F15" s="111">
        <v>11</v>
      </c>
      <c r="G15" s="110">
        <v>2.119460500963391E-2</v>
      </c>
      <c r="H15" s="109"/>
      <c r="I15" s="62"/>
      <c r="J15" s="62"/>
    </row>
    <row r="16" spans="1:10" ht="14" customHeight="1">
      <c r="A16" s="114" t="s">
        <v>349</v>
      </c>
      <c r="B16" s="113">
        <v>6</v>
      </c>
      <c r="C16" s="112">
        <v>9.4637223974763408E-3</v>
      </c>
      <c r="D16" s="72">
        <v>6</v>
      </c>
      <c r="E16" s="94">
        <v>1.4423076923076924E-2</v>
      </c>
      <c r="F16" s="111">
        <v>10</v>
      </c>
      <c r="G16" s="110">
        <v>1.9267822736030827E-2</v>
      </c>
      <c r="H16" s="109"/>
      <c r="I16" s="62"/>
      <c r="J16" s="62"/>
    </row>
    <row r="17" spans="1:10" ht="14" customHeight="1">
      <c r="A17" s="114" t="s">
        <v>367</v>
      </c>
      <c r="B17" s="113">
        <v>4</v>
      </c>
      <c r="C17" s="112">
        <v>6.3091482649842269E-3</v>
      </c>
      <c r="D17" s="72">
        <v>4</v>
      </c>
      <c r="E17" s="94">
        <v>9.6153846153846159E-3</v>
      </c>
      <c r="F17" s="111">
        <v>8</v>
      </c>
      <c r="G17" s="110">
        <v>1.5414258188824663E-2</v>
      </c>
      <c r="H17" s="109"/>
      <c r="I17" s="62"/>
      <c r="J17" s="62"/>
    </row>
    <row r="18" spans="1:10" ht="14" customHeight="1">
      <c r="A18" s="114" t="s">
        <v>348</v>
      </c>
      <c r="B18" s="113">
        <v>13</v>
      </c>
      <c r="C18" s="112">
        <v>2.0504731861198739E-2</v>
      </c>
      <c r="D18" s="72">
        <v>5</v>
      </c>
      <c r="E18" s="94">
        <v>1.201923076923077E-2</v>
      </c>
      <c r="F18" s="111">
        <v>8</v>
      </c>
      <c r="G18" s="110">
        <v>1.5414258188824663E-2</v>
      </c>
      <c r="H18" s="109"/>
      <c r="I18" s="62"/>
      <c r="J18" s="62"/>
    </row>
    <row r="19" spans="1:10" ht="14" customHeight="1">
      <c r="A19" s="114" t="s">
        <v>366</v>
      </c>
      <c r="B19" s="113">
        <v>19</v>
      </c>
      <c r="C19" s="112">
        <v>2.996845425867508E-2</v>
      </c>
      <c r="D19" s="72">
        <v>12</v>
      </c>
      <c r="E19" s="94">
        <v>2.8846153846153848E-2</v>
      </c>
      <c r="F19" s="111">
        <v>10</v>
      </c>
      <c r="G19" s="110">
        <v>1.9267822736030827E-2</v>
      </c>
      <c r="H19" s="109"/>
      <c r="I19" s="62"/>
      <c r="J19" s="62"/>
    </row>
    <row r="20" spans="1:10" ht="14" customHeight="1">
      <c r="A20" s="114" t="s">
        <v>365</v>
      </c>
      <c r="B20" s="113">
        <v>2</v>
      </c>
      <c r="C20" s="112">
        <v>3.154574132492113E-3</v>
      </c>
      <c r="D20" s="72">
        <v>2</v>
      </c>
      <c r="E20" s="94">
        <v>4.807692307692308E-3</v>
      </c>
      <c r="F20" s="111">
        <v>5</v>
      </c>
      <c r="G20" s="110">
        <v>9.6339113680154135E-3</v>
      </c>
      <c r="H20" s="109"/>
      <c r="I20" s="62"/>
      <c r="J20" s="62"/>
    </row>
    <row r="21" spans="1:10" ht="14" customHeight="1">
      <c r="A21" s="114" t="s">
        <v>364</v>
      </c>
      <c r="B21" s="113">
        <v>11</v>
      </c>
      <c r="C21" s="112">
        <v>1.7350157728706621E-2</v>
      </c>
      <c r="D21" s="72">
        <v>10</v>
      </c>
      <c r="E21" s="94">
        <v>2.403846153846154E-2</v>
      </c>
      <c r="F21" s="111">
        <v>12</v>
      </c>
      <c r="G21" s="110">
        <v>2.3121387283236993E-2</v>
      </c>
      <c r="H21" s="109"/>
      <c r="I21" s="62"/>
      <c r="J21" s="62"/>
    </row>
    <row r="22" spans="1:10" ht="14" customHeight="1">
      <c r="A22" s="114" t="s">
        <v>346</v>
      </c>
      <c r="B22" s="113">
        <v>36</v>
      </c>
      <c r="C22" s="112">
        <v>5.6782334384858052E-2</v>
      </c>
      <c r="D22" s="72">
        <v>24</v>
      </c>
      <c r="E22" s="94">
        <v>5.7692307692307696E-2</v>
      </c>
      <c r="F22" s="111">
        <v>29</v>
      </c>
      <c r="G22" s="110">
        <v>5.5876685934489405E-2</v>
      </c>
      <c r="H22" s="109"/>
      <c r="I22" s="62"/>
      <c r="J22" s="62"/>
    </row>
    <row r="23" spans="1:10" ht="14" customHeight="1">
      <c r="A23" s="114" t="s">
        <v>345</v>
      </c>
      <c r="B23" s="113">
        <v>11</v>
      </c>
      <c r="C23" s="112">
        <v>1.7350157728706621E-2</v>
      </c>
      <c r="D23" s="72">
        <v>2</v>
      </c>
      <c r="E23" s="94">
        <v>4.807692307692308E-3</v>
      </c>
      <c r="F23" s="111">
        <v>10</v>
      </c>
      <c r="G23" s="110">
        <v>1.9267822736030827E-2</v>
      </c>
      <c r="H23" s="109"/>
      <c r="I23" s="62"/>
      <c r="J23" s="62"/>
    </row>
    <row r="24" spans="1:10" ht="14" customHeight="1">
      <c r="A24" s="114" t="s">
        <v>373</v>
      </c>
      <c r="B24" s="113">
        <v>4</v>
      </c>
      <c r="C24" s="112">
        <v>6.3091482649842269E-3</v>
      </c>
      <c r="D24" s="72">
        <v>1</v>
      </c>
      <c r="E24" s="94">
        <v>2.403846153846154E-3</v>
      </c>
      <c r="F24" s="111">
        <v>2</v>
      </c>
      <c r="G24" s="110">
        <v>3.8535645472061657E-3</v>
      </c>
      <c r="H24" s="109"/>
      <c r="I24" s="62"/>
      <c r="J24" s="62"/>
    </row>
    <row r="25" spans="1:10" ht="14" customHeight="1">
      <c r="A25" s="114" t="s">
        <v>344</v>
      </c>
      <c r="B25" s="113">
        <v>17</v>
      </c>
      <c r="C25" s="112">
        <v>2.6813880126182969E-2</v>
      </c>
      <c r="D25" s="72">
        <v>19</v>
      </c>
      <c r="E25" s="94">
        <v>4.567307692307692E-2</v>
      </c>
      <c r="F25" s="111">
        <v>23</v>
      </c>
      <c r="G25" s="110">
        <v>4.4315992292870907E-2</v>
      </c>
      <c r="H25" s="109"/>
      <c r="I25" s="62"/>
      <c r="J25" s="62"/>
    </row>
    <row r="26" spans="1:10" ht="14" customHeight="1">
      <c r="A26" s="114" t="s">
        <v>343</v>
      </c>
      <c r="B26" s="113">
        <v>27</v>
      </c>
      <c r="C26" s="112">
        <v>4.2586750788643532E-2</v>
      </c>
      <c r="D26" s="72">
        <v>22</v>
      </c>
      <c r="E26" s="94">
        <v>5.2884615384615384E-2</v>
      </c>
      <c r="F26" s="111">
        <v>19</v>
      </c>
      <c r="G26" s="110">
        <v>3.6608863198458574E-2</v>
      </c>
      <c r="H26" s="109"/>
      <c r="I26" s="62"/>
      <c r="J26" s="62"/>
    </row>
    <row r="27" spans="1:10" ht="14" customHeight="1">
      <c r="A27" s="114" t="s">
        <v>342</v>
      </c>
      <c r="B27" s="113">
        <v>9</v>
      </c>
      <c r="C27" s="112">
        <v>1.419558359621451E-2</v>
      </c>
      <c r="D27" s="72">
        <v>9</v>
      </c>
      <c r="E27" s="94">
        <v>2.1634615384615384E-2</v>
      </c>
      <c r="F27" s="111">
        <v>12</v>
      </c>
      <c r="G27" s="110">
        <v>2.3121387283236993E-2</v>
      </c>
      <c r="H27" s="109"/>
      <c r="I27" s="62"/>
      <c r="J27" s="62"/>
    </row>
    <row r="28" spans="1:10" ht="14" customHeight="1">
      <c r="A28" s="114" t="s">
        <v>341</v>
      </c>
      <c r="B28" s="113">
        <v>16</v>
      </c>
      <c r="C28" s="112">
        <v>2.5236593059936911E-2</v>
      </c>
      <c r="D28" s="72">
        <v>9</v>
      </c>
      <c r="E28" s="94">
        <v>2.1634615384615384E-2</v>
      </c>
      <c r="F28" s="111">
        <v>8</v>
      </c>
      <c r="G28" s="110">
        <v>1.5414258188824663E-2</v>
      </c>
      <c r="H28" s="109"/>
      <c r="I28" s="62"/>
      <c r="J28" s="62"/>
    </row>
    <row r="29" spans="1:10" ht="14" customHeight="1">
      <c r="A29" s="118" t="s">
        <v>363</v>
      </c>
      <c r="B29" s="113">
        <v>0</v>
      </c>
      <c r="C29" s="112">
        <v>0</v>
      </c>
      <c r="D29" s="117">
        <v>0</v>
      </c>
      <c r="E29" s="116">
        <v>0</v>
      </c>
      <c r="F29" s="111">
        <v>3</v>
      </c>
      <c r="G29" s="110">
        <v>5.7803468208092483E-3</v>
      </c>
      <c r="H29" s="109"/>
      <c r="I29" s="62"/>
      <c r="J29" s="62"/>
    </row>
    <row r="30" spans="1:10" ht="14" customHeight="1">
      <c r="A30" s="115" t="s">
        <v>372</v>
      </c>
      <c r="B30" s="113">
        <v>0</v>
      </c>
      <c r="C30" s="112">
        <v>0</v>
      </c>
      <c r="D30" s="72">
        <v>3</v>
      </c>
      <c r="E30" s="94">
        <v>7.2115384615384619E-3</v>
      </c>
      <c r="F30" s="111">
        <v>5</v>
      </c>
      <c r="G30" s="110">
        <v>9.6339113680154135E-3</v>
      </c>
      <c r="H30" s="109"/>
      <c r="I30" s="62"/>
      <c r="J30" s="62"/>
    </row>
    <row r="31" spans="1:10" ht="14" customHeight="1">
      <c r="A31" s="114" t="s">
        <v>361</v>
      </c>
      <c r="B31" s="113">
        <v>19</v>
      </c>
      <c r="C31" s="112">
        <v>2.996845425867508E-2</v>
      </c>
      <c r="D31" s="72">
        <v>6</v>
      </c>
      <c r="E31" s="94">
        <v>1.4423076923076924E-2</v>
      </c>
      <c r="F31" s="111">
        <v>15</v>
      </c>
      <c r="G31" s="110">
        <v>2.8901734104046242E-2</v>
      </c>
      <c r="H31" s="109"/>
      <c r="I31" s="62"/>
      <c r="J31" s="62"/>
    </row>
    <row r="32" spans="1:10" ht="14" customHeight="1">
      <c r="A32" s="114" t="s">
        <v>338</v>
      </c>
      <c r="B32" s="113">
        <v>44</v>
      </c>
      <c r="C32" s="112">
        <v>6.9400630914826497E-2</v>
      </c>
      <c r="D32" s="72">
        <v>22</v>
      </c>
      <c r="E32" s="94">
        <v>5.2884615384615384E-2</v>
      </c>
      <c r="F32" s="111">
        <v>19</v>
      </c>
      <c r="G32" s="110">
        <v>3.6608863198458574E-2</v>
      </c>
      <c r="H32" s="109"/>
      <c r="I32" s="62"/>
      <c r="J32" s="62"/>
    </row>
    <row r="33" spans="1:10" ht="14" customHeight="1">
      <c r="A33" s="115" t="s">
        <v>337</v>
      </c>
      <c r="B33" s="113">
        <v>0</v>
      </c>
      <c r="C33" s="112">
        <v>0</v>
      </c>
      <c r="D33" s="72">
        <v>5</v>
      </c>
      <c r="E33" s="94">
        <v>1.201923076923077E-2</v>
      </c>
      <c r="F33" s="111">
        <v>2</v>
      </c>
      <c r="G33" s="110">
        <v>3.8535645472061657E-3</v>
      </c>
      <c r="H33" s="109"/>
      <c r="I33" s="62"/>
      <c r="J33" s="62"/>
    </row>
    <row r="34" spans="1:10" ht="14" customHeight="1">
      <c r="A34" s="114" t="s">
        <v>360</v>
      </c>
      <c r="B34" s="113">
        <v>8</v>
      </c>
      <c r="C34" s="112">
        <v>1.261829652996845E-2</v>
      </c>
      <c r="D34" s="72">
        <v>3</v>
      </c>
      <c r="E34" s="94">
        <v>7.2115384615384619E-3</v>
      </c>
      <c r="F34" s="111">
        <v>8</v>
      </c>
      <c r="G34" s="110">
        <v>1.5414258188824663E-2</v>
      </c>
      <c r="H34" s="109"/>
      <c r="I34" s="62"/>
      <c r="J34" s="62"/>
    </row>
    <row r="35" spans="1:10" ht="14" customHeight="1">
      <c r="A35" s="114" t="s">
        <v>336</v>
      </c>
      <c r="B35" s="113">
        <v>88</v>
      </c>
      <c r="C35" s="112">
        <v>0.13880126182965299</v>
      </c>
      <c r="D35" s="72">
        <v>46</v>
      </c>
      <c r="E35" s="94">
        <v>0.11057692307692307</v>
      </c>
      <c r="F35" s="111">
        <v>59</v>
      </c>
      <c r="G35" s="110">
        <v>0.11368015414258188</v>
      </c>
      <c r="H35" s="109"/>
      <c r="I35" s="62"/>
      <c r="J35" s="62"/>
    </row>
    <row r="36" spans="1:10" ht="14" customHeight="1">
      <c r="A36" s="114" t="s">
        <v>371</v>
      </c>
      <c r="B36" s="113">
        <v>1</v>
      </c>
      <c r="C36" s="112">
        <v>1.577287066246057E-3</v>
      </c>
      <c r="D36" s="72">
        <v>1</v>
      </c>
      <c r="E36" s="94">
        <v>2.403846153846154E-3</v>
      </c>
      <c r="F36" s="111">
        <v>1</v>
      </c>
      <c r="G36" s="110">
        <v>1.9267822736030828E-3</v>
      </c>
      <c r="H36" s="109"/>
      <c r="I36" s="62"/>
      <c r="J36" s="62"/>
    </row>
    <row r="37" spans="1:10" ht="14" customHeight="1">
      <c r="A37" s="108" t="s">
        <v>23</v>
      </c>
      <c r="B37" s="107">
        <f>SUM(B8:B36)</f>
        <v>634</v>
      </c>
      <c r="C37" s="106">
        <v>1</v>
      </c>
      <c r="D37" s="105">
        <f>SUM(D8:D36)</f>
        <v>416</v>
      </c>
      <c r="E37" s="104">
        <f>SUM(E8:E36)</f>
        <v>0.99999999999999967</v>
      </c>
      <c r="F37" s="103">
        <f>SUM(F8:F36)</f>
        <v>519</v>
      </c>
      <c r="G37" s="102">
        <f>SUM(G8:G36)</f>
        <v>1</v>
      </c>
    </row>
    <row r="38" spans="1:10" ht="25" customHeight="1">
      <c r="A38" s="476" t="s">
        <v>335</v>
      </c>
      <c r="B38" s="477"/>
      <c r="C38" s="477"/>
      <c r="D38" s="477"/>
      <c r="E38" s="477"/>
      <c r="F38" s="477"/>
      <c r="G38" s="477"/>
    </row>
  </sheetData>
  <mergeCells count="4">
    <mergeCell ref="A38:G38"/>
    <mergeCell ref="A5:G5"/>
    <mergeCell ref="A4:G4"/>
    <mergeCell ref="A3:G3"/>
  </mergeCells>
  <conditionalFormatting sqref="A4">
    <cfRule type="duplicateValues" dxfId="97" priority="2"/>
  </conditionalFormatting>
  <conditionalFormatting sqref="A5">
    <cfRule type="duplicateValues" dxfId="96" priority="1"/>
  </conditionalFormatting>
  <pageMargins left="0.7" right="0.7" top="0.75" bottom="0.75" header="0.3" footer="0.3"/>
  <pageSetup orientation="portrait" r:id="rId1"/>
  <headerFooter>
    <oddFooter>&amp;C&amp;"Helvetica,Regular"&amp;12&amp;K000000&amp;P</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867DD-66A3-44DE-8F9F-0060FC70CA3A}">
  <dimension ref="A1:IR39"/>
  <sheetViews>
    <sheetView showGridLines="0" workbookViewId="0">
      <selection activeCell="I4" sqref="I4"/>
    </sheetView>
  </sheetViews>
  <sheetFormatPr baseColWidth="10" defaultColWidth="11.5" defaultRowHeight="15" customHeight="1"/>
  <cols>
    <col min="1" max="1" width="21" style="63" customWidth="1"/>
    <col min="2" max="2" width="12.6640625" style="63" customWidth="1"/>
    <col min="3" max="3" width="10.5" style="63" customWidth="1"/>
    <col min="4" max="4" width="11.5" style="63" customWidth="1"/>
    <col min="5" max="5" width="9.83203125" style="63" customWidth="1"/>
    <col min="6" max="6" width="11.5" style="63" customWidth="1"/>
    <col min="7" max="7" width="10.5" style="63" customWidth="1"/>
    <col min="8" max="252" width="11.5" style="63" customWidth="1"/>
    <col min="253" max="16384" width="11.5" style="62"/>
  </cols>
  <sheetData>
    <row r="1" spans="1:7" ht="59.25" customHeight="1">
      <c r="A1" s="88"/>
      <c r="B1" s="87"/>
      <c r="C1" s="87"/>
      <c r="D1" s="87"/>
    </row>
    <row r="2" spans="1:7" ht="8" customHeight="1">
      <c r="A2" s="86"/>
      <c r="B2" s="85"/>
      <c r="C2" s="85"/>
      <c r="D2" s="85"/>
    </row>
    <row r="3" spans="1:7" ht="28.5" customHeight="1">
      <c r="A3" s="461" t="s">
        <v>13</v>
      </c>
      <c r="B3" s="461"/>
      <c r="C3" s="461"/>
      <c r="D3" s="461"/>
      <c r="E3" s="461"/>
      <c r="F3" s="461"/>
      <c r="G3" s="461"/>
    </row>
    <row r="4" spans="1:7" ht="30.75" customHeight="1">
      <c r="A4" s="473" t="s">
        <v>551</v>
      </c>
      <c r="B4" s="473"/>
      <c r="C4" s="473"/>
      <c r="D4" s="473"/>
      <c r="E4" s="473"/>
      <c r="F4" s="473"/>
      <c r="G4" s="473"/>
    </row>
    <row r="5" spans="1:7" ht="22" customHeight="1">
      <c r="A5" s="473" t="s">
        <v>359</v>
      </c>
      <c r="B5" s="473"/>
      <c r="C5" s="473"/>
      <c r="D5" s="473"/>
      <c r="E5" s="473"/>
      <c r="F5" s="473"/>
      <c r="G5" s="473"/>
    </row>
    <row r="6" spans="1:7" ht="15" customHeight="1">
      <c r="A6" s="101"/>
      <c r="B6" s="101"/>
      <c r="C6" s="101"/>
      <c r="D6" s="101"/>
      <c r="E6" s="101"/>
      <c r="F6" s="101"/>
      <c r="G6" s="101"/>
    </row>
    <row r="7" spans="1:7" ht="36" customHeight="1">
      <c r="A7" s="100" t="s">
        <v>358</v>
      </c>
      <c r="B7" s="132" t="s">
        <v>357</v>
      </c>
      <c r="C7" s="132" t="s">
        <v>22</v>
      </c>
      <c r="D7" s="132" t="s">
        <v>356</v>
      </c>
      <c r="E7" s="132" t="s">
        <v>22</v>
      </c>
      <c r="F7" s="83" t="s">
        <v>355</v>
      </c>
      <c r="G7" s="83" t="s">
        <v>22</v>
      </c>
    </row>
    <row r="8" spans="1:7" ht="14" customHeight="1">
      <c r="A8" s="130" t="s">
        <v>354</v>
      </c>
      <c r="B8" s="80">
        <v>4</v>
      </c>
      <c r="C8" s="79">
        <f>B8/B18</f>
        <v>0.44444444444444442</v>
      </c>
      <c r="D8" s="117">
        <v>5</v>
      </c>
      <c r="E8" s="79">
        <f>D8/D18</f>
        <v>0.625</v>
      </c>
      <c r="F8" s="72">
        <v>6</v>
      </c>
      <c r="G8" s="94">
        <v>0.6</v>
      </c>
    </row>
    <row r="9" spans="1:7" ht="14" customHeight="1">
      <c r="A9" s="130" t="s">
        <v>353</v>
      </c>
      <c r="B9" s="80">
        <v>0</v>
      </c>
      <c r="C9" s="79">
        <f>B9/B18</f>
        <v>0</v>
      </c>
      <c r="D9" s="117">
        <v>0</v>
      </c>
      <c r="E9" s="79">
        <f>D9/D18</f>
        <v>0</v>
      </c>
      <c r="F9" s="80">
        <v>0</v>
      </c>
      <c r="G9" s="79">
        <v>0</v>
      </c>
    </row>
    <row r="10" spans="1:7" ht="14" customHeight="1">
      <c r="A10" s="130" t="s">
        <v>377</v>
      </c>
      <c r="B10" s="80">
        <v>0</v>
      </c>
      <c r="C10" s="79">
        <v>0</v>
      </c>
      <c r="D10" s="117">
        <v>0</v>
      </c>
      <c r="E10" s="79">
        <v>0</v>
      </c>
      <c r="F10" s="80">
        <v>0</v>
      </c>
      <c r="G10" s="79">
        <v>0</v>
      </c>
    </row>
    <row r="11" spans="1:7" ht="14" customHeight="1">
      <c r="A11" s="130" t="s">
        <v>368</v>
      </c>
      <c r="B11" s="80">
        <v>0</v>
      </c>
      <c r="C11" s="79">
        <v>0</v>
      </c>
      <c r="D11" s="117">
        <v>0</v>
      </c>
      <c r="E11" s="79">
        <v>0</v>
      </c>
      <c r="F11" s="80">
        <v>0</v>
      </c>
      <c r="G11" s="79">
        <v>0</v>
      </c>
    </row>
    <row r="12" spans="1:7" ht="14" customHeight="1">
      <c r="A12" s="130" t="s">
        <v>346</v>
      </c>
      <c r="B12" s="80">
        <v>0</v>
      </c>
      <c r="C12" s="79">
        <f>B12/B18</f>
        <v>0</v>
      </c>
      <c r="D12" s="117">
        <v>0</v>
      </c>
      <c r="E12" s="79">
        <f>D12/D18</f>
        <v>0</v>
      </c>
      <c r="F12" s="72">
        <v>1</v>
      </c>
      <c r="G12" s="94">
        <v>0.1</v>
      </c>
    </row>
    <row r="13" spans="1:7" ht="14" customHeight="1">
      <c r="A13" s="130" t="s">
        <v>345</v>
      </c>
      <c r="B13" s="80">
        <v>2</v>
      </c>
      <c r="C13" s="79">
        <f>B13/B18</f>
        <v>0.22222222222222221</v>
      </c>
      <c r="D13" s="117">
        <v>2</v>
      </c>
      <c r="E13" s="79">
        <f>D13/D18</f>
        <v>0.25</v>
      </c>
      <c r="F13" s="72">
        <v>1</v>
      </c>
      <c r="G13" s="94">
        <v>0.1</v>
      </c>
    </row>
    <row r="14" spans="1:7" ht="14" customHeight="1">
      <c r="A14" s="130" t="s">
        <v>343</v>
      </c>
      <c r="B14" s="80">
        <v>0</v>
      </c>
      <c r="C14" s="79">
        <v>0</v>
      </c>
      <c r="D14" s="117">
        <v>0</v>
      </c>
      <c r="E14" s="79">
        <v>0</v>
      </c>
      <c r="F14" s="72">
        <v>1</v>
      </c>
      <c r="G14" s="94">
        <v>0.1</v>
      </c>
    </row>
    <row r="15" spans="1:7" ht="14" customHeight="1">
      <c r="A15" s="131" t="s">
        <v>339</v>
      </c>
      <c r="B15" s="80">
        <v>0</v>
      </c>
      <c r="C15" s="79">
        <v>0</v>
      </c>
      <c r="D15" s="117">
        <v>0</v>
      </c>
      <c r="E15" s="79">
        <v>0</v>
      </c>
      <c r="F15" s="72">
        <v>1</v>
      </c>
      <c r="G15" s="94">
        <v>0.1</v>
      </c>
    </row>
    <row r="16" spans="1:7" ht="14" customHeight="1">
      <c r="A16" s="130" t="s">
        <v>360</v>
      </c>
      <c r="B16" s="80">
        <v>3</v>
      </c>
      <c r="C16" s="79">
        <f>B16/B18</f>
        <v>0.33333333333333331</v>
      </c>
      <c r="D16" s="117">
        <v>0</v>
      </c>
      <c r="E16" s="79">
        <v>0</v>
      </c>
      <c r="F16" s="80">
        <v>0</v>
      </c>
      <c r="G16" s="79">
        <v>0</v>
      </c>
    </row>
    <row r="17" spans="1:7" ht="14" customHeight="1">
      <c r="A17" s="130" t="s">
        <v>336</v>
      </c>
      <c r="B17" s="80">
        <v>0</v>
      </c>
      <c r="C17" s="79">
        <f>B17/B18</f>
        <v>0</v>
      </c>
      <c r="D17" s="117">
        <v>1</v>
      </c>
      <c r="E17" s="79">
        <f>D17/D18</f>
        <v>0.125</v>
      </c>
      <c r="F17" s="80">
        <v>0</v>
      </c>
      <c r="G17" s="79">
        <v>0</v>
      </c>
    </row>
    <row r="18" spans="1:7" ht="14" customHeight="1">
      <c r="A18" s="129" t="s">
        <v>23</v>
      </c>
      <c r="B18" s="128">
        <f t="shared" ref="B18:G18" si="0">SUM(B8:B17)</f>
        <v>9</v>
      </c>
      <c r="C18" s="126">
        <f t="shared" si="0"/>
        <v>1</v>
      </c>
      <c r="D18" s="127">
        <f t="shared" si="0"/>
        <v>8</v>
      </c>
      <c r="E18" s="126">
        <f t="shared" si="0"/>
        <v>1</v>
      </c>
      <c r="F18" s="125">
        <f t="shared" si="0"/>
        <v>10</v>
      </c>
      <c r="G18" s="124">
        <f t="shared" si="0"/>
        <v>0.99999999999999989</v>
      </c>
    </row>
    <row r="19" spans="1:7" ht="25" customHeight="1">
      <c r="A19" s="476" t="s">
        <v>335</v>
      </c>
      <c r="B19" s="477"/>
      <c r="C19" s="477"/>
      <c r="D19" s="477"/>
      <c r="E19" s="477"/>
      <c r="F19" s="477"/>
      <c r="G19" s="477"/>
    </row>
    <row r="20" spans="1:7" ht="15" customHeight="1">
      <c r="A20" s="86"/>
      <c r="B20" s="85"/>
      <c r="C20" s="85"/>
      <c r="D20" s="85"/>
      <c r="E20" s="84"/>
    </row>
    <row r="21" spans="1:7" ht="15" customHeight="1">
      <c r="A21" s="86"/>
      <c r="B21" s="85"/>
      <c r="C21" s="85"/>
      <c r="D21" s="85"/>
      <c r="E21" s="84"/>
    </row>
    <row r="22" spans="1:7" ht="15" customHeight="1">
      <c r="A22" s="86"/>
      <c r="B22" s="85"/>
      <c r="C22" s="85"/>
      <c r="D22" s="85"/>
      <c r="E22" s="84"/>
    </row>
    <row r="23" spans="1:7" ht="15" customHeight="1">
      <c r="A23" s="86"/>
      <c r="B23" s="85"/>
      <c r="C23" s="85"/>
      <c r="D23" s="85"/>
      <c r="E23" s="84"/>
    </row>
    <row r="24" spans="1:7" ht="15" customHeight="1">
      <c r="A24" s="86"/>
      <c r="B24" s="85"/>
      <c r="C24" s="85"/>
      <c r="D24" s="85"/>
      <c r="E24" s="84"/>
    </row>
    <row r="25" spans="1:7" ht="15" customHeight="1">
      <c r="A25" s="86"/>
      <c r="B25" s="85"/>
      <c r="C25" s="85"/>
      <c r="D25" s="85"/>
      <c r="E25" s="84"/>
    </row>
    <row r="26" spans="1:7" ht="15" customHeight="1">
      <c r="A26" s="86"/>
      <c r="B26" s="85"/>
      <c r="C26" s="85"/>
      <c r="D26" s="85"/>
      <c r="E26" s="84"/>
    </row>
    <row r="27" spans="1:7" ht="15" customHeight="1">
      <c r="A27" s="86"/>
      <c r="B27" s="85"/>
      <c r="C27" s="85"/>
      <c r="D27" s="85"/>
      <c r="E27" s="84"/>
    </row>
    <row r="28" spans="1:7" ht="15" customHeight="1">
      <c r="A28" s="86"/>
      <c r="B28" s="85"/>
      <c r="C28" s="85"/>
      <c r="D28" s="85"/>
      <c r="E28" s="84"/>
    </row>
    <row r="29" spans="1:7" ht="15" customHeight="1">
      <c r="A29" s="86"/>
      <c r="B29" s="85"/>
      <c r="C29" s="85"/>
      <c r="D29" s="85"/>
      <c r="E29" s="84"/>
    </row>
    <row r="30" spans="1:7" ht="15" customHeight="1">
      <c r="A30" s="86"/>
      <c r="B30" s="85"/>
      <c r="C30" s="85"/>
      <c r="D30" s="85"/>
      <c r="E30" s="84"/>
    </row>
    <row r="31" spans="1:7" ht="15" customHeight="1">
      <c r="A31" s="86"/>
      <c r="B31" s="85"/>
      <c r="C31" s="85"/>
      <c r="D31" s="85"/>
      <c r="E31" s="84"/>
    </row>
    <row r="32" spans="1:7" ht="15" customHeight="1">
      <c r="A32" s="86"/>
      <c r="B32" s="85"/>
      <c r="C32" s="85"/>
      <c r="D32" s="85"/>
      <c r="E32" s="84"/>
    </row>
    <row r="33" spans="1:5" ht="15" customHeight="1">
      <c r="A33" s="86"/>
      <c r="B33" s="85"/>
      <c r="C33" s="85"/>
      <c r="D33" s="85"/>
      <c r="E33" s="84"/>
    </row>
    <row r="34" spans="1:5" ht="15" customHeight="1">
      <c r="A34" s="86"/>
      <c r="B34" s="85"/>
      <c r="C34" s="85"/>
      <c r="D34" s="85"/>
      <c r="E34" s="84"/>
    </row>
    <row r="35" spans="1:5" ht="15" customHeight="1">
      <c r="A35" s="86"/>
      <c r="B35" s="85"/>
      <c r="C35" s="85"/>
      <c r="D35" s="85"/>
      <c r="E35" s="84"/>
    </row>
    <row r="36" spans="1:5" ht="15" customHeight="1">
      <c r="A36" s="86"/>
      <c r="B36" s="85"/>
      <c r="C36" s="85"/>
      <c r="D36" s="85"/>
      <c r="E36" s="84"/>
    </row>
    <row r="37" spans="1:5" ht="15" customHeight="1">
      <c r="A37" s="86"/>
      <c r="B37" s="85"/>
      <c r="C37" s="85"/>
      <c r="D37" s="85"/>
      <c r="E37" s="84"/>
    </row>
    <row r="38" spans="1:5" ht="15" customHeight="1">
      <c r="A38" s="86"/>
      <c r="B38" s="85"/>
      <c r="C38" s="85"/>
      <c r="D38" s="85"/>
      <c r="E38" s="84"/>
    </row>
    <row r="39" spans="1:5" ht="15" customHeight="1">
      <c r="A39" s="123"/>
      <c r="B39" s="122"/>
      <c r="C39" s="122"/>
      <c r="D39" s="122"/>
      <c r="E39" s="121"/>
    </row>
  </sheetData>
  <mergeCells count="4">
    <mergeCell ref="A5:G5"/>
    <mergeCell ref="A4:G4"/>
    <mergeCell ref="A3:G3"/>
    <mergeCell ref="A19:G19"/>
  </mergeCells>
  <conditionalFormatting sqref="A4">
    <cfRule type="duplicateValues" dxfId="95" priority="2"/>
  </conditionalFormatting>
  <conditionalFormatting sqref="A5">
    <cfRule type="duplicateValues" dxfId="94" priority="1"/>
  </conditionalFormatting>
  <pageMargins left="0.7" right="0.7" top="0.75" bottom="0.75" header="0.3" footer="0.3"/>
  <pageSetup orientation="portrait" r:id="rId1"/>
  <headerFooter>
    <oddFooter>&amp;C&amp;"Helvetica,Regular"&amp;12&amp;K000000&amp;P</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A4E31-8309-400C-AD6E-100FFC778C04}">
  <dimension ref="A1:IU24"/>
  <sheetViews>
    <sheetView showGridLines="0" workbookViewId="0">
      <selection activeCell="I17" sqref="I17"/>
    </sheetView>
  </sheetViews>
  <sheetFormatPr baseColWidth="10" defaultColWidth="11.5" defaultRowHeight="15" customHeight="1"/>
  <cols>
    <col min="1" max="1" width="20.83203125" style="360" customWidth="1"/>
    <col min="2" max="2" width="10.83203125" style="360" customWidth="1"/>
    <col min="3" max="3" width="9.5" style="360" customWidth="1"/>
    <col min="4" max="4" width="11.5" style="360" customWidth="1"/>
    <col min="5" max="5" width="9" style="360" customWidth="1"/>
    <col min="6" max="6" width="11.5" style="360" customWidth="1"/>
    <col min="7" max="7" width="9.83203125" style="360" customWidth="1"/>
    <col min="8" max="255" width="11.5" style="360" customWidth="1"/>
    <col min="256" max="16384" width="11.5" style="361"/>
  </cols>
  <sheetData>
    <row r="1" spans="1:7" ht="59.25" customHeight="1">
      <c r="A1" s="358"/>
      <c r="B1" s="359"/>
      <c r="C1" s="359"/>
      <c r="D1" s="359"/>
    </row>
    <row r="2" spans="1:7" ht="2.25" customHeight="1">
      <c r="A2" s="362"/>
      <c r="B2" s="363"/>
      <c r="C2" s="363"/>
      <c r="D2" s="363"/>
    </row>
    <row r="3" spans="1:7" ht="14" customHeight="1">
      <c r="A3" s="362"/>
      <c r="B3" s="363"/>
      <c r="C3" s="363"/>
      <c r="D3" s="363"/>
    </row>
    <row r="4" spans="1:7" ht="21" customHeight="1">
      <c r="A4" s="461" t="s">
        <v>13</v>
      </c>
      <c r="B4" s="461"/>
      <c r="C4" s="461"/>
      <c r="D4" s="461"/>
      <c r="E4" s="461"/>
      <c r="F4" s="461"/>
      <c r="G4" s="461"/>
    </row>
    <row r="5" spans="1:7" ht="37.5" customHeight="1">
      <c r="A5" s="473" t="s">
        <v>552</v>
      </c>
      <c r="B5" s="473"/>
      <c r="C5" s="473"/>
      <c r="D5" s="473"/>
      <c r="E5" s="473"/>
      <c r="F5" s="473"/>
      <c r="G5" s="473"/>
    </row>
    <row r="6" spans="1:7" ht="14" customHeight="1">
      <c r="A6" s="473" t="s">
        <v>359</v>
      </c>
      <c r="B6" s="473"/>
      <c r="C6" s="473"/>
      <c r="D6" s="473"/>
      <c r="E6" s="473"/>
      <c r="F6" s="473"/>
      <c r="G6" s="473"/>
    </row>
    <row r="7" spans="1:7" ht="14" customHeight="1"/>
    <row r="8" spans="1:7" ht="40.25" customHeight="1">
      <c r="A8" s="376" t="s">
        <v>358</v>
      </c>
      <c r="B8" s="376" t="s">
        <v>357</v>
      </c>
      <c r="C8" s="376" t="s">
        <v>22</v>
      </c>
      <c r="D8" s="376" t="s">
        <v>356</v>
      </c>
      <c r="E8" s="376" t="s">
        <v>22</v>
      </c>
      <c r="F8" s="17" t="s">
        <v>355</v>
      </c>
      <c r="G8" s="17" t="s">
        <v>22</v>
      </c>
    </row>
    <row r="9" spans="1:7" ht="14" customHeight="1">
      <c r="A9" s="377" t="s">
        <v>354</v>
      </c>
      <c r="B9" s="364">
        <v>1</v>
      </c>
      <c r="C9" s="365">
        <v>8.3333333333333329E-2</v>
      </c>
      <c r="D9" s="366">
        <v>1</v>
      </c>
      <c r="E9" s="367">
        <f>D9/D22</f>
        <v>7.1428571428571425E-2</v>
      </c>
      <c r="F9" s="368">
        <v>3</v>
      </c>
      <c r="G9" s="211">
        <v>0.13636363636363635</v>
      </c>
    </row>
    <row r="10" spans="1:7" ht="14" customHeight="1">
      <c r="A10" s="377" t="s">
        <v>352</v>
      </c>
      <c r="B10" s="364">
        <v>7</v>
      </c>
      <c r="C10" s="365">
        <v>0.58333333333333337</v>
      </c>
      <c r="D10" s="364">
        <v>5</v>
      </c>
      <c r="E10" s="365">
        <f>D10/D22</f>
        <v>0.35714285714285715</v>
      </c>
      <c r="F10" s="368">
        <v>3</v>
      </c>
      <c r="G10" s="211">
        <v>0.13636363636363635</v>
      </c>
    </row>
    <row r="11" spans="1:7" ht="14" customHeight="1">
      <c r="A11" s="377" t="s">
        <v>351</v>
      </c>
      <c r="B11" s="364">
        <v>1</v>
      </c>
      <c r="C11" s="365">
        <v>8.3333333333333329E-2</v>
      </c>
      <c r="D11" s="364">
        <v>2</v>
      </c>
      <c r="E11" s="365">
        <f>D11/D22</f>
        <v>0.14285714285714285</v>
      </c>
      <c r="F11" s="368">
        <v>1</v>
      </c>
      <c r="G11" s="211">
        <v>4.5454545454545456E-2</v>
      </c>
    </row>
    <row r="12" spans="1:7" ht="14" customHeight="1">
      <c r="A12" s="378" t="s">
        <v>349</v>
      </c>
      <c r="B12" s="366">
        <v>0</v>
      </c>
      <c r="C12" s="366">
        <v>0</v>
      </c>
      <c r="D12" s="366">
        <v>0</v>
      </c>
      <c r="E12" s="366">
        <v>0</v>
      </c>
      <c r="F12" s="368">
        <v>1</v>
      </c>
      <c r="G12" s="211">
        <v>4.5454545454545456E-2</v>
      </c>
    </row>
    <row r="13" spans="1:7" ht="14" customHeight="1">
      <c r="A13" s="378" t="s">
        <v>368</v>
      </c>
      <c r="B13" s="366">
        <v>0</v>
      </c>
      <c r="C13" s="366">
        <v>0</v>
      </c>
      <c r="D13" s="366">
        <v>0</v>
      </c>
      <c r="E13" s="366">
        <v>0</v>
      </c>
      <c r="F13" s="368">
        <v>1</v>
      </c>
      <c r="G13" s="211">
        <v>4.5454545454545456E-2</v>
      </c>
    </row>
    <row r="14" spans="1:7" ht="14" customHeight="1">
      <c r="A14" s="378" t="s">
        <v>367</v>
      </c>
      <c r="B14" s="366">
        <v>0</v>
      </c>
      <c r="C14" s="366">
        <v>0</v>
      </c>
      <c r="D14" s="366">
        <v>0</v>
      </c>
      <c r="E14" s="366">
        <v>0</v>
      </c>
      <c r="F14" s="368">
        <v>1</v>
      </c>
      <c r="G14" s="211">
        <v>4.5454545454545456E-2</v>
      </c>
    </row>
    <row r="15" spans="1:7" ht="15" customHeight="1">
      <c r="A15" s="379" t="s">
        <v>347</v>
      </c>
      <c r="B15" s="366">
        <v>0</v>
      </c>
      <c r="C15" s="366">
        <v>0</v>
      </c>
      <c r="D15" s="366">
        <v>0</v>
      </c>
      <c r="E15" s="366">
        <v>0</v>
      </c>
      <c r="F15" s="368">
        <v>1</v>
      </c>
      <c r="G15" s="211">
        <v>4.5454545454545456E-2</v>
      </c>
    </row>
    <row r="16" spans="1:7" ht="15" customHeight="1">
      <c r="A16" s="379" t="s">
        <v>346</v>
      </c>
      <c r="B16" s="364">
        <v>3</v>
      </c>
      <c r="C16" s="365">
        <v>0.25</v>
      </c>
      <c r="D16" s="368">
        <v>5</v>
      </c>
      <c r="E16" s="365">
        <f>D16/D22</f>
        <v>0.35714285714285715</v>
      </c>
      <c r="F16" s="368">
        <v>4</v>
      </c>
      <c r="G16" s="211">
        <v>0.18181818181818182</v>
      </c>
    </row>
    <row r="17" spans="1:7" ht="15" customHeight="1">
      <c r="A17" s="379" t="s">
        <v>345</v>
      </c>
      <c r="B17" s="366">
        <v>0</v>
      </c>
      <c r="C17" s="366">
        <v>0</v>
      </c>
      <c r="D17" s="366">
        <v>0</v>
      </c>
      <c r="E17" s="366">
        <v>0</v>
      </c>
      <c r="F17" s="366">
        <v>0</v>
      </c>
      <c r="G17" s="382">
        <v>0</v>
      </c>
    </row>
    <row r="18" spans="1:7" ht="15" customHeight="1">
      <c r="A18" s="379" t="s">
        <v>344</v>
      </c>
      <c r="B18" s="366">
        <v>0</v>
      </c>
      <c r="C18" s="366">
        <v>0</v>
      </c>
      <c r="D18" s="366">
        <v>0</v>
      </c>
      <c r="E18" s="366">
        <v>0</v>
      </c>
      <c r="F18" s="368">
        <v>1</v>
      </c>
      <c r="G18" s="211">
        <v>4.5454545454545456E-2</v>
      </c>
    </row>
    <row r="19" spans="1:7" ht="15" customHeight="1">
      <c r="A19" s="379" t="s">
        <v>343</v>
      </c>
      <c r="B19" s="366">
        <v>0</v>
      </c>
      <c r="C19" s="366">
        <v>0</v>
      </c>
      <c r="D19" s="366">
        <v>0</v>
      </c>
      <c r="E19" s="366">
        <v>0</v>
      </c>
      <c r="F19" s="368">
        <v>1</v>
      </c>
      <c r="G19" s="211">
        <v>4.5454545454545456E-2</v>
      </c>
    </row>
    <row r="20" spans="1:7" ht="15" customHeight="1">
      <c r="A20" s="379" t="s">
        <v>338</v>
      </c>
      <c r="B20" s="366">
        <v>0</v>
      </c>
      <c r="C20" s="366">
        <v>0</v>
      </c>
      <c r="D20" s="366">
        <v>1</v>
      </c>
      <c r="E20" s="365">
        <f>D20/D22</f>
        <v>7.1428571428571425E-2</v>
      </c>
      <c r="F20" s="368">
        <v>1</v>
      </c>
      <c r="G20" s="211">
        <v>4.5454545454545456E-2</v>
      </c>
    </row>
    <row r="21" spans="1:7" ht="15" customHeight="1">
      <c r="A21" s="379" t="s">
        <v>336</v>
      </c>
      <c r="B21" s="366">
        <v>0</v>
      </c>
      <c r="C21" s="366">
        <v>0</v>
      </c>
      <c r="D21" s="366">
        <v>0</v>
      </c>
      <c r="E21" s="366">
        <v>0</v>
      </c>
      <c r="F21" s="368">
        <v>4</v>
      </c>
      <c r="G21" s="211">
        <v>0.18181818181818182</v>
      </c>
    </row>
    <row r="22" spans="1:7" ht="15" customHeight="1">
      <c r="A22" s="380" t="s">
        <v>23</v>
      </c>
      <c r="B22" s="369">
        <v>12</v>
      </c>
      <c r="C22" s="370">
        <v>1</v>
      </c>
      <c r="D22" s="371">
        <f>SUM(D9:D21)</f>
        <v>14</v>
      </c>
      <c r="E22" s="372">
        <f>SUM(E9:E21)</f>
        <v>1</v>
      </c>
      <c r="F22" s="371">
        <f>SUM(F9:F21)</f>
        <v>22</v>
      </c>
      <c r="G22" s="372">
        <f>SUM(G9:G21)</f>
        <v>1</v>
      </c>
    </row>
    <row r="23" spans="1:7" ht="25" customHeight="1">
      <c r="A23" s="478" t="s">
        <v>335</v>
      </c>
      <c r="B23" s="479"/>
      <c r="C23" s="479"/>
      <c r="D23" s="479"/>
      <c r="E23" s="479"/>
      <c r="F23" s="479"/>
      <c r="G23" s="479"/>
    </row>
    <row r="24" spans="1:7" ht="15" customHeight="1">
      <c r="G24" s="383"/>
    </row>
  </sheetData>
  <mergeCells count="4">
    <mergeCell ref="A6:G6"/>
    <mergeCell ref="A5:G5"/>
    <mergeCell ref="A4:G4"/>
    <mergeCell ref="A23:G23"/>
  </mergeCells>
  <conditionalFormatting sqref="A5">
    <cfRule type="duplicateValues" dxfId="93" priority="2"/>
  </conditionalFormatting>
  <conditionalFormatting sqref="A6">
    <cfRule type="duplicateValues" dxfId="92" priority="1"/>
  </conditionalFormatting>
  <pageMargins left="0.7" right="0.7" top="0.75" bottom="0.75" header="0.3" footer="0.3"/>
  <pageSetup orientation="portrait" r:id="rId1"/>
  <headerFooter>
    <oddFooter>&amp;C&amp;"Helvetica,Regular"&amp;12&amp;K000000&amp;P</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D5C29-1D3B-4309-BE4E-DF6EE282B73C}">
  <dimension ref="A1:IR22"/>
  <sheetViews>
    <sheetView showGridLines="0" workbookViewId="0">
      <selection activeCell="A5" sqref="A5:G5"/>
    </sheetView>
  </sheetViews>
  <sheetFormatPr baseColWidth="10" defaultColWidth="11.5" defaultRowHeight="15" customHeight="1"/>
  <cols>
    <col min="1" max="1" width="27.83203125" style="63" customWidth="1"/>
    <col min="2" max="2" width="12.6640625" style="63" customWidth="1"/>
    <col min="3" max="3" width="13.6640625" style="63" customWidth="1"/>
    <col min="4" max="252" width="11.5" style="63" customWidth="1"/>
    <col min="253" max="16384" width="11.5" style="62"/>
  </cols>
  <sheetData>
    <row r="1" spans="1:7" ht="59.25" customHeight="1">
      <c r="A1" s="88"/>
      <c r="B1" s="87"/>
      <c r="C1" s="87"/>
      <c r="D1" s="87"/>
    </row>
    <row r="2" spans="1:7" ht="8" customHeight="1">
      <c r="A2" s="86"/>
      <c r="B2" s="85"/>
      <c r="C2" s="85"/>
      <c r="D2" s="85"/>
    </row>
    <row r="3" spans="1:7" ht="28.5" customHeight="1">
      <c r="A3" s="461" t="s">
        <v>13</v>
      </c>
      <c r="B3" s="461"/>
      <c r="C3" s="461"/>
      <c r="D3" s="461"/>
      <c r="E3" s="461"/>
      <c r="F3" s="461"/>
      <c r="G3" s="461"/>
    </row>
    <row r="4" spans="1:7" ht="56" customHeight="1">
      <c r="A4" s="473" t="s">
        <v>553</v>
      </c>
      <c r="B4" s="473"/>
      <c r="C4" s="473"/>
      <c r="D4" s="473"/>
      <c r="E4" s="473"/>
      <c r="F4" s="473"/>
      <c r="G4" s="473"/>
    </row>
    <row r="5" spans="1:7" ht="14" customHeight="1">
      <c r="A5" s="473" t="s">
        <v>359</v>
      </c>
      <c r="B5" s="473"/>
      <c r="C5" s="473"/>
      <c r="D5" s="473"/>
      <c r="E5" s="473"/>
      <c r="F5" s="473"/>
      <c r="G5" s="473"/>
    </row>
    <row r="7" spans="1:7" ht="38.5" customHeight="1">
      <c r="A7" s="100" t="s">
        <v>358</v>
      </c>
      <c r="B7" s="100" t="s">
        <v>357</v>
      </c>
      <c r="C7" s="100" t="s">
        <v>22</v>
      </c>
      <c r="D7" s="100" t="s">
        <v>356</v>
      </c>
      <c r="E7" s="100" t="s">
        <v>22</v>
      </c>
      <c r="F7" s="17" t="s">
        <v>355</v>
      </c>
      <c r="G7" s="17" t="s">
        <v>22</v>
      </c>
    </row>
    <row r="8" spans="1:7" ht="14" customHeight="1">
      <c r="A8" s="373" t="s">
        <v>354</v>
      </c>
      <c r="B8" s="374">
        <v>9</v>
      </c>
      <c r="C8" s="375">
        <v>0.29032258064516131</v>
      </c>
      <c r="D8" s="374">
        <v>4</v>
      </c>
      <c r="E8" s="375">
        <f>D8/D21</f>
        <v>0.14285714285714285</v>
      </c>
      <c r="F8" s="142">
        <v>6</v>
      </c>
      <c r="G8" s="141">
        <v>0.22222222222222221</v>
      </c>
    </row>
    <row r="9" spans="1:7" ht="14" customHeight="1">
      <c r="A9" s="145" t="s">
        <v>353</v>
      </c>
      <c r="B9" s="144">
        <v>2</v>
      </c>
      <c r="C9" s="143">
        <v>6.4516129032258063E-2</v>
      </c>
      <c r="D9" s="144">
        <v>2</v>
      </c>
      <c r="E9" s="143">
        <f>D9/D21</f>
        <v>7.1428571428571425E-2</v>
      </c>
      <c r="F9" s="142">
        <v>1</v>
      </c>
      <c r="G9" s="141">
        <v>3.7037037037037035E-2</v>
      </c>
    </row>
    <row r="10" spans="1:7" ht="15" customHeight="1">
      <c r="A10" s="145" t="s">
        <v>352</v>
      </c>
      <c r="B10" s="144">
        <v>10</v>
      </c>
      <c r="C10" s="143">
        <v>0.32258064516129031</v>
      </c>
      <c r="D10" s="144">
        <v>7</v>
      </c>
      <c r="E10" s="143">
        <f>D10/D21</f>
        <v>0.25</v>
      </c>
      <c r="F10" s="142">
        <v>7</v>
      </c>
      <c r="G10" s="141">
        <v>0.25925925925925924</v>
      </c>
    </row>
    <row r="11" spans="1:7" ht="15" customHeight="1">
      <c r="A11" s="145" t="s">
        <v>351</v>
      </c>
      <c r="B11" s="147">
        <v>0</v>
      </c>
      <c r="C11" s="146">
        <v>0</v>
      </c>
      <c r="D11" s="144">
        <v>0</v>
      </c>
      <c r="E11" s="143">
        <f>D11/D21</f>
        <v>0</v>
      </c>
      <c r="F11" s="142">
        <v>1</v>
      </c>
      <c r="G11" s="141">
        <v>3.7037037037037035E-2</v>
      </c>
    </row>
    <row r="12" spans="1:7" ht="15" customHeight="1">
      <c r="A12" s="145" t="s">
        <v>349</v>
      </c>
      <c r="B12" s="147">
        <v>0</v>
      </c>
      <c r="C12" s="146">
        <v>0</v>
      </c>
      <c r="D12" s="144">
        <v>2</v>
      </c>
      <c r="E12" s="143">
        <f>D12/D21</f>
        <v>7.1428571428571425E-2</v>
      </c>
      <c r="F12" s="142">
        <v>1</v>
      </c>
      <c r="G12" s="141">
        <v>3.7037037037037035E-2</v>
      </c>
    </row>
    <row r="13" spans="1:7" ht="15" customHeight="1">
      <c r="A13" s="145" t="s">
        <v>348</v>
      </c>
      <c r="B13" s="144">
        <v>2</v>
      </c>
      <c r="C13" s="143">
        <v>6.4516129032258063E-2</v>
      </c>
      <c r="D13" s="144">
        <v>1</v>
      </c>
      <c r="E13" s="143">
        <f>D13/D21</f>
        <v>3.5714285714285712E-2</v>
      </c>
      <c r="F13" s="142">
        <v>3</v>
      </c>
      <c r="G13" s="141">
        <v>0.1111111111111111</v>
      </c>
    </row>
    <row r="14" spans="1:7" ht="15" customHeight="1">
      <c r="A14" s="145" t="s">
        <v>346</v>
      </c>
      <c r="B14" s="144">
        <v>2</v>
      </c>
      <c r="C14" s="143">
        <v>6.4516129032258063E-2</v>
      </c>
      <c r="D14" s="144">
        <v>4</v>
      </c>
      <c r="E14" s="143">
        <f>D14/D21</f>
        <v>0.14285714285714285</v>
      </c>
      <c r="F14" s="142">
        <v>1</v>
      </c>
      <c r="G14" s="141">
        <v>3.7037037037037035E-2</v>
      </c>
    </row>
    <row r="15" spans="1:7" ht="15" customHeight="1">
      <c r="A15" s="145" t="s">
        <v>344</v>
      </c>
      <c r="B15" s="144">
        <v>1</v>
      </c>
      <c r="C15" s="143">
        <v>3.2258064516129031E-2</v>
      </c>
      <c r="D15" s="144">
        <v>1</v>
      </c>
      <c r="E15" s="143">
        <f>D15/D21</f>
        <v>3.5714285714285712E-2</v>
      </c>
      <c r="F15" s="142">
        <v>1</v>
      </c>
      <c r="G15" s="141">
        <v>3.7037037037037035E-2</v>
      </c>
    </row>
    <row r="16" spans="1:7" ht="15" customHeight="1">
      <c r="A16" s="145" t="s">
        <v>343</v>
      </c>
      <c r="B16" s="147">
        <v>0</v>
      </c>
      <c r="C16" s="146">
        <v>0</v>
      </c>
      <c r="D16" s="144">
        <v>1</v>
      </c>
      <c r="E16" s="143">
        <f>D16/D21</f>
        <v>3.5714285714285712E-2</v>
      </c>
      <c r="F16" s="142">
        <v>1</v>
      </c>
      <c r="G16" s="141">
        <v>3.7037037037037035E-2</v>
      </c>
    </row>
    <row r="17" spans="1:7" ht="15" customHeight="1">
      <c r="A17" s="145" t="s">
        <v>342</v>
      </c>
      <c r="B17" s="147">
        <v>0</v>
      </c>
      <c r="C17" s="146">
        <v>0</v>
      </c>
      <c r="D17" s="144">
        <v>2</v>
      </c>
      <c r="E17" s="143">
        <f>D17/D21</f>
        <v>7.1428571428571425E-2</v>
      </c>
      <c r="F17" s="142">
        <v>1</v>
      </c>
      <c r="G17" s="141">
        <v>3.7037037037037035E-2</v>
      </c>
    </row>
    <row r="18" spans="1:7" ht="15" customHeight="1">
      <c r="A18" s="145" t="s">
        <v>341</v>
      </c>
      <c r="B18" s="144">
        <v>1</v>
      </c>
      <c r="C18" s="143">
        <v>3.2258064516129031E-2</v>
      </c>
      <c r="D18" s="144">
        <v>1</v>
      </c>
      <c r="E18" s="143">
        <f>D18/D21</f>
        <v>3.5714285714285712E-2</v>
      </c>
      <c r="F18" s="142">
        <v>2</v>
      </c>
      <c r="G18" s="141">
        <v>7.407407407407407E-2</v>
      </c>
    </row>
    <row r="19" spans="1:7" ht="15" customHeight="1">
      <c r="A19" s="145" t="s">
        <v>339</v>
      </c>
      <c r="B19" s="144">
        <v>3</v>
      </c>
      <c r="C19" s="143">
        <v>9.6774193548387094E-2</v>
      </c>
      <c r="D19" s="144">
        <v>1</v>
      </c>
      <c r="E19" s="143">
        <f>D19/D21</f>
        <v>3.5714285714285712E-2</v>
      </c>
      <c r="F19" s="142">
        <v>1</v>
      </c>
      <c r="G19" s="141">
        <v>3.7037037037037035E-2</v>
      </c>
    </row>
    <row r="20" spans="1:7" ht="15" customHeight="1">
      <c r="A20" s="145" t="s">
        <v>336</v>
      </c>
      <c r="B20" s="144">
        <v>1</v>
      </c>
      <c r="C20" s="143">
        <v>3.2258064516129031E-2</v>
      </c>
      <c r="D20" s="144">
        <v>2</v>
      </c>
      <c r="E20" s="143">
        <f>D20/D21</f>
        <v>7.1428571428571425E-2</v>
      </c>
      <c r="F20" s="142">
        <v>1</v>
      </c>
      <c r="G20" s="141">
        <v>3.7037037037037035E-2</v>
      </c>
    </row>
    <row r="21" spans="1:7" ht="15" customHeight="1">
      <c r="A21" s="140" t="s">
        <v>23</v>
      </c>
      <c r="B21" s="139">
        <f t="shared" ref="B21:G21" si="0">SUM(B8:B20)</f>
        <v>31</v>
      </c>
      <c r="C21" s="137">
        <f t="shared" si="0"/>
        <v>0.99999999999999989</v>
      </c>
      <c r="D21" s="138">
        <f t="shared" si="0"/>
        <v>28</v>
      </c>
      <c r="E21" s="137">
        <f t="shared" si="0"/>
        <v>0.99999999999999978</v>
      </c>
      <c r="F21" s="90">
        <f t="shared" si="0"/>
        <v>27</v>
      </c>
      <c r="G21" s="136">
        <f t="shared" si="0"/>
        <v>0.99999999999999978</v>
      </c>
    </row>
    <row r="22" spans="1:7" ht="25" customHeight="1">
      <c r="A22" s="480" t="s">
        <v>335</v>
      </c>
      <c r="B22" s="481"/>
      <c r="C22" s="481"/>
      <c r="D22" s="481"/>
      <c r="E22" s="481"/>
      <c r="F22" s="481"/>
      <c r="G22" s="481"/>
    </row>
  </sheetData>
  <mergeCells count="4">
    <mergeCell ref="A5:G5"/>
    <mergeCell ref="A4:G4"/>
    <mergeCell ref="A3:G3"/>
    <mergeCell ref="A22:G22"/>
  </mergeCells>
  <conditionalFormatting sqref="A4">
    <cfRule type="duplicateValues" dxfId="91" priority="2"/>
  </conditionalFormatting>
  <conditionalFormatting sqref="A5">
    <cfRule type="duplicateValues" dxfId="90" priority="1"/>
  </conditionalFormatting>
  <pageMargins left="0.7" right="0.7" top="0.75" bottom="0.75" header="0.3" footer="0.3"/>
  <pageSetup orientation="portrait" r:id="rId1"/>
  <headerFooter>
    <oddFooter>&amp;C&amp;"Helvetica,Regular"&amp;12&amp;K000000&amp;P</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DEE5E-8C51-42FE-A5F2-D589BE633512}">
  <dimension ref="A1:IR31"/>
  <sheetViews>
    <sheetView showGridLines="0" workbookViewId="0">
      <selection activeCell="H4" sqref="H4"/>
    </sheetView>
  </sheetViews>
  <sheetFormatPr baseColWidth="10" defaultColWidth="11.5" defaultRowHeight="15" customHeight="1"/>
  <cols>
    <col min="1" max="1" width="23.1640625" style="63" customWidth="1"/>
    <col min="2" max="2" width="11.83203125" style="63" customWidth="1"/>
    <col min="3" max="3" width="13.6640625" style="63" customWidth="1"/>
    <col min="4" max="252" width="11.5" style="63" customWidth="1"/>
    <col min="253" max="16384" width="11.5" style="62"/>
  </cols>
  <sheetData>
    <row r="1" spans="1:7" ht="59.25" customHeight="1">
      <c r="A1" s="88"/>
      <c r="B1" s="87"/>
      <c r="C1" s="87"/>
      <c r="D1" s="87"/>
    </row>
    <row r="2" spans="1:7" ht="8" customHeight="1">
      <c r="A2" s="86"/>
      <c r="B2" s="85"/>
      <c r="C2" s="85"/>
      <c r="D2" s="85"/>
    </row>
    <row r="3" spans="1:7" ht="28.5" customHeight="1">
      <c r="A3" s="461" t="s">
        <v>13</v>
      </c>
      <c r="B3" s="461"/>
      <c r="C3" s="461"/>
      <c r="D3" s="461"/>
      <c r="E3" s="461"/>
      <c r="F3" s="461"/>
      <c r="G3" s="461"/>
    </row>
    <row r="4" spans="1:7" ht="34.5" customHeight="1">
      <c r="A4" s="473" t="s">
        <v>554</v>
      </c>
      <c r="B4" s="473"/>
      <c r="C4" s="473"/>
      <c r="D4" s="473"/>
      <c r="E4" s="473"/>
      <c r="F4" s="473"/>
      <c r="G4" s="473"/>
    </row>
    <row r="5" spans="1:7" ht="23" customHeight="1">
      <c r="A5" s="473" t="s">
        <v>359</v>
      </c>
      <c r="B5" s="473"/>
      <c r="C5" s="473"/>
      <c r="D5" s="473"/>
      <c r="E5" s="473"/>
      <c r="F5" s="473"/>
      <c r="G5" s="473"/>
    </row>
    <row r="7" spans="1:7" ht="34.75" customHeight="1">
      <c r="A7" s="157" t="s">
        <v>358</v>
      </c>
      <c r="B7" s="157" t="s">
        <v>357</v>
      </c>
      <c r="C7" s="157" t="s">
        <v>22</v>
      </c>
      <c r="D7" s="157" t="s">
        <v>356</v>
      </c>
      <c r="E7" s="157" t="s">
        <v>22</v>
      </c>
      <c r="F7" s="83" t="s">
        <v>355</v>
      </c>
      <c r="G7" s="83" t="s">
        <v>22</v>
      </c>
    </row>
    <row r="8" spans="1:7" ht="14" customHeight="1">
      <c r="A8" s="154" t="s">
        <v>354</v>
      </c>
      <c r="B8" s="135">
        <v>11</v>
      </c>
      <c r="C8" s="153">
        <v>0.13750000000000001</v>
      </c>
      <c r="D8" s="134">
        <v>13</v>
      </c>
      <c r="E8" s="152">
        <f>D8/D30</f>
        <v>0.16250000000000001</v>
      </c>
      <c r="F8" s="134">
        <v>19</v>
      </c>
      <c r="G8" s="151">
        <v>0.21111111111111111</v>
      </c>
    </row>
    <row r="9" spans="1:7" ht="14" customHeight="1">
      <c r="A9" s="154" t="s">
        <v>370</v>
      </c>
      <c r="B9" s="135">
        <v>10</v>
      </c>
      <c r="C9" s="153">
        <v>0.125</v>
      </c>
      <c r="D9" s="134">
        <v>10</v>
      </c>
      <c r="E9" s="152">
        <f>D9/D30</f>
        <v>0.125</v>
      </c>
      <c r="F9" s="134">
        <v>10</v>
      </c>
      <c r="G9" s="151">
        <v>0.1111111111111111</v>
      </c>
    </row>
    <row r="10" spans="1:7" ht="14" customHeight="1">
      <c r="A10" s="154" t="s">
        <v>352</v>
      </c>
      <c r="B10" s="135">
        <v>13</v>
      </c>
      <c r="C10" s="153">
        <v>0.16250000000000001</v>
      </c>
      <c r="D10" s="134">
        <v>9</v>
      </c>
      <c r="E10" s="152">
        <f>D10/D30</f>
        <v>0.1125</v>
      </c>
      <c r="F10" s="134">
        <v>7</v>
      </c>
      <c r="G10" s="151">
        <v>7.7777777777777779E-2</v>
      </c>
    </row>
    <row r="11" spans="1:7" ht="14" customHeight="1">
      <c r="A11" s="154" t="s">
        <v>351</v>
      </c>
      <c r="B11" s="135">
        <v>2</v>
      </c>
      <c r="C11" s="153">
        <v>2.5000000000000001E-2</v>
      </c>
      <c r="D11" s="134">
        <v>1</v>
      </c>
      <c r="E11" s="152">
        <f>D11/D30</f>
        <v>1.2500000000000001E-2</v>
      </c>
      <c r="F11" s="134">
        <v>2</v>
      </c>
      <c r="G11" s="151">
        <v>2.2222222222222223E-2</v>
      </c>
    </row>
    <row r="12" spans="1:7" ht="14" customHeight="1">
      <c r="A12" s="154" t="s">
        <v>349</v>
      </c>
      <c r="B12" s="113">
        <v>0</v>
      </c>
      <c r="C12" s="153">
        <v>0</v>
      </c>
      <c r="D12" s="134">
        <v>1</v>
      </c>
      <c r="E12" s="152">
        <f>D12/D30</f>
        <v>1.2500000000000001E-2</v>
      </c>
      <c r="F12" s="134">
        <v>2</v>
      </c>
      <c r="G12" s="151">
        <v>2.2222222222222223E-2</v>
      </c>
    </row>
    <row r="13" spans="1:7" ht="14" customHeight="1">
      <c r="A13" s="154" t="s">
        <v>368</v>
      </c>
      <c r="B13" s="135">
        <v>2</v>
      </c>
      <c r="C13" s="153">
        <v>2.5000000000000001E-2</v>
      </c>
      <c r="D13" s="117">
        <v>0</v>
      </c>
      <c r="E13" s="152">
        <f>D13/D30</f>
        <v>0</v>
      </c>
      <c r="F13" s="134">
        <v>2</v>
      </c>
      <c r="G13" s="151">
        <v>2.2222222222222223E-2</v>
      </c>
    </row>
    <row r="14" spans="1:7" ht="14" customHeight="1">
      <c r="A14" s="154" t="s">
        <v>348</v>
      </c>
      <c r="B14" s="135">
        <v>1</v>
      </c>
      <c r="C14" s="153">
        <v>1.2500000000000001E-2</v>
      </c>
      <c r="D14" s="134">
        <v>2</v>
      </c>
      <c r="E14" s="152">
        <f>D14/D30</f>
        <v>2.5000000000000001E-2</v>
      </c>
      <c r="F14" s="134">
        <v>2</v>
      </c>
      <c r="G14" s="151">
        <v>2.2222222222222223E-2</v>
      </c>
    </row>
    <row r="15" spans="1:7" ht="14" customHeight="1">
      <c r="A15" s="154" t="s">
        <v>366</v>
      </c>
      <c r="B15" s="135">
        <v>3</v>
      </c>
      <c r="C15" s="153">
        <v>3.7499999999999999E-2</v>
      </c>
      <c r="D15" s="134">
        <v>3</v>
      </c>
      <c r="E15" s="152">
        <f>D15/D30</f>
        <v>3.7499999999999999E-2</v>
      </c>
      <c r="F15" s="134">
        <v>3</v>
      </c>
      <c r="G15" s="151">
        <v>3.3333333333333333E-2</v>
      </c>
    </row>
    <row r="16" spans="1:7" ht="14" customHeight="1">
      <c r="A16" s="154" t="s">
        <v>365</v>
      </c>
      <c r="B16" s="135">
        <v>1</v>
      </c>
      <c r="C16" s="153">
        <v>1.2500000000000001E-2</v>
      </c>
      <c r="D16" s="134">
        <v>1</v>
      </c>
      <c r="E16" s="152">
        <f>D16/D30</f>
        <v>1.2500000000000001E-2</v>
      </c>
      <c r="F16" s="134">
        <v>1</v>
      </c>
      <c r="G16" s="151">
        <v>1.1111111111111112E-2</v>
      </c>
    </row>
    <row r="17" spans="1:7" ht="14" customHeight="1">
      <c r="A17" s="154" t="s">
        <v>347</v>
      </c>
      <c r="B17" s="135">
        <v>1</v>
      </c>
      <c r="C17" s="153">
        <v>1.2500000000000001E-2</v>
      </c>
      <c r="D17" s="134">
        <v>2</v>
      </c>
      <c r="E17" s="152">
        <f>D17/D30</f>
        <v>2.5000000000000001E-2</v>
      </c>
      <c r="F17" s="134">
        <v>0</v>
      </c>
      <c r="G17" s="155">
        <v>0</v>
      </c>
    </row>
    <row r="18" spans="1:7" ht="14" customHeight="1">
      <c r="A18" s="154" t="s">
        <v>378</v>
      </c>
      <c r="B18" s="135">
        <v>6</v>
      </c>
      <c r="C18" s="153">
        <v>7.4999999999999997E-2</v>
      </c>
      <c r="D18" s="134">
        <v>2</v>
      </c>
      <c r="E18" s="152">
        <f>D18/D30</f>
        <v>2.5000000000000001E-2</v>
      </c>
      <c r="F18" s="134">
        <v>6</v>
      </c>
      <c r="G18" s="151">
        <v>6.6666666666666666E-2</v>
      </c>
    </row>
    <row r="19" spans="1:7" ht="14" customHeight="1">
      <c r="A19" s="154" t="s">
        <v>345</v>
      </c>
      <c r="B19" s="135">
        <v>1</v>
      </c>
      <c r="C19" s="153">
        <v>1.2500000000000001E-2</v>
      </c>
      <c r="D19" s="134">
        <v>1</v>
      </c>
      <c r="E19" s="152">
        <f>D19/D30</f>
        <v>1.2500000000000001E-2</v>
      </c>
      <c r="F19" s="134">
        <v>0</v>
      </c>
      <c r="G19" s="155">
        <v>0</v>
      </c>
    </row>
    <row r="20" spans="1:7" ht="14" customHeight="1">
      <c r="A20" s="154" t="s">
        <v>373</v>
      </c>
      <c r="B20" s="135">
        <v>1</v>
      </c>
      <c r="C20" s="153">
        <v>1.2500000000000001E-2</v>
      </c>
      <c r="D20" s="134">
        <v>1</v>
      </c>
      <c r="E20" s="152">
        <f>D20/D30</f>
        <v>1.2500000000000001E-2</v>
      </c>
      <c r="F20" s="134">
        <v>1</v>
      </c>
      <c r="G20" s="151">
        <v>1.1111111111111112E-2</v>
      </c>
    </row>
    <row r="21" spans="1:7" ht="14" customHeight="1">
      <c r="A21" s="154" t="s">
        <v>344</v>
      </c>
      <c r="B21" s="135">
        <v>2</v>
      </c>
      <c r="C21" s="153">
        <v>2.5000000000000001E-2</v>
      </c>
      <c r="D21" s="134">
        <v>4</v>
      </c>
      <c r="E21" s="152">
        <f>D21/D30</f>
        <v>0.05</v>
      </c>
      <c r="F21" s="134">
        <v>4</v>
      </c>
      <c r="G21" s="151">
        <v>4.4444444444444446E-2</v>
      </c>
    </row>
    <row r="22" spans="1:7" ht="15" customHeight="1">
      <c r="A22" s="154" t="s">
        <v>343</v>
      </c>
      <c r="B22" s="156">
        <v>0</v>
      </c>
      <c r="C22" s="153">
        <v>0</v>
      </c>
      <c r="D22" s="134">
        <v>1</v>
      </c>
      <c r="E22" s="152">
        <f>D22/D30</f>
        <v>1.2500000000000001E-2</v>
      </c>
      <c r="F22" s="134">
        <v>1</v>
      </c>
      <c r="G22" s="151">
        <v>1.1111111111111112E-2</v>
      </c>
    </row>
    <row r="23" spans="1:7" ht="14" customHeight="1">
      <c r="A23" s="154" t="s">
        <v>342</v>
      </c>
      <c r="B23" s="135">
        <v>5</v>
      </c>
      <c r="C23" s="153">
        <v>6.25E-2</v>
      </c>
      <c r="D23" s="134">
        <v>6</v>
      </c>
      <c r="E23" s="152">
        <f>D23/D30</f>
        <v>7.4999999999999997E-2</v>
      </c>
      <c r="F23" s="134">
        <v>8</v>
      </c>
      <c r="G23" s="151">
        <v>8.8888888888888892E-2</v>
      </c>
    </row>
    <row r="24" spans="1:7" ht="14" customHeight="1">
      <c r="A24" s="154" t="s">
        <v>341</v>
      </c>
      <c r="B24" s="135">
        <v>2</v>
      </c>
      <c r="C24" s="153">
        <v>2.5000000000000001E-2</v>
      </c>
      <c r="D24" s="134">
        <v>2</v>
      </c>
      <c r="E24" s="152">
        <f>D24/D30</f>
        <v>2.5000000000000001E-2</v>
      </c>
      <c r="F24" s="134">
        <v>1</v>
      </c>
      <c r="G24" s="151">
        <v>1.1111111111111112E-2</v>
      </c>
    </row>
    <row r="25" spans="1:7" ht="14" customHeight="1">
      <c r="A25" s="154" t="s">
        <v>361</v>
      </c>
      <c r="B25" s="135">
        <v>3</v>
      </c>
      <c r="C25" s="153">
        <v>3.7499999999999999E-2</v>
      </c>
      <c r="D25" s="134">
        <v>2</v>
      </c>
      <c r="E25" s="152">
        <f>D25/D30</f>
        <v>2.5000000000000001E-2</v>
      </c>
      <c r="F25" s="134">
        <v>5</v>
      </c>
      <c r="G25" s="151">
        <v>5.5555555555555552E-2</v>
      </c>
    </row>
    <row r="26" spans="1:7" ht="14" customHeight="1">
      <c r="A26" s="154" t="s">
        <v>338</v>
      </c>
      <c r="B26" s="135">
        <v>3</v>
      </c>
      <c r="C26" s="153">
        <v>3.7499999999999999E-2</v>
      </c>
      <c r="D26" s="134">
        <v>3</v>
      </c>
      <c r="E26" s="152">
        <f>D26/D30</f>
        <v>3.7499999999999999E-2</v>
      </c>
      <c r="F26" s="134">
        <v>2</v>
      </c>
      <c r="G26" s="151">
        <v>2.2222222222222223E-2</v>
      </c>
    </row>
    <row r="27" spans="1:7" ht="15" customHeight="1">
      <c r="A27" s="154" t="s">
        <v>337</v>
      </c>
      <c r="B27" s="156">
        <v>0</v>
      </c>
      <c r="C27" s="153">
        <v>0</v>
      </c>
      <c r="D27" s="134">
        <v>2</v>
      </c>
      <c r="E27" s="152">
        <f>D27/D30</f>
        <v>2.5000000000000001E-2</v>
      </c>
      <c r="F27" s="134">
        <v>2</v>
      </c>
      <c r="G27" s="151">
        <v>2.2222222222222223E-2</v>
      </c>
    </row>
    <row r="28" spans="1:7" ht="14" customHeight="1">
      <c r="A28" s="154" t="s">
        <v>360</v>
      </c>
      <c r="B28" s="135">
        <v>2</v>
      </c>
      <c r="C28" s="153">
        <v>2.5000000000000001E-2</v>
      </c>
      <c r="D28" s="117">
        <v>0</v>
      </c>
      <c r="E28" s="152">
        <f>D28/D30</f>
        <v>0</v>
      </c>
      <c r="F28" s="134">
        <v>0</v>
      </c>
      <c r="G28" s="155">
        <v>0</v>
      </c>
    </row>
    <row r="29" spans="1:7" ht="15" customHeight="1">
      <c r="A29" s="154" t="s">
        <v>336</v>
      </c>
      <c r="B29" s="135">
        <v>11</v>
      </c>
      <c r="C29" s="153">
        <v>0.13750000000000001</v>
      </c>
      <c r="D29" s="134">
        <v>14</v>
      </c>
      <c r="E29" s="152">
        <f>D29/D30</f>
        <v>0.17499999999999999</v>
      </c>
      <c r="F29" s="134">
        <v>12</v>
      </c>
      <c r="G29" s="151">
        <v>0.13333333333333333</v>
      </c>
    </row>
    <row r="30" spans="1:7" ht="15" customHeight="1">
      <c r="A30" s="150" t="s">
        <v>23</v>
      </c>
      <c r="B30" s="105">
        <f>SUM(B8:B29)</f>
        <v>80</v>
      </c>
      <c r="C30" s="104">
        <v>1</v>
      </c>
      <c r="D30" s="133">
        <f>SUM(D8:D29)</f>
        <v>80</v>
      </c>
      <c r="E30" s="149">
        <f>SUM(E8:E29)</f>
        <v>1</v>
      </c>
      <c r="F30" s="103">
        <f>SUM(F8:F29)</f>
        <v>90</v>
      </c>
      <c r="G30" s="148">
        <f>SUM(G8:G29)</f>
        <v>0.99999999999999978</v>
      </c>
    </row>
    <row r="31" spans="1:7" ht="25" customHeight="1">
      <c r="A31" s="476" t="s">
        <v>335</v>
      </c>
      <c r="B31" s="477"/>
      <c r="C31" s="477"/>
      <c r="D31" s="477"/>
      <c r="E31" s="477"/>
      <c r="F31" s="477"/>
      <c r="G31" s="477"/>
    </row>
  </sheetData>
  <mergeCells count="4">
    <mergeCell ref="A31:G31"/>
    <mergeCell ref="A5:G5"/>
    <mergeCell ref="A4:G4"/>
    <mergeCell ref="A3:G3"/>
  </mergeCells>
  <conditionalFormatting sqref="A4">
    <cfRule type="duplicateValues" dxfId="89" priority="2"/>
  </conditionalFormatting>
  <conditionalFormatting sqref="A5">
    <cfRule type="duplicateValues" dxfId="88" priority="1"/>
  </conditionalFormatting>
  <pageMargins left="0.7" right="0.7" top="0.75" bottom="0.75" header="0.3" footer="0.3"/>
  <pageSetup orientation="portrait" r:id="rId1"/>
  <headerFooter>
    <oddFooter>&amp;C&amp;"Helvetica,Regular"&amp;12&amp;K000000&amp;P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C8659-D485-4C5B-8A07-D0C22EA5CA3D}">
  <dimension ref="A1:IU31"/>
  <sheetViews>
    <sheetView showGridLines="0" workbookViewId="0">
      <selection activeCell="I4" sqref="I4"/>
    </sheetView>
  </sheetViews>
  <sheetFormatPr baseColWidth="10" defaultColWidth="10.83203125" defaultRowHeight="16" customHeight="1"/>
  <cols>
    <col min="1" max="1" width="18.5" style="158" customWidth="1"/>
    <col min="2" max="2" width="13.1640625" style="158" customWidth="1"/>
    <col min="3" max="255" width="10.83203125" style="158" customWidth="1"/>
    <col min="256" max="16384" width="10.83203125" style="62"/>
  </cols>
  <sheetData>
    <row r="1" spans="1:7" ht="72.75" customHeight="1"/>
    <row r="2" spans="1:7" ht="4.5" customHeight="1"/>
    <row r="3" spans="1:7" ht="20.25" customHeight="1">
      <c r="A3" s="461" t="s">
        <v>13</v>
      </c>
      <c r="B3" s="461"/>
      <c r="C3" s="461"/>
      <c r="D3" s="461"/>
      <c r="E3" s="461"/>
      <c r="F3" s="461"/>
      <c r="G3" s="461"/>
    </row>
    <row r="4" spans="1:7" ht="38.25" customHeight="1">
      <c r="A4" s="473" t="s">
        <v>555</v>
      </c>
      <c r="B4" s="473"/>
      <c r="C4" s="473"/>
      <c r="D4" s="473"/>
      <c r="E4" s="473"/>
      <c r="F4" s="473"/>
      <c r="G4" s="473"/>
    </row>
    <row r="5" spans="1:7" ht="10.5" customHeight="1">
      <c r="A5" s="473" t="s">
        <v>359</v>
      </c>
      <c r="B5" s="473"/>
      <c r="C5" s="473"/>
      <c r="D5" s="473"/>
      <c r="E5" s="473"/>
      <c r="F5" s="473"/>
      <c r="G5" s="473"/>
    </row>
    <row r="6" spans="1:7" ht="17" customHeight="1"/>
    <row r="7" spans="1:7" ht="47" customHeight="1">
      <c r="A7" s="168" t="s">
        <v>358</v>
      </c>
      <c r="B7" s="157" t="s">
        <v>357</v>
      </c>
      <c r="C7" s="157" t="s">
        <v>22</v>
      </c>
      <c r="D7" s="157" t="s">
        <v>356</v>
      </c>
      <c r="E7" s="157" t="s">
        <v>22</v>
      </c>
      <c r="F7" s="17" t="s">
        <v>355</v>
      </c>
      <c r="G7" s="17" t="s">
        <v>22</v>
      </c>
    </row>
    <row r="8" spans="1:7" ht="15" customHeight="1">
      <c r="A8" s="145" t="s">
        <v>354</v>
      </c>
      <c r="B8" s="165">
        <v>31</v>
      </c>
      <c r="C8" s="164">
        <v>0.24031007751937991</v>
      </c>
      <c r="D8" s="156">
        <v>19</v>
      </c>
      <c r="E8" s="152">
        <v>0.21111111111111111</v>
      </c>
      <c r="F8" s="156">
        <v>16</v>
      </c>
      <c r="G8" s="152">
        <v>0.18823529411764706</v>
      </c>
    </row>
    <row r="9" spans="1:7" ht="15" customHeight="1">
      <c r="A9" s="145" t="s">
        <v>375</v>
      </c>
      <c r="B9" s="165">
        <v>1</v>
      </c>
      <c r="C9" s="164">
        <v>7.7519379844961239E-3</v>
      </c>
      <c r="D9" s="167">
        <v>0</v>
      </c>
      <c r="E9" s="166">
        <v>0</v>
      </c>
      <c r="F9" s="167">
        <v>0</v>
      </c>
      <c r="G9" s="166">
        <v>0</v>
      </c>
    </row>
    <row r="10" spans="1:7" ht="15" customHeight="1">
      <c r="A10" s="145" t="s">
        <v>370</v>
      </c>
      <c r="B10" s="165">
        <v>8</v>
      </c>
      <c r="C10" s="164">
        <v>6.2015503875968991E-2</v>
      </c>
      <c r="D10" s="156">
        <v>4</v>
      </c>
      <c r="E10" s="152">
        <v>4.4444444444444446E-2</v>
      </c>
      <c r="F10" s="156">
        <v>3</v>
      </c>
      <c r="G10" s="152">
        <v>3.5294117647058823E-2</v>
      </c>
    </row>
    <row r="11" spans="1:7" ht="15" customHeight="1">
      <c r="A11" s="145" t="s">
        <v>352</v>
      </c>
      <c r="B11" s="165">
        <v>19</v>
      </c>
      <c r="C11" s="164">
        <v>0.1472868217054264</v>
      </c>
      <c r="D11" s="156">
        <v>15</v>
      </c>
      <c r="E11" s="152">
        <v>0.16666666666666666</v>
      </c>
      <c r="F11" s="156">
        <v>11</v>
      </c>
      <c r="G11" s="152">
        <v>0.12941176470588237</v>
      </c>
    </row>
    <row r="12" spans="1:7" ht="15" customHeight="1">
      <c r="A12" s="145" t="s">
        <v>351</v>
      </c>
      <c r="B12" s="165">
        <v>1</v>
      </c>
      <c r="C12" s="164">
        <v>7.7519379844961239E-3</v>
      </c>
      <c r="D12" s="167">
        <v>0</v>
      </c>
      <c r="E12" s="166">
        <v>0</v>
      </c>
      <c r="F12" s="167">
        <v>0</v>
      </c>
      <c r="G12" s="166">
        <v>0</v>
      </c>
    </row>
    <row r="13" spans="1:7" ht="15" customHeight="1">
      <c r="A13" s="145" t="s">
        <v>369</v>
      </c>
      <c r="B13" s="165">
        <v>1</v>
      </c>
      <c r="C13" s="164">
        <v>7.7519379844961239E-3</v>
      </c>
      <c r="D13" s="167">
        <v>0</v>
      </c>
      <c r="E13" s="166">
        <v>0</v>
      </c>
      <c r="F13" s="167">
        <v>0</v>
      </c>
      <c r="G13" s="166">
        <v>0</v>
      </c>
    </row>
    <row r="14" spans="1:7" ht="15" customHeight="1">
      <c r="A14" s="145" t="s">
        <v>349</v>
      </c>
      <c r="B14" s="165">
        <v>1</v>
      </c>
      <c r="C14" s="164">
        <v>7.7519379844961239E-3</v>
      </c>
      <c r="D14" s="156">
        <v>5</v>
      </c>
      <c r="E14" s="152">
        <v>5.5555555555555552E-2</v>
      </c>
      <c r="F14" s="156">
        <v>5</v>
      </c>
      <c r="G14" s="152">
        <v>5.8823529411764705E-2</v>
      </c>
    </row>
    <row r="15" spans="1:7" ht="15" customHeight="1">
      <c r="A15" s="145" t="s">
        <v>367</v>
      </c>
      <c r="B15" s="167">
        <v>0</v>
      </c>
      <c r="C15" s="166">
        <v>0</v>
      </c>
      <c r="D15" s="156">
        <v>1</v>
      </c>
      <c r="E15" s="152">
        <v>1.1111111111111112E-2</v>
      </c>
      <c r="F15" s="167">
        <v>0</v>
      </c>
      <c r="G15" s="166">
        <v>0</v>
      </c>
    </row>
    <row r="16" spans="1:7" ht="15" customHeight="1">
      <c r="A16" s="145" t="s">
        <v>366</v>
      </c>
      <c r="B16" s="165">
        <v>1</v>
      </c>
      <c r="C16" s="164">
        <v>7.7519379844961239E-3</v>
      </c>
      <c r="D16" s="156">
        <v>2</v>
      </c>
      <c r="E16" s="152">
        <v>2.2222222222222223E-2</v>
      </c>
      <c r="F16" s="156">
        <v>2</v>
      </c>
      <c r="G16" s="152">
        <v>2.3529411764705882E-2</v>
      </c>
    </row>
    <row r="17" spans="1:7" ht="15" customHeight="1">
      <c r="A17" s="145" t="s">
        <v>379</v>
      </c>
      <c r="B17" s="167">
        <v>0</v>
      </c>
      <c r="C17" s="166">
        <v>0</v>
      </c>
      <c r="D17" s="156">
        <v>1</v>
      </c>
      <c r="E17" s="152">
        <v>1.1111111111111112E-2</v>
      </c>
      <c r="F17" s="167">
        <v>0</v>
      </c>
      <c r="G17" s="166">
        <v>0</v>
      </c>
    </row>
    <row r="18" spans="1:7" ht="15" customHeight="1">
      <c r="A18" s="145" t="s">
        <v>364</v>
      </c>
      <c r="B18" s="165">
        <v>5</v>
      </c>
      <c r="C18" s="164">
        <v>3.875968992248062E-2</v>
      </c>
      <c r="D18" s="156">
        <v>1</v>
      </c>
      <c r="E18" s="152">
        <v>1.1111111111111112E-2</v>
      </c>
      <c r="F18" s="156">
        <v>2</v>
      </c>
      <c r="G18" s="152">
        <v>2.3529411764705882E-2</v>
      </c>
    </row>
    <row r="19" spans="1:7" ht="15" customHeight="1">
      <c r="A19" s="145" t="s">
        <v>346</v>
      </c>
      <c r="B19" s="165">
        <v>12</v>
      </c>
      <c r="C19" s="164">
        <v>9.3023255813953487E-2</v>
      </c>
      <c r="D19" s="156">
        <v>12</v>
      </c>
      <c r="E19" s="152">
        <v>0.13333333333333333</v>
      </c>
      <c r="F19" s="156">
        <v>12</v>
      </c>
      <c r="G19" s="152">
        <v>0.14117647058823529</v>
      </c>
    </row>
    <row r="20" spans="1:7" ht="15" customHeight="1">
      <c r="A20" s="145" t="s">
        <v>345</v>
      </c>
      <c r="B20" s="165">
        <v>1</v>
      </c>
      <c r="C20" s="164">
        <v>7.7519379844961239E-3</v>
      </c>
      <c r="D20" s="167">
        <v>0</v>
      </c>
      <c r="E20" s="166">
        <v>0</v>
      </c>
      <c r="F20" s="167">
        <v>0</v>
      </c>
      <c r="G20" s="166">
        <v>0</v>
      </c>
    </row>
    <row r="21" spans="1:7" ht="15" customHeight="1">
      <c r="A21" s="145" t="s">
        <v>344</v>
      </c>
      <c r="B21" s="165">
        <v>3</v>
      </c>
      <c r="C21" s="164">
        <v>2.3255813953488368E-2</v>
      </c>
      <c r="D21" s="156">
        <v>3</v>
      </c>
      <c r="E21" s="152">
        <v>3.3333333333333333E-2</v>
      </c>
      <c r="F21" s="156">
        <v>3</v>
      </c>
      <c r="G21" s="152">
        <v>3.5294117647058823E-2</v>
      </c>
    </row>
    <row r="22" spans="1:7" ht="15" customHeight="1">
      <c r="A22" s="145" t="s">
        <v>342</v>
      </c>
      <c r="B22" s="165">
        <v>11</v>
      </c>
      <c r="C22" s="164">
        <v>8.5271317829457363E-2</v>
      </c>
      <c r="D22" s="156">
        <v>7</v>
      </c>
      <c r="E22" s="152">
        <v>7.7777777777777779E-2</v>
      </c>
      <c r="F22" s="156">
        <v>10</v>
      </c>
      <c r="G22" s="152">
        <v>0.11764705882352941</v>
      </c>
    </row>
    <row r="23" spans="1:7" ht="15" customHeight="1">
      <c r="A23" s="145" t="s">
        <v>341</v>
      </c>
      <c r="B23" s="165">
        <v>3</v>
      </c>
      <c r="C23" s="164">
        <v>2.3255813953488368E-2</v>
      </c>
      <c r="D23" s="156">
        <v>2</v>
      </c>
      <c r="E23" s="152">
        <v>2.2222222222222223E-2</v>
      </c>
      <c r="F23" s="156">
        <v>1</v>
      </c>
      <c r="G23" s="152">
        <v>1.1764705882352941E-2</v>
      </c>
    </row>
    <row r="24" spans="1:7" ht="15" customHeight="1">
      <c r="A24" s="145" t="s">
        <v>363</v>
      </c>
      <c r="B24" s="165">
        <v>4</v>
      </c>
      <c r="C24" s="164">
        <v>3.1007751937984499E-2</v>
      </c>
      <c r="D24" s="156">
        <v>3</v>
      </c>
      <c r="E24" s="152">
        <v>3.3333333333333333E-2</v>
      </c>
      <c r="F24" s="156">
        <v>1</v>
      </c>
      <c r="G24" s="152">
        <v>1.1764705882352941E-2</v>
      </c>
    </row>
    <row r="25" spans="1:7" ht="15" customHeight="1">
      <c r="A25" s="145" t="s">
        <v>361</v>
      </c>
      <c r="B25" s="165">
        <v>2</v>
      </c>
      <c r="C25" s="164">
        <v>1.550387596899225E-2</v>
      </c>
      <c r="D25" s="156">
        <v>2</v>
      </c>
      <c r="E25" s="152">
        <v>2.2222222222222223E-2</v>
      </c>
      <c r="F25" s="156">
        <v>1</v>
      </c>
      <c r="G25" s="152">
        <v>1.1764705882352941E-2</v>
      </c>
    </row>
    <row r="26" spans="1:7" ht="15" customHeight="1">
      <c r="A26" s="145" t="s">
        <v>338</v>
      </c>
      <c r="B26" s="165">
        <v>8</v>
      </c>
      <c r="C26" s="164">
        <v>6.2015503875968991E-2</v>
      </c>
      <c r="D26" s="156">
        <v>2</v>
      </c>
      <c r="E26" s="152">
        <v>2.2222222222222223E-2</v>
      </c>
      <c r="F26" s="156">
        <v>2</v>
      </c>
      <c r="G26" s="152">
        <v>2.3529411764705882E-2</v>
      </c>
    </row>
    <row r="27" spans="1:7" ht="15" customHeight="1">
      <c r="A27" s="145" t="s">
        <v>337</v>
      </c>
      <c r="B27" s="165">
        <v>1</v>
      </c>
      <c r="C27" s="164">
        <v>7.7519379844961239E-3</v>
      </c>
      <c r="D27" s="156">
        <v>2</v>
      </c>
      <c r="E27" s="152">
        <v>2.2222222222222223E-2</v>
      </c>
      <c r="F27" s="156">
        <v>2</v>
      </c>
      <c r="G27" s="152">
        <v>2.3529411764705882E-2</v>
      </c>
    </row>
    <row r="28" spans="1:7" ht="15" customHeight="1">
      <c r="A28" s="145" t="s">
        <v>360</v>
      </c>
      <c r="B28" s="165">
        <v>5</v>
      </c>
      <c r="C28" s="164">
        <v>3.875968992248062E-2</v>
      </c>
      <c r="D28" s="156">
        <v>3</v>
      </c>
      <c r="E28" s="152">
        <v>3.3333333333333333E-2</v>
      </c>
      <c r="F28" s="156">
        <v>4</v>
      </c>
      <c r="G28" s="152">
        <v>4.7058823529411764E-2</v>
      </c>
    </row>
    <row r="29" spans="1:7" ht="15" customHeight="1">
      <c r="A29" s="145" t="s">
        <v>336</v>
      </c>
      <c r="B29" s="165">
        <v>11</v>
      </c>
      <c r="C29" s="164">
        <v>8.5271317829457363E-2</v>
      </c>
      <c r="D29" s="156">
        <v>6</v>
      </c>
      <c r="E29" s="152">
        <v>6.6666666666666666E-2</v>
      </c>
      <c r="F29" s="156">
        <v>10</v>
      </c>
      <c r="G29" s="152">
        <v>0.11764705882352941</v>
      </c>
    </row>
    <row r="30" spans="1:7" ht="15" customHeight="1">
      <c r="A30" s="163" t="s">
        <v>23</v>
      </c>
      <c r="B30" s="162">
        <v>129</v>
      </c>
      <c r="C30" s="161">
        <v>1</v>
      </c>
      <c r="D30" s="162">
        <f>SUM(D8:D29)</f>
        <v>90</v>
      </c>
      <c r="E30" s="161">
        <f>SUM(E8:E29)</f>
        <v>1</v>
      </c>
      <c r="F30" s="160">
        <f>SUM(F8:F29)</f>
        <v>85</v>
      </c>
      <c r="G30" s="159">
        <f>SUM(G8:G29)</f>
        <v>1</v>
      </c>
    </row>
    <row r="31" spans="1:7" ht="25" customHeight="1">
      <c r="A31" s="476" t="s">
        <v>335</v>
      </c>
      <c r="B31" s="477"/>
      <c r="C31" s="477"/>
      <c r="D31" s="477"/>
      <c r="E31" s="477"/>
      <c r="F31" s="477"/>
      <c r="G31" s="477"/>
    </row>
  </sheetData>
  <mergeCells count="4">
    <mergeCell ref="A5:G5"/>
    <mergeCell ref="A4:G4"/>
    <mergeCell ref="A3:G3"/>
    <mergeCell ref="A31:G31"/>
  </mergeCells>
  <conditionalFormatting sqref="A4">
    <cfRule type="duplicateValues" dxfId="87" priority="2"/>
  </conditionalFormatting>
  <conditionalFormatting sqref="A5">
    <cfRule type="duplicateValues" dxfId="86" priority="1"/>
  </conditionalFormatting>
  <pageMargins left="0.7" right="0.7" top="0.75" bottom="0.75" header="0.3" footer="0.3"/>
  <pageSetup orientation="portrait" r:id="rId1"/>
  <headerFooter>
    <oddFooter>&amp;C&amp;"Helvetica,Regular"&amp;12&amp;K000000&amp;P</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95562-55F7-45FB-AAA4-C7986881C155}">
  <dimension ref="A1:IS35"/>
  <sheetViews>
    <sheetView showGridLines="0" topLeftCell="A5" zoomScale="80" zoomScaleNormal="80" workbookViewId="0">
      <selection activeCell="F40" sqref="F40"/>
    </sheetView>
  </sheetViews>
  <sheetFormatPr baseColWidth="10" defaultColWidth="10.83203125" defaultRowHeight="16" customHeight="1"/>
  <cols>
    <col min="1" max="1" width="20.1640625" style="158" customWidth="1"/>
    <col min="2" max="2" width="13.83203125" style="158" customWidth="1"/>
    <col min="3" max="253" width="10.83203125" style="158" customWidth="1"/>
    <col min="254" max="16384" width="10.83203125" style="62"/>
  </cols>
  <sheetData>
    <row r="1" spans="1:7" ht="66.75" customHeight="1"/>
    <row r="2" spans="1:7" ht="6" customHeight="1"/>
    <row r="3" spans="1:7" ht="42" customHeight="1">
      <c r="A3" s="461" t="s">
        <v>13</v>
      </c>
      <c r="B3" s="461"/>
      <c r="C3" s="461"/>
      <c r="D3" s="461"/>
      <c r="E3" s="461"/>
      <c r="F3" s="461"/>
      <c r="G3" s="461"/>
    </row>
    <row r="4" spans="1:7" ht="65" customHeight="1">
      <c r="A4" s="473" t="s">
        <v>556</v>
      </c>
      <c r="B4" s="473"/>
      <c r="C4" s="473"/>
      <c r="D4" s="473"/>
      <c r="E4" s="473"/>
      <c r="F4" s="473"/>
      <c r="G4" s="473"/>
    </row>
    <row r="5" spans="1:7" ht="14" customHeight="1">
      <c r="A5" s="473" t="s">
        <v>359</v>
      </c>
      <c r="B5" s="473"/>
      <c r="C5" s="473"/>
      <c r="D5" s="473"/>
      <c r="E5" s="473"/>
      <c r="F5" s="473"/>
      <c r="G5" s="473"/>
    </row>
    <row r="6" spans="1:7" ht="17" customHeight="1"/>
    <row r="7" spans="1:7" ht="47" customHeight="1">
      <c r="A7" s="168" t="s">
        <v>358</v>
      </c>
      <c r="B7" s="157" t="s">
        <v>357</v>
      </c>
      <c r="C7" s="157" t="s">
        <v>22</v>
      </c>
      <c r="D7" s="157" t="s">
        <v>356</v>
      </c>
      <c r="E7" s="157" t="s">
        <v>22</v>
      </c>
      <c r="F7" s="17" t="s">
        <v>355</v>
      </c>
      <c r="G7" s="17" t="s">
        <v>22</v>
      </c>
    </row>
    <row r="8" spans="1:7" ht="15" customHeight="1">
      <c r="A8" s="145" t="s">
        <v>354</v>
      </c>
      <c r="B8" s="144">
        <v>41</v>
      </c>
      <c r="C8" s="143">
        <v>0.12615384615384609</v>
      </c>
      <c r="D8" s="144">
        <v>57</v>
      </c>
      <c r="E8" s="143">
        <v>0.1583333333333333</v>
      </c>
      <c r="F8" s="72">
        <v>57</v>
      </c>
      <c r="G8" s="94">
        <v>0.16379310344827586</v>
      </c>
    </row>
    <row r="9" spans="1:7" ht="15" customHeight="1">
      <c r="A9" s="145" t="s">
        <v>375</v>
      </c>
      <c r="B9" s="144">
        <v>2</v>
      </c>
      <c r="C9" s="143">
        <v>6.1538461538461538E-3</v>
      </c>
      <c r="D9" s="144">
        <v>2</v>
      </c>
      <c r="E9" s="143">
        <v>5.5555555555555558E-3</v>
      </c>
      <c r="F9" s="72">
        <v>4</v>
      </c>
      <c r="G9" s="94">
        <v>1.1494252873563218E-2</v>
      </c>
    </row>
    <row r="10" spans="1:7" ht="15" customHeight="1">
      <c r="A10" s="145" t="s">
        <v>353</v>
      </c>
      <c r="B10" s="144">
        <v>18</v>
      </c>
      <c r="C10" s="143">
        <v>5.5384615384615393E-2</v>
      </c>
      <c r="D10" s="144">
        <v>25</v>
      </c>
      <c r="E10" s="143">
        <v>6.9444444444444448E-2</v>
      </c>
      <c r="F10" s="72">
        <v>14</v>
      </c>
      <c r="G10" s="94">
        <v>4.0229885057471264E-2</v>
      </c>
    </row>
    <row r="11" spans="1:7" ht="15" customHeight="1">
      <c r="A11" s="145" t="s">
        <v>352</v>
      </c>
      <c r="B11" s="144">
        <v>46</v>
      </c>
      <c r="C11" s="143">
        <v>0.1415384615384615</v>
      </c>
      <c r="D11" s="144">
        <v>22</v>
      </c>
      <c r="E11" s="143">
        <v>6.1111111111111109E-2</v>
      </c>
      <c r="F11" s="72">
        <v>18</v>
      </c>
      <c r="G11" s="94">
        <v>5.1724137931034482E-2</v>
      </c>
    </row>
    <row r="12" spans="1:7" ht="15" customHeight="1">
      <c r="A12" s="145" t="s">
        <v>351</v>
      </c>
      <c r="B12" s="144">
        <v>13</v>
      </c>
      <c r="C12" s="143">
        <v>0.04</v>
      </c>
      <c r="D12" s="144">
        <v>10</v>
      </c>
      <c r="E12" s="143">
        <v>2.777777777777778E-2</v>
      </c>
      <c r="F12" s="72">
        <v>8</v>
      </c>
      <c r="G12" s="94">
        <v>2.2988505747126436E-2</v>
      </c>
    </row>
    <row r="13" spans="1:7" ht="15" customHeight="1">
      <c r="A13" s="145" t="s">
        <v>350</v>
      </c>
      <c r="B13" s="144">
        <v>7</v>
      </c>
      <c r="C13" s="143">
        <v>2.1538461538461541E-2</v>
      </c>
      <c r="D13" s="144">
        <v>6</v>
      </c>
      <c r="E13" s="143">
        <v>1.666666666666667E-2</v>
      </c>
      <c r="F13" s="72">
        <v>7</v>
      </c>
      <c r="G13" s="94">
        <v>2.0114942528735632E-2</v>
      </c>
    </row>
    <row r="14" spans="1:7" ht="15" customHeight="1">
      <c r="A14" s="145" t="s">
        <v>349</v>
      </c>
      <c r="B14" s="144">
        <v>2</v>
      </c>
      <c r="C14" s="143">
        <v>6.1538461538461538E-3</v>
      </c>
      <c r="D14" s="144">
        <v>7</v>
      </c>
      <c r="E14" s="143">
        <v>1.9444444444444441E-2</v>
      </c>
      <c r="F14" s="72">
        <v>8</v>
      </c>
      <c r="G14" s="94">
        <v>2.2988505747126436E-2</v>
      </c>
    </row>
    <row r="15" spans="1:7" ht="15" customHeight="1">
      <c r="A15" s="145" t="s">
        <v>367</v>
      </c>
      <c r="B15" s="171">
        <v>0</v>
      </c>
      <c r="C15" s="171">
        <v>0</v>
      </c>
      <c r="D15" s="144">
        <v>2</v>
      </c>
      <c r="E15" s="143">
        <v>5.5555555555555558E-3</v>
      </c>
      <c r="F15" s="72">
        <v>1</v>
      </c>
      <c r="G15" s="94">
        <v>2.8735632183908046E-3</v>
      </c>
    </row>
    <row r="16" spans="1:7" ht="15" customHeight="1">
      <c r="A16" s="145" t="s">
        <v>348</v>
      </c>
      <c r="B16" s="144">
        <v>8</v>
      </c>
      <c r="C16" s="143">
        <v>2.4615384615384619E-2</v>
      </c>
      <c r="D16" s="144">
        <v>7</v>
      </c>
      <c r="E16" s="143">
        <v>1.9444444444444441E-2</v>
      </c>
      <c r="F16" s="72">
        <v>8</v>
      </c>
      <c r="G16" s="94">
        <v>2.2988505747126436E-2</v>
      </c>
    </row>
    <row r="17" spans="1:7" ht="15" customHeight="1">
      <c r="A17" s="145" t="s">
        <v>381</v>
      </c>
      <c r="B17" s="144">
        <v>7</v>
      </c>
      <c r="C17" s="143">
        <v>2.1538461538461541E-2</v>
      </c>
      <c r="D17" s="144">
        <v>10</v>
      </c>
      <c r="E17" s="143">
        <v>2.777777777777778E-2</v>
      </c>
      <c r="F17" s="72">
        <v>7</v>
      </c>
      <c r="G17" s="94">
        <v>2.0114942528735632E-2</v>
      </c>
    </row>
    <row r="18" spans="1:7" ht="15" customHeight="1">
      <c r="A18" s="145" t="s">
        <v>380</v>
      </c>
      <c r="B18" s="144">
        <v>3</v>
      </c>
      <c r="C18" s="143">
        <v>9.2307692307692316E-3</v>
      </c>
      <c r="D18" s="144">
        <v>2</v>
      </c>
      <c r="E18" s="143">
        <v>5.5555555555555558E-3</v>
      </c>
      <c r="F18" s="72">
        <v>6</v>
      </c>
      <c r="G18" s="94">
        <v>1.7241379310344827E-2</v>
      </c>
    </row>
    <row r="19" spans="1:7" ht="15" customHeight="1">
      <c r="A19" s="145" t="s">
        <v>347</v>
      </c>
      <c r="B19" s="144">
        <v>10</v>
      </c>
      <c r="C19" s="143">
        <v>3.0769230769230771E-2</v>
      </c>
      <c r="D19" s="144">
        <v>16</v>
      </c>
      <c r="E19" s="143">
        <v>4.4444444444444453E-2</v>
      </c>
      <c r="F19" s="72">
        <v>12</v>
      </c>
      <c r="G19" s="94">
        <v>3.4482758620689655E-2</v>
      </c>
    </row>
    <row r="20" spans="1:7" ht="15" customHeight="1">
      <c r="A20" s="145" t="s">
        <v>346</v>
      </c>
      <c r="B20" s="144">
        <v>21</v>
      </c>
      <c r="C20" s="143">
        <v>6.4615384615384616E-2</v>
      </c>
      <c r="D20" s="144">
        <v>23</v>
      </c>
      <c r="E20" s="143">
        <v>6.3888888888888884E-2</v>
      </c>
      <c r="F20" s="72">
        <v>23</v>
      </c>
      <c r="G20" s="94">
        <v>6.6091954022988508E-2</v>
      </c>
    </row>
    <row r="21" spans="1:7" ht="15" customHeight="1">
      <c r="A21" s="145" t="s">
        <v>345</v>
      </c>
      <c r="B21" s="144">
        <v>2</v>
      </c>
      <c r="C21" s="143">
        <v>6.1538461538461538E-3</v>
      </c>
      <c r="D21" s="144">
        <v>2</v>
      </c>
      <c r="E21" s="143">
        <v>5.5555555555555558E-3</v>
      </c>
      <c r="F21" s="72">
        <v>2</v>
      </c>
      <c r="G21" s="94">
        <v>5.7471264367816091E-3</v>
      </c>
    </row>
    <row r="22" spans="1:7" ht="15" customHeight="1">
      <c r="A22" s="145" t="s">
        <v>373</v>
      </c>
      <c r="B22" s="144">
        <v>3</v>
      </c>
      <c r="C22" s="143">
        <v>9.2307692307692316E-3</v>
      </c>
      <c r="D22" s="144">
        <v>3</v>
      </c>
      <c r="E22" s="143">
        <v>8.3333333333333332E-3</v>
      </c>
      <c r="F22" s="72">
        <v>1</v>
      </c>
      <c r="G22" s="94">
        <v>2.8735632183908046E-3</v>
      </c>
    </row>
    <row r="23" spans="1:7" ht="15" customHeight="1">
      <c r="A23" s="145" t="s">
        <v>344</v>
      </c>
      <c r="B23" s="144">
        <v>12</v>
      </c>
      <c r="C23" s="143">
        <v>3.6923076923076933E-2</v>
      </c>
      <c r="D23" s="144">
        <v>16</v>
      </c>
      <c r="E23" s="143">
        <v>4.4444444444444453E-2</v>
      </c>
      <c r="F23" s="72">
        <v>14</v>
      </c>
      <c r="G23" s="94">
        <v>4.0229885057471264E-2</v>
      </c>
    </row>
    <row r="24" spans="1:7" ht="15" customHeight="1">
      <c r="A24" s="145" t="s">
        <v>343</v>
      </c>
      <c r="B24" s="144">
        <v>11</v>
      </c>
      <c r="C24" s="143">
        <v>3.3846153846153852E-2</v>
      </c>
      <c r="D24" s="144">
        <v>13</v>
      </c>
      <c r="E24" s="143">
        <v>3.6111111111111108E-2</v>
      </c>
      <c r="F24" s="72">
        <v>11</v>
      </c>
      <c r="G24" s="94">
        <v>3.1609195402298854E-2</v>
      </c>
    </row>
    <row r="25" spans="1:7" ht="15" customHeight="1">
      <c r="A25" s="145" t="s">
        <v>342</v>
      </c>
      <c r="B25" s="144">
        <v>14</v>
      </c>
      <c r="C25" s="143">
        <v>4.3076923076923082E-2</v>
      </c>
      <c r="D25" s="144">
        <v>16</v>
      </c>
      <c r="E25" s="143">
        <v>4.4444444444444453E-2</v>
      </c>
      <c r="F25" s="72">
        <v>19</v>
      </c>
      <c r="G25" s="94">
        <v>5.459770114942529E-2</v>
      </c>
    </row>
    <row r="26" spans="1:7" ht="15" customHeight="1">
      <c r="A26" s="145" t="s">
        <v>341</v>
      </c>
      <c r="B26" s="144">
        <v>13</v>
      </c>
      <c r="C26" s="143">
        <v>0.04</v>
      </c>
      <c r="D26" s="144">
        <v>1</v>
      </c>
      <c r="E26" s="143">
        <v>2.7777777777777779E-3</v>
      </c>
      <c r="F26" s="72">
        <v>16</v>
      </c>
      <c r="G26" s="94">
        <v>4.5977011494252873E-2</v>
      </c>
    </row>
    <row r="27" spans="1:7" ht="15" customHeight="1">
      <c r="A27" s="145" t="s">
        <v>363</v>
      </c>
      <c r="B27" s="171">
        <v>0</v>
      </c>
      <c r="C27" s="171">
        <v>0</v>
      </c>
      <c r="D27" s="144">
        <v>17</v>
      </c>
      <c r="E27" s="143">
        <v>4.7222222222222221E-2</v>
      </c>
      <c r="F27" s="72">
        <v>1</v>
      </c>
      <c r="G27" s="94">
        <v>2.8735632183908046E-3</v>
      </c>
    </row>
    <row r="28" spans="1:7" ht="15" customHeight="1">
      <c r="A28" s="145" t="s">
        <v>372</v>
      </c>
      <c r="B28" s="144">
        <v>2</v>
      </c>
      <c r="C28" s="143">
        <v>6.1538461538461538E-3</v>
      </c>
      <c r="D28" s="144">
        <v>3</v>
      </c>
      <c r="E28" s="143">
        <v>8.3333333333333332E-3</v>
      </c>
      <c r="F28" s="72">
        <v>3</v>
      </c>
      <c r="G28" s="94">
        <v>8.6206896551724137E-3</v>
      </c>
    </row>
    <row r="29" spans="1:7" ht="15" customHeight="1">
      <c r="A29" s="145" t="s">
        <v>339</v>
      </c>
      <c r="B29" s="144">
        <v>18</v>
      </c>
      <c r="C29" s="143">
        <v>5.5384615384615393E-2</v>
      </c>
      <c r="D29" s="144">
        <v>22</v>
      </c>
      <c r="E29" s="143">
        <v>6.1111111111111109E-2</v>
      </c>
      <c r="F29" s="72">
        <v>18</v>
      </c>
      <c r="G29" s="94">
        <v>5.1724137931034482E-2</v>
      </c>
    </row>
    <row r="30" spans="1:7" ht="15" customHeight="1">
      <c r="A30" s="145" t="s">
        <v>338</v>
      </c>
      <c r="B30" s="144">
        <v>11</v>
      </c>
      <c r="C30" s="143">
        <v>3.3846153846153852E-2</v>
      </c>
      <c r="D30" s="144">
        <v>12</v>
      </c>
      <c r="E30" s="143">
        <v>3.3333333333333333E-2</v>
      </c>
      <c r="F30" s="72">
        <v>12</v>
      </c>
      <c r="G30" s="94">
        <v>3.4482758620689655E-2</v>
      </c>
    </row>
    <row r="31" spans="1:7" ht="15" customHeight="1">
      <c r="A31" s="145" t="s">
        <v>337</v>
      </c>
      <c r="B31" s="144">
        <v>3</v>
      </c>
      <c r="C31" s="143">
        <v>9.2307692307692316E-3</v>
      </c>
      <c r="D31" s="144">
        <v>2</v>
      </c>
      <c r="E31" s="143">
        <v>5.5555555555555558E-3</v>
      </c>
      <c r="F31" s="72">
        <v>10</v>
      </c>
      <c r="G31" s="94">
        <v>2.8735632183908046E-2</v>
      </c>
    </row>
    <row r="32" spans="1:7" ht="15" customHeight="1">
      <c r="A32" s="145" t="s">
        <v>360</v>
      </c>
      <c r="B32" s="144">
        <v>6</v>
      </c>
      <c r="C32" s="143">
        <v>1.846153846153846E-2</v>
      </c>
      <c r="D32" s="144">
        <v>7</v>
      </c>
      <c r="E32" s="143">
        <v>1.9444444444444441E-2</v>
      </c>
      <c r="F32" s="72">
        <v>7</v>
      </c>
      <c r="G32" s="94">
        <v>2.0114942528735632E-2</v>
      </c>
    </row>
    <row r="33" spans="1:7" ht="16" customHeight="1">
      <c r="A33" s="145" t="s">
        <v>336</v>
      </c>
      <c r="B33" s="144">
        <v>53</v>
      </c>
      <c r="C33" s="143">
        <v>0.16307692307692309</v>
      </c>
      <c r="D33" s="144">
        <v>57</v>
      </c>
      <c r="E33" s="143">
        <v>0.1583333333333333</v>
      </c>
      <c r="F33" s="72">
        <v>61</v>
      </c>
      <c r="G33" s="94">
        <v>0.17528735632183909</v>
      </c>
    </row>
    <row r="34" spans="1:7" ht="15" customHeight="1">
      <c r="A34" s="145" t="s">
        <v>23</v>
      </c>
      <c r="B34" s="138">
        <f>SUM(B8:B33)</f>
        <v>326</v>
      </c>
      <c r="C34" s="137">
        <v>1</v>
      </c>
      <c r="D34" s="138">
        <v>360</v>
      </c>
      <c r="E34" s="137">
        <v>1</v>
      </c>
      <c r="F34" s="170">
        <f>SUM(F8:F33)</f>
        <v>348</v>
      </c>
      <c r="G34" s="169">
        <f>SUM(G8:G33)</f>
        <v>1</v>
      </c>
    </row>
    <row r="35" spans="1:7" ht="25" customHeight="1">
      <c r="A35" s="476" t="s">
        <v>335</v>
      </c>
      <c r="B35" s="477"/>
      <c r="C35" s="477"/>
      <c r="D35" s="477"/>
      <c r="E35" s="477"/>
      <c r="F35" s="477"/>
      <c r="G35" s="477"/>
    </row>
  </sheetData>
  <mergeCells count="4">
    <mergeCell ref="A5:G5"/>
    <mergeCell ref="A4:G4"/>
    <mergeCell ref="A3:G3"/>
    <mergeCell ref="A35:G35"/>
  </mergeCells>
  <conditionalFormatting sqref="A4">
    <cfRule type="duplicateValues" dxfId="85" priority="2"/>
  </conditionalFormatting>
  <conditionalFormatting sqref="A5">
    <cfRule type="duplicateValues" dxfId="84" priority="1"/>
  </conditionalFormatting>
  <pageMargins left="0.7" right="0.7" top="0.75" bottom="0.75" header="0.3" footer="0.3"/>
  <pageSetup orientation="portrait" r:id="rId1"/>
  <headerFooter>
    <oddFooter>&amp;C&amp;"Helvetica,Regular"&amp;12&amp;K000000&amp;P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F882D-38AF-4B7C-9C5A-26EE3D3E714D}">
  <dimension ref="A1:IS27"/>
  <sheetViews>
    <sheetView showGridLines="0" zoomScale="80" zoomScaleNormal="80" workbookViewId="0">
      <selection activeCell="J4" sqref="J4"/>
    </sheetView>
  </sheetViews>
  <sheetFormatPr baseColWidth="10" defaultColWidth="10.83203125" defaultRowHeight="16" customHeight="1"/>
  <cols>
    <col min="1" max="1" width="15.83203125" style="158" customWidth="1"/>
    <col min="2" max="2" width="11.6640625" style="158" customWidth="1"/>
    <col min="3" max="3" width="10.83203125" style="158" customWidth="1"/>
    <col min="4" max="4" width="11" style="158" customWidth="1"/>
    <col min="5" max="5" width="10.83203125" style="158" customWidth="1"/>
    <col min="6" max="6" width="11.6640625" style="158" customWidth="1"/>
    <col min="7" max="253" width="10.83203125" style="158" customWidth="1"/>
    <col min="254" max="16384" width="10.83203125" style="62"/>
  </cols>
  <sheetData>
    <row r="1" spans="1:7" ht="64.5" customHeight="1"/>
    <row r="2" spans="1:7" ht="9" customHeight="1"/>
    <row r="3" spans="1:7" ht="21" customHeight="1">
      <c r="A3" s="461" t="s">
        <v>13</v>
      </c>
      <c r="B3" s="461"/>
      <c r="C3" s="461"/>
      <c r="D3" s="461"/>
      <c r="E3" s="461"/>
      <c r="F3" s="461"/>
      <c r="G3" s="461"/>
    </row>
    <row r="4" spans="1:7" ht="52" customHeight="1">
      <c r="A4" s="473" t="s">
        <v>557</v>
      </c>
      <c r="B4" s="473"/>
      <c r="C4" s="473"/>
      <c r="D4" s="473"/>
      <c r="E4" s="473"/>
      <c r="F4" s="473"/>
      <c r="G4" s="473"/>
    </row>
    <row r="5" spans="1:7" ht="14" customHeight="1">
      <c r="A5" s="473" t="s">
        <v>359</v>
      </c>
      <c r="B5" s="473"/>
      <c r="C5" s="473"/>
      <c r="D5" s="473"/>
      <c r="E5" s="473"/>
      <c r="F5" s="473"/>
      <c r="G5" s="473"/>
    </row>
    <row r="6" spans="1:7" ht="17" customHeight="1"/>
    <row r="7" spans="1:7" ht="45">
      <c r="A7" s="175" t="s">
        <v>358</v>
      </c>
      <c r="B7" s="100" t="s">
        <v>357</v>
      </c>
      <c r="C7" s="100" t="s">
        <v>22</v>
      </c>
      <c r="D7" s="100" t="s">
        <v>356</v>
      </c>
      <c r="E7" s="100" t="s">
        <v>22</v>
      </c>
      <c r="F7" s="61" t="s">
        <v>355</v>
      </c>
      <c r="G7" s="61" t="s">
        <v>22</v>
      </c>
    </row>
    <row r="8" spans="1:7" ht="15" customHeight="1">
      <c r="A8" s="178" t="s">
        <v>354</v>
      </c>
      <c r="B8" s="177">
        <v>2</v>
      </c>
      <c r="C8" s="176">
        <v>5.7142857142857141E-2</v>
      </c>
      <c r="D8" s="177">
        <v>3</v>
      </c>
      <c r="E8" s="176">
        <v>9.6774193548387094E-2</v>
      </c>
      <c r="F8" s="134">
        <v>3</v>
      </c>
      <c r="G8" s="151">
        <v>7.4999999999999997E-2</v>
      </c>
    </row>
    <row r="9" spans="1:7" ht="15" customHeight="1">
      <c r="A9" s="178" t="s">
        <v>370</v>
      </c>
      <c r="B9" s="171">
        <v>0</v>
      </c>
      <c r="C9" s="151">
        <v>0</v>
      </c>
      <c r="D9" s="171">
        <v>0</v>
      </c>
      <c r="E9" s="151">
        <v>0</v>
      </c>
      <c r="F9" s="134">
        <v>3</v>
      </c>
      <c r="G9" s="151">
        <v>7.4999999999999997E-2</v>
      </c>
    </row>
    <row r="10" spans="1:7" ht="15" customHeight="1">
      <c r="A10" s="178" t="s">
        <v>375</v>
      </c>
      <c r="B10" s="177">
        <v>2</v>
      </c>
      <c r="C10" s="176">
        <v>5.7142857142857141E-2</v>
      </c>
      <c r="D10" s="177">
        <v>2</v>
      </c>
      <c r="E10" s="176">
        <v>6.4516129032258063E-2</v>
      </c>
      <c r="F10" s="179">
        <v>0</v>
      </c>
      <c r="G10" s="151">
        <v>0</v>
      </c>
    </row>
    <row r="11" spans="1:7" ht="15" customHeight="1">
      <c r="A11" s="178" t="s">
        <v>352</v>
      </c>
      <c r="B11" s="177">
        <v>8</v>
      </c>
      <c r="C11" s="176">
        <v>0.22857142857142859</v>
      </c>
      <c r="D11" s="177">
        <v>4</v>
      </c>
      <c r="E11" s="176">
        <v>0.1290322580645161</v>
      </c>
      <c r="F11" s="134">
        <v>3</v>
      </c>
      <c r="G11" s="151">
        <v>7.4999999999999997E-2</v>
      </c>
    </row>
    <row r="12" spans="1:7" ht="15" customHeight="1">
      <c r="A12" s="178" t="s">
        <v>351</v>
      </c>
      <c r="B12" s="177">
        <v>1</v>
      </c>
      <c r="C12" s="176">
        <v>2.8571428571428571E-2</v>
      </c>
      <c r="D12" s="171">
        <v>0</v>
      </c>
      <c r="E12" s="151">
        <v>0</v>
      </c>
      <c r="F12" s="134">
        <v>0</v>
      </c>
      <c r="G12" s="151">
        <v>0</v>
      </c>
    </row>
    <row r="13" spans="1:7" ht="15" customHeight="1">
      <c r="A13" s="178" t="s">
        <v>369</v>
      </c>
      <c r="B13" s="177">
        <v>1</v>
      </c>
      <c r="C13" s="176">
        <v>2.8571428571428571E-2</v>
      </c>
      <c r="D13" s="171">
        <v>0</v>
      </c>
      <c r="E13" s="151">
        <v>0</v>
      </c>
      <c r="F13" s="179">
        <v>0</v>
      </c>
      <c r="G13" s="151">
        <v>0</v>
      </c>
    </row>
    <row r="14" spans="1:7" ht="15" customHeight="1">
      <c r="A14" s="178" t="s">
        <v>349</v>
      </c>
      <c r="B14" s="171">
        <v>0</v>
      </c>
      <c r="C14" s="151">
        <v>0</v>
      </c>
      <c r="D14" s="171">
        <v>0</v>
      </c>
      <c r="E14" s="151">
        <v>0</v>
      </c>
      <c r="F14" s="134">
        <v>2</v>
      </c>
      <c r="G14" s="151">
        <v>0.05</v>
      </c>
    </row>
    <row r="15" spans="1:7" ht="15" customHeight="1">
      <c r="A15" s="178" t="s">
        <v>348</v>
      </c>
      <c r="B15" s="177">
        <v>2</v>
      </c>
      <c r="C15" s="176">
        <v>5.7142857142857141E-2</v>
      </c>
      <c r="D15" s="177">
        <v>3</v>
      </c>
      <c r="E15" s="176">
        <v>9.6774193548387094E-2</v>
      </c>
      <c r="F15" s="134">
        <v>1</v>
      </c>
      <c r="G15" s="151">
        <v>2.5000000000000001E-2</v>
      </c>
    </row>
    <row r="16" spans="1:7" ht="15" customHeight="1">
      <c r="A16" s="178" t="s">
        <v>366</v>
      </c>
      <c r="B16" s="171">
        <v>0</v>
      </c>
      <c r="C16" s="151">
        <v>0</v>
      </c>
      <c r="D16" s="171">
        <v>0</v>
      </c>
      <c r="E16" s="151">
        <v>0</v>
      </c>
      <c r="F16" s="134">
        <v>1</v>
      </c>
      <c r="G16" s="151">
        <v>2.5000000000000001E-2</v>
      </c>
    </row>
    <row r="17" spans="1:7" ht="15" customHeight="1">
      <c r="A17" s="178" t="s">
        <v>347</v>
      </c>
      <c r="B17" s="171">
        <v>0</v>
      </c>
      <c r="C17" s="151">
        <v>0</v>
      </c>
      <c r="D17" s="171">
        <v>0</v>
      </c>
      <c r="E17" s="151">
        <v>0</v>
      </c>
      <c r="F17" s="134">
        <v>2</v>
      </c>
      <c r="G17" s="151">
        <v>0.05</v>
      </c>
    </row>
    <row r="18" spans="1:7" ht="15" customHeight="1">
      <c r="A18" s="178" t="s">
        <v>378</v>
      </c>
      <c r="B18" s="177">
        <v>6</v>
      </c>
      <c r="C18" s="176">
        <v>0.1714285714285714</v>
      </c>
      <c r="D18" s="177">
        <v>2</v>
      </c>
      <c r="E18" s="176">
        <v>6.4516129032258063E-2</v>
      </c>
      <c r="F18" s="134">
        <v>5</v>
      </c>
      <c r="G18" s="151">
        <v>0.125</v>
      </c>
    </row>
    <row r="19" spans="1:7" ht="15" customHeight="1">
      <c r="A19" s="178" t="s">
        <v>343</v>
      </c>
      <c r="B19" s="177">
        <v>1</v>
      </c>
      <c r="C19" s="176">
        <v>2.8571428571428571E-2</v>
      </c>
      <c r="D19" s="177">
        <v>1</v>
      </c>
      <c r="E19" s="176">
        <v>3.2258064516129031E-2</v>
      </c>
      <c r="F19" s="134">
        <v>0</v>
      </c>
      <c r="G19" s="151">
        <v>0</v>
      </c>
    </row>
    <row r="20" spans="1:7" ht="15" customHeight="1">
      <c r="A20" s="178" t="s">
        <v>342</v>
      </c>
      <c r="B20" s="171">
        <v>0</v>
      </c>
      <c r="C20" s="151">
        <v>0</v>
      </c>
      <c r="D20" s="177">
        <v>1</v>
      </c>
      <c r="E20" s="176">
        <v>3.2258064516129031E-2</v>
      </c>
      <c r="F20" s="134">
        <v>1</v>
      </c>
      <c r="G20" s="151">
        <v>2.5000000000000001E-2</v>
      </c>
    </row>
    <row r="21" spans="1:7" ht="15" customHeight="1">
      <c r="A21" s="178" t="s">
        <v>341</v>
      </c>
      <c r="B21" s="171">
        <v>0</v>
      </c>
      <c r="C21" s="151">
        <v>0</v>
      </c>
      <c r="D21" s="177">
        <v>3</v>
      </c>
      <c r="E21" s="176">
        <v>9.6774193548387094E-2</v>
      </c>
      <c r="F21" s="134">
        <v>4</v>
      </c>
      <c r="G21" s="151">
        <v>0.1</v>
      </c>
    </row>
    <row r="22" spans="1:7" ht="15" customHeight="1">
      <c r="A22" s="178" t="s">
        <v>339</v>
      </c>
      <c r="B22" s="171">
        <v>0</v>
      </c>
      <c r="C22" s="151">
        <v>0</v>
      </c>
      <c r="D22" s="177">
        <v>1</v>
      </c>
      <c r="E22" s="176">
        <v>3.2258064516129031E-2</v>
      </c>
      <c r="F22" s="134">
        <v>2</v>
      </c>
      <c r="G22" s="151">
        <v>0.05</v>
      </c>
    </row>
    <row r="23" spans="1:7" ht="15" customHeight="1">
      <c r="A23" s="178" t="s">
        <v>338</v>
      </c>
      <c r="B23" s="177">
        <v>3</v>
      </c>
      <c r="C23" s="176">
        <v>8.5714285714285715E-2</v>
      </c>
      <c r="D23" s="177">
        <v>2</v>
      </c>
      <c r="E23" s="176">
        <v>6.4516129032258063E-2</v>
      </c>
      <c r="F23" s="134">
        <v>4</v>
      </c>
      <c r="G23" s="151">
        <v>0.1</v>
      </c>
    </row>
    <row r="24" spans="1:7" ht="15" customHeight="1">
      <c r="A24" s="178" t="s">
        <v>360</v>
      </c>
      <c r="B24" s="177">
        <v>1</v>
      </c>
      <c r="C24" s="176">
        <v>2.8571428571428571E-2</v>
      </c>
      <c r="D24" s="171">
        <v>0</v>
      </c>
      <c r="E24" s="151">
        <v>0</v>
      </c>
      <c r="F24" s="134">
        <v>1</v>
      </c>
      <c r="G24" s="151">
        <v>2.5000000000000001E-2</v>
      </c>
    </row>
    <row r="25" spans="1:7" ht="15" customHeight="1">
      <c r="A25" s="178" t="s">
        <v>336</v>
      </c>
      <c r="B25" s="177">
        <v>8</v>
      </c>
      <c r="C25" s="176">
        <v>0.22857142857142859</v>
      </c>
      <c r="D25" s="177">
        <v>9</v>
      </c>
      <c r="E25" s="176">
        <v>0.29032258064516131</v>
      </c>
      <c r="F25" s="134">
        <v>8</v>
      </c>
      <c r="G25" s="151">
        <v>0.2</v>
      </c>
    </row>
    <row r="26" spans="1:7" ht="15" customHeight="1">
      <c r="A26" s="175" t="s">
        <v>23</v>
      </c>
      <c r="B26" s="174">
        <v>35</v>
      </c>
      <c r="C26" s="173">
        <v>1</v>
      </c>
      <c r="D26" s="174">
        <v>31</v>
      </c>
      <c r="E26" s="173">
        <v>1</v>
      </c>
      <c r="F26" s="160">
        <f>SUM(F8:F25)</f>
        <v>40</v>
      </c>
      <c r="G26" s="172">
        <f>SUM(G8:G25)</f>
        <v>1</v>
      </c>
    </row>
    <row r="27" spans="1:7" ht="25" customHeight="1">
      <c r="A27" s="476" t="s">
        <v>335</v>
      </c>
      <c r="B27" s="477"/>
      <c r="C27" s="477"/>
      <c r="D27" s="477"/>
      <c r="E27" s="477"/>
      <c r="F27" s="477"/>
      <c r="G27" s="477"/>
    </row>
  </sheetData>
  <mergeCells count="4">
    <mergeCell ref="A5:G5"/>
    <mergeCell ref="A4:G4"/>
    <mergeCell ref="A3:G3"/>
    <mergeCell ref="A27:G27"/>
  </mergeCells>
  <conditionalFormatting sqref="A4">
    <cfRule type="duplicateValues" dxfId="83" priority="2"/>
  </conditionalFormatting>
  <conditionalFormatting sqref="A5">
    <cfRule type="duplicateValues" dxfId="82" priority="1"/>
  </conditionalFormatting>
  <pageMargins left="0.7" right="0.7" top="0.75" bottom="0.75" header="0.3" footer="0.3"/>
  <pageSetup orientation="portrait" r:id="rId1"/>
  <headerFooter>
    <oddFooter>&amp;C&amp;"Helvetica,Regular"&amp;12&amp;K000000&amp;P</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45326-8D0B-411C-8DB3-C184BAFB8201}">
  <dimension ref="A1:G29"/>
  <sheetViews>
    <sheetView showGridLines="0" zoomScaleNormal="100" workbookViewId="0">
      <selection activeCell="G19" sqref="G19"/>
    </sheetView>
  </sheetViews>
  <sheetFormatPr baseColWidth="10" defaultColWidth="11.5" defaultRowHeight="15"/>
  <cols>
    <col min="1" max="1" width="15.33203125" style="16" customWidth="1"/>
    <col min="2" max="2" width="12.83203125" style="16" bestFit="1" customWidth="1"/>
    <col min="3" max="3" width="5.1640625" style="16" bestFit="1" customWidth="1"/>
    <col min="4" max="4" width="12.83203125" style="16" bestFit="1" customWidth="1"/>
    <col min="5" max="5" width="5.1640625" style="16" bestFit="1" customWidth="1"/>
    <col min="6" max="6" width="12.83203125" style="16" bestFit="1" customWidth="1"/>
    <col min="7" max="7" width="8" style="16" bestFit="1" customWidth="1"/>
    <col min="8" max="16384" width="11.5" style="16"/>
  </cols>
  <sheetData>
    <row r="1" spans="1:7" s="14" customFormat="1" ht="59.25" customHeight="1"/>
    <row r="2" spans="1:7" s="15" customFormat="1" ht="3.75" customHeight="1"/>
    <row r="3" spans="1:7" s="18" customFormat="1" ht="14"/>
    <row r="4" spans="1:7" s="18" customFormat="1" ht="21">
      <c r="A4" s="461" t="s">
        <v>13</v>
      </c>
      <c r="B4" s="461"/>
      <c r="C4" s="461"/>
      <c r="D4" s="461"/>
      <c r="E4" s="461"/>
      <c r="F4" s="461"/>
      <c r="G4" s="461"/>
    </row>
    <row r="5" spans="1:7" s="18" customFormat="1" ht="30" customHeight="1">
      <c r="A5" s="473" t="s">
        <v>558</v>
      </c>
      <c r="B5" s="473"/>
      <c r="C5" s="473"/>
      <c r="D5" s="473"/>
      <c r="E5" s="473"/>
      <c r="F5" s="473"/>
      <c r="G5" s="473"/>
    </row>
    <row r="6" spans="1:7" s="18" customFormat="1" ht="13.25" customHeight="1">
      <c r="A6" s="482" t="s">
        <v>359</v>
      </c>
      <c r="B6" s="482"/>
      <c r="C6" s="482"/>
      <c r="D6" s="482"/>
      <c r="E6" s="482"/>
      <c r="F6" s="482"/>
      <c r="G6" s="482"/>
    </row>
    <row r="7" spans="1:7" s="18" customFormat="1" ht="14"/>
    <row r="8" spans="1:7" s="18" customFormat="1" ht="29" customHeight="1">
      <c r="A8" s="29" t="s">
        <v>358</v>
      </c>
      <c r="B8" s="17" t="s">
        <v>385</v>
      </c>
      <c r="C8" s="17" t="s">
        <v>22</v>
      </c>
      <c r="D8" s="17" t="s">
        <v>384</v>
      </c>
      <c r="E8" s="17" t="s">
        <v>22</v>
      </c>
      <c r="F8" s="17" t="s">
        <v>355</v>
      </c>
      <c r="G8" s="17" t="s">
        <v>22</v>
      </c>
    </row>
    <row r="9" spans="1:7" s="18" customFormat="1">
      <c r="A9" s="190" t="s">
        <v>354</v>
      </c>
      <c r="B9" s="192">
        <v>11</v>
      </c>
      <c r="C9" s="191">
        <v>0.216</v>
      </c>
      <c r="D9" s="189">
        <v>11</v>
      </c>
      <c r="E9" s="188">
        <f t="shared" ref="E9:E15" si="0">+D9/$D$28</f>
        <v>0.14666666666666667</v>
      </c>
      <c r="F9" s="187">
        <v>11</v>
      </c>
      <c r="G9" s="186">
        <v>0.13414634146341464</v>
      </c>
    </row>
    <row r="10" spans="1:7" s="18" customFormat="1">
      <c r="A10" s="190" t="s">
        <v>353</v>
      </c>
      <c r="B10" s="192">
        <v>1</v>
      </c>
      <c r="C10" s="191">
        <v>0.02</v>
      </c>
      <c r="D10" s="189">
        <v>3</v>
      </c>
      <c r="E10" s="188">
        <f t="shared" si="0"/>
        <v>0.04</v>
      </c>
      <c r="F10" s="187">
        <v>3</v>
      </c>
      <c r="G10" s="186">
        <v>3.6585365853658534E-2</v>
      </c>
    </row>
    <row r="11" spans="1:7" s="18" customFormat="1">
      <c r="A11" s="190" t="s">
        <v>352</v>
      </c>
      <c r="B11" s="192">
        <v>24</v>
      </c>
      <c r="C11" s="191">
        <v>0.47099999999999997</v>
      </c>
      <c r="D11" s="189">
        <v>34</v>
      </c>
      <c r="E11" s="188">
        <f t="shared" si="0"/>
        <v>0.45333333333333331</v>
      </c>
      <c r="F11" s="187">
        <v>36</v>
      </c>
      <c r="G11" s="186">
        <v>0.43902439024390244</v>
      </c>
    </row>
    <row r="12" spans="1:7" s="18" customFormat="1">
      <c r="A12" s="190" t="s">
        <v>351</v>
      </c>
      <c r="B12" s="192">
        <v>1</v>
      </c>
      <c r="C12" s="191">
        <v>0.02</v>
      </c>
      <c r="D12" s="189">
        <v>2</v>
      </c>
      <c r="E12" s="188">
        <f t="shared" si="0"/>
        <v>2.6666666666666668E-2</v>
      </c>
      <c r="F12" s="187">
        <v>1</v>
      </c>
      <c r="G12" s="186">
        <v>1.2195121951219513E-2</v>
      </c>
    </row>
    <row r="13" spans="1:7" s="18" customFormat="1">
      <c r="A13" s="190" t="s">
        <v>350</v>
      </c>
      <c r="B13" s="192">
        <v>1</v>
      </c>
      <c r="C13" s="191">
        <v>0.02</v>
      </c>
      <c r="D13" s="189">
        <v>2</v>
      </c>
      <c r="E13" s="188">
        <f t="shared" si="0"/>
        <v>2.6666666666666668E-2</v>
      </c>
      <c r="F13" s="187">
        <v>2</v>
      </c>
      <c r="G13" s="186">
        <v>2.4390243902439025E-2</v>
      </c>
    </row>
    <row r="14" spans="1:7" s="18" customFormat="1">
      <c r="A14" s="190" t="s">
        <v>349</v>
      </c>
      <c r="B14" s="189">
        <v>2</v>
      </c>
      <c r="C14" s="188">
        <v>3.9E-2</v>
      </c>
      <c r="D14" s="189">
        <v>2</v>
      </c>
      <c r="E14" s="188">
        <f t="shared" si="0"/>
        <v>2.6666666666666668E-2</v>
      </c>
      <c r="F14" s="187">
        <v>2</v>
      </c>
      <c r="G14" s="186">
        <v>2.4390243902439025E-2</v>
      </c>
    </row>
    <row r="15" spans="1:7" s="18" customFormat="1">
      <c r="A15" s="190" t="s">
        <v>348</v>
      </c>
      <c r="B15" s="192">
        <v>1</v>
      </c>
      <c r="C15" s="191">
        <v>0.02</v>
      </c>
      <c r="D15" s="189">
        <v>3</v>
      </c>
      <c r="E15" s="188">
        <f t="shared" si="0"/>
        <v>0.04</v>
      </c>
      <c r="F15" s="187">
        <v>3</v>
      </c>
      <c r="G15" s="186">
        <v>3.6585365853658534E-2</v>
      </c>
    </row>
    <row r="16" spans="1:7" s="18" customFormat="1">
      <c r="A16" s="190" t="s">
        <v>366</v>
      </c>
      <c r="B16" s="57">
        <v>0</v>
      </c>
      <c r="C16" s="193">
        <v>0</v>
      </c>
      <c r="D16" s="57">
        <v>0</v>
      </c>
      <c r="E16" s="193">
        <v>0</v>
      </c>
      <c r="F16" s="187">
        <v>1</v>
      </c>
      <c r="G16" s="186">
        <v>1.2195121951219513E-2</v>
      </c>
    </row>
    <row r="17" spans="1:7">
      <c r="A17" s="190" t="s">
        <v>383</v>
      </c>
      <c r="B17" s="57">
        <v>0</v>
      </c>
      <c r="C17" s="193">
        <v>0</v>
      </c>
      <c r="D17" s="189">
        <v>1</v>
      </c>
      <c r="E17" s="188">
        <f>+D17/$D$28</f>
        <v>1.3333333333333334E-2</v>
      </c>
      <c r="F17" s="187">
        <v>1</v>
      </c>
      <c r="G17" s="186">
        <v>1.2195121951219513E-2</v>
      </c>
    </row>
    <row r="18" spans="1:7">
      <c r="A18" s="190" t="s">
        <v>346</v>
      </c>
      <c r="B18" s="57">
        <v>0</v>
      </c>
      <c r="C18" s="193">
        <v>0</v>
      </c>
      <c r="D18" s="189">
        <v>1</v>
      </c>
      <c r="E18" s="188">
        <f>+D18/$D$28</f>
        <v>1.3333333333333334E-2</v>
      </c>
      <c r="F18" s="187">
        <v>1</v>
      </c>
      <c r="G18" s="186">
        <v>1.2195121951219513E-2</v>
      </c>
    </row>
    <row r="19" spans="1:7">
      <c r="A19" s="190" t="s">
        <v>345</v>
      </c>
      <c r="B19" s="57">
        <v>0</v>
      </c>
      <c r="C19" s="193">
        <v>0</v>
      </c>
      <c r="D19" s="189">
        <v>1</v>
      </c>
      <c r="E19" s="188">
        <f>+D19/$D$28</f>
        <v>1.3333333333333334E-2</v>
      </c>
      <c r="F19" s="187">
        <v>1</v>
      </c>
      <c r="G19" s="186">
        <v>1.2195121951219513E-2</v>
      </c>
    </row>
    <row r="20" spans="1:7">
      <c r="A20" s="190" t="s">
        <v>344</v>
      </c>
      <c r="B20" s="57">
        <v>0</v>
      </c>
      <c r="C20" s="193">
        <v>0</v>
      </c>
      <c r="D20" s="57">
        <v>0</v>
      </c>
      <c r="E20" s="193">
        <v>0</v>
      </c>
      <c r="F20" s="187">
        <v>1</v>
      </c>
      <c r="G20" s="186">
        <v>1.2195121951219513E-2</v>
      </c>
    </row>
    <row r="21" spans="1:7">
      <c r="A21" s="190" t="s">
        <v>342</v>
      </c>
      <c r="B21" s="192">
        <v>1</v>
      </c>
      <c r="C21" s="191">
        <v>0.02</v>
      </c>
      <c r="D21" s="189">
        <v>3</v>
      </c>
      <c r="E21" s="188">
        <f t="shared" ref="E21:E28" si="1">+D21/$D$28</f>
        <v>0.04</v>
      </c>
      <c r="F21" s="187">
        <v>2</v>
      </c>
      <c r="G21" s="186">
        <v>2.4390243902439025E-2</v>
      </c>
    </row>
    <row r="22" spans="1:7">
      <c r="A22" s="190" t="s">
        <v>341</v>
      </c>
      <c r="B22" s="192">
        <v>1</v>
      </c>
      <c r="C22" s="191">
        <v>0.02</v>
      </c>
      <c r="D22" s="189">
        <v>3</v>
      </c>
      <c r="E22" s="188">
        <f t="shared" si="1"/>
        <v>0.04</v>
      </c>
      <c r="F22" s="187">
        <v>2</v>
      </c>
      <c r="G22" s="186">
        <v>2.4390243902439025E-2</v>
      </c>
    </row>
    <row r="23" spans="1:7">
      <c r="A23" s="190" t="s">
        <v>340</v>
      </c>
      <c r="B23" s="189">
        <v>1</v>
      </c>
      <c r="C23" s="191">
        <v>0.02</v>
      </c>
      <c r="D23" s="189">
        <v>1</v>
      </c>
      <c r="E23" s="188">
        <f t="shared" si="1"/>
        <v>1.3333333333333334E-2</v>
      </c>
      <c r="F23" s="187">
        <v>1</v>
      </c>
      <c r="G23" s="186">
        <v>1.2195121951219513E-2</v>
      </c>
    </row>
    <row r="24" spans="1:7">
      <c r="A24" s="190" t="s">
        <v>339</v>
      </c>
      <c r="B24" s="189">
        <v>1</v>
      </c>
      <c r="C24" s="191">
        <v>0.02</v>
      </c>
      <c r="D24" s="189">
        <v>1</v>
      </c>
      <c r="E24" s="188">
        <f t="shared" si="1"/>
        <v>1.3333333333333334E-2</v>
      </c>
      <c r="F24" s="187">
        <v>2</v>
      </c>
      <c r="G24" s="186">
        <v>2.4390243902439025E-2</v>
      </c>
    </row>
    <row r="25" spans="1:7">
      <c r="A25" s="190" t="s">
        <v>338</v>
      </c>
      <c r="B25" s="189">
        <v>1</v>
      </c>
      <c r="C25" s="191">
        <v>0.02</v>
      </c>
      <c r="D25" s="189">
        <v>1</v>
      </c>
      <c r="E25" s="188">
        <f t="shared" si="1"/>
        <v>1.3333333333333334E-2</v>
      </c>
      <c r="F25" s="187">
        <v>2</v>
      </c>
      <c r="G25" s="186">
        <v>2.4390243902439025E-2</v>
      </c>
    </row>
    <row r="26" spans="1:7">
      <c r="A26" s="190" t="s">
        <v>360</v>
      </c>
      <c r="B26" s="189">
        <v>1</v>
      </c>
      <c r="C26" s="191">
        <v>0.02</v>
      </c>
      <c r="D26" s="189">
        <v>1</v>
      </c>
      <c r="E26" s="188">
        <f t="shared" si="1"/>
        <v>1.3333333333333334E-2</v>
      </c>
      <c r="F26" s="187">
        <v>1</v>
      </c>
      <c r="G26" s="186">
        <v>1.2195121951219513E-2</v>
      </c>
    </row>
    <row r="27" spans="1:7">
      <c r="A27" s="190" t="s">
        <v>336</v>
      </c>
      <c r="B27" s="189">
        <v>4</v>
      </c>
      <c r="C27" s="188">
        <v>7.8E-2</v>
      </c>
      <c r="D27" s="189">
        <v>5</v>
      </c>
      <c r="E27" s="188">
        <f t="shared" si="1"/>
        <v>6.6666666666666666E-2</v>
      </c>
      <c r="F27" s="187">
        <v>9</v>
      </c>
      <c r="G27" s="186">
        <v>0.10975609756097561</v>
      </c>
    </row>
    <row r="28" spans="1:7">
      <c r="A28" s="185" t="s">
        <v>23</v>
      </c>
      <c r="B28" s="184">
        <f>SUM(B9:B27)</f>
        <v>51</v>
      </c>
      <c r="C28" s="183">
        <v>1</v>
      </c>
      <c r="D28" s="29">
        <f>SUM(D9:D27)</f>
        <v>75</v>
      </c>
      <c r="E28" s="182">
        <f t="shared" si="1"/>
        <v>1</v>
      </c>
      <c r="F28" s="181">
        <f>SUM(F9:F27)</f>
        <v>82</v>
      </c>
      <c r="G28" s="180">
        <f>SUM(G9:G27)</f>
        <v>1.0000000000000002</v>
      </c>
    </row>
    <row r="29" spans="1:7">
      <c r="A29" s="23" t="s">
        <v>382</v>
      </c>
      <c r="B29" s="23"/>
      <c r="C29" s="23"/>
    </row>
  </sheetData>
  <sheetProtection selectLockedCells="1" selectUnlockedCells="1"/>
  <mergeCells count="3">
    <mergeCell ref="A5:G5"/>
    <mergeCell ref="A6:G6"/>
    <mergeCell ref="A4:G4"/>
  </mergeCells>
  <conditionalFormatting sqref="A6">
    <cfRule type="duplicateValues" dxfId="81" priority="2"/>
  </conditionalFormatting>
  <conditionalFormatting sqref="A5">
    <cfRule type="duplicateValues" dxfId="80" priority="1"/>
  </conditionalFormatting>
  <pageMargins left="0.7" right="0.7" top="0.75" bottom="0.75" header="0.3" footer="0.3"/>
  <pageSetup orientation="portrait" horizontalDpi="360" verticalDpi="360"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0EB5C-5431-4239-8EE0-D4CE90E1160C}">
  <dimension ref="A1:G28"/>
  <sheetViews>
    <sheetView showGridLines="0" zoomScaleNormal="100" workbookViewId="0">
      <selection activeCell="I4" sqref="I4"/>
    </sheetView>
  </sheetViews>
  <sheetFormatPr baseColWidth="10" defaultColWidth="11.5" defaultRowHeight="15"/>
  <cols>
    <col min="1" max="1" width="28" style="16" customWidth="1"/>
    <col min="2" max="2" width="14.1640625" style="16" customWidth="1"/>
    <col min="3" max="3" width="6.83203125" style="16" customWidth="1"/>
    <col min="4" max="4" width="13.83203125" style="16" customWidth="1"/>
    <col min="5" max="5" width="7.1640625" style="16" customWidth="1"/>
    <col min="6" max="6" width="14" style="16" customWidth="1"/>
    <col min="7" max="7" width="8.1640625" style="16" customWidth="1"/>
    <col min="8" max="16384" width="11.5" style="16"/>
  </cols>
  <sheetData>
    <row r="1" spans="1:7" s="14" customFormat="1" ht="59.25" customHeight="1"/>
    <row r="2" spans="1:7" s="15" customFormat="1" ht="3.75" customHeight="1"/>
    <row r="3" spans="1:7" ht="28.5" customHeight="1">
      <c r="A3" s="461" t="s">
        <v>13</v>
      </c>
      <c r="B3" s="461"/>
      <c r="C3" s="461"/>
      <c r="D3" s="461"/>
      <c r="E3" s="461"/>
      <c r="F3" s="461"/>
      <c r="G3" s="461"/>
    </row>
    <row r="4" spans="1:7" ht="36" customHeight="1">
      <c r="A4" s="473" t="s">
        <v>559</v>
      </c>
      <c r="B4" s="473"/>
      <c r="C4" s="473"/>
      <c r="D4" s="473"/>
      <c r="E4" s="473"/>
      <c r="F4" s="473"/>
      <c r="G4" s="473"/>
    </row>
    <row r="5" spans="1:7">
      <c r="A5" s="482" t="s">
        <v>359</v>
      </c>
      <c r="B5" s="482"/>
      <c r="C5" s="482"/>
      <c r="D5" s="482"/>
      <c r="E5" s="482"/>
      <c r="F5" s="482"/>
      <c r="G5" s="482"/>
    </row>
    <row r="6" spans="1:7">
      <c r="A6" s="18"/>
      <c r="B6" s="18"/>
      <c r="C6" s="18"/>
      <c r="D6" s="18"/>
      <c r="E6" s="18"/>
    </row>
    <row r="7" spans="1:7" s="18" customFormat="1" ht="30" customHeight="1">
      <c r="A7" s="29" t="s">
        <v>358</v>
      </c>
      <c r="B7" s="17" t="s">
        <v>385</v>
      </c>
      <c r="C7" s="17" t="s">
        <v>22</v>
      </c>
      <c r="D7" s="17" t="s">
        <v>384</v>
      </c>
      <c r="E7" s="17" t="s">
        <v>22</v>
      </c>
      <c r="F7" s="29" t="s">
        <v>355</v>
      </c>
      <c r="G7" s="29" t="s">
        <v>22</v>
      </c>
    </row>
    <row r="8" spans="1:7" s="18" customFormat="1">
      <c r="A8" s="190" t="s">
        <v>354</v>
      </c>
      <c r="B8" s="189">
        <v>17</v>
      </c>
      <c r="C8" s="188">
        <f t="shared" ref="C8:C27" si="0">+B8/$B$27</f>
        <v>0.2073170731707317</v>
      </c>
      <c r="D8" s="189">
        <v>22</v>
      </c>
      <c r="E8" s="188">
        <f t="shared" ref="E8:E25" si="1">+D8/$D$27</f>
        <v>0.19642857142857142</v>
      </c>
      <c r="F8" s="189">
        <v>21</v>
      </c>
      <c r="G8" s="198">
        <v>0.18103448275862069</v>
      </c>
    </row>
    <row r="9" spans="1:7" s="18" customFormat="1" ht="30" customHeight="1">
      <c r="A9" s="190" t="s">
        <v>387</v>
      </c>
      <c r="B9" s="187">
        <v>0</v>
      </c>
      <c r="C9" s="188">
        <f t="shared" si="0"/>
        <v>0</v>
      </c>
      <c r="D9" s="189">
        <v>1</v>
      </c>
      <c r="E9" s="188">
        <f t="shared" si="1"/>
        <v>8.9285714285714281E-3</v>
      </c>
      <c r="F9" s="189">
        <v>1</v>
      </c>
      <c r="G9" s="198">
        <v>8.6206896551724137E-3</v>
      </c>
    </row>
    <row r="10" spans="1:7">
      <c r="A10" s="190" t="s">
        <v>353</v>
      </c>
      <c r="B10" s="189">
        <v>6</v>
      </c>
      <c r="C10" s="188">
        <f t="shared" si="0"/>
        <v>7.3170731707317069E-2</v>
      </c>
      <c r="D10" s="189">
        <v>7</v>
      </c>
      <c r="E10" s="188">
        <f t="shared" si="1"/>
        <v>6.25E-2</v>
      </c>
      <c r="F10" s="189">
        <v>7</v>
      </c>
      <c r="G10" s="198">
        <v>6.0344827586206899E-2</v>
      </c>
    </row>
    <row r="11" spans="1:7">
      <c r="A11" s="190" t="s">
        <v>352</v>
      </c>
      <c r="B11" s="189">
        <v>39</v>
      </c>
      <c r="C11" s="188">
        <f t="shared" si="0"/>
        <v>0.47560975609756095</v>
      </c>
      <c r="D11" s="189">
        <v>43</v>
      </c>
      <c r="E11" s="188">
        <f t="shared" si="1"/>
        <v>0.38392857142857145</v>
      </c>
      <c r="F11" s="189">
        <v>44</v>
      </c>
      <c r="G11" s="198">
        <v>0.37931034482758619</v>
      </c>
    </row>
    <row r="12" spans="1:7">
      <c r="A12" s="190" t="s">
        <v>351</v>
      </c>
      <c r="B12" s="189">
        <v>4</v>
      </c>
      <c r="C12" s="188">
        <f t="shared" si="0"/>
        <v>4.878048780487805E-2</v>
      </c>
      <c r="D12" s="189">
        <v>3</v>
      </c>
      <c r="E12" s="188">
        <f t="shared" si="1"/>
        <v>2.6785714285714284E-2</v>
      </c>
      <c r="F12" s="189">
        <v>4</v>
      </c>
      <c r="G12" s="198">
        <v>3.4482758620689655E-2</v>
      </c>
    </row>
    <row r="13" spans="1:7">
      <c r="A13" s="190" t="s">
        <v>350</v>
      </c>
      <c r="B13" s="189">
        <v>1</v>
      </c>
      <c r="C13" s="188">
        <f t="shared" si="0"/>
        <v>1.2195121951219513E-2</v>
      </c>
      <c r="D13" s="189">
        <v>2</v>
      </c>
      <c r="E13" s="188">
        <f t="shared" si="1"/>
        <v>1.7857142857142856E-2</v>
      </c>
      <c r="F13" s="189">
        <v>2</v>
      </c>
      <c r="G13" s="198">
        <v>1.7241379310344827E-2</v>
      </c>
    </row>
    <row r="14" spans="1:7">
      <c r="A14" s="190" t="s">
        <v>349</v>
      </c>
      <c r="B14" s="189">
        <v>1</v>
      </c>
      <c r="C14" s="188">
        <f t="shared" si="0"/>
        <v>1.2195121951219513E-2</v>
      </c>
      <c r="D14" s="189">
        <v>3</v>
      </c>
      <c r="E14" s="188">
        <f t="shared" si="1"/>
        <v>2.6785714285714284E-2</v>
      </c>
      <c r="F14" s="189">
        <v>3</v>
      </c>
      <c r="G14" s="198">
        <v>2.5862068965517241E-2</v>
      </c>
    </row>
    <row r="15" spans="1:7">
      <c r="A15" s="190" t="s">
        <v>348</v>
      </c>
      <c r="B15" s="189">
        <v>3</v>
      </c>
      <c r="C15" s="188">
        <f t="shared" si="0"/>
        <v>3.6585365853658534E-2</v>
      </c>
      <c r="D15" s="189">
        <v>5</v>
      </c>
      <c r="E15" s="188">
        <f t="shared" si="1"/>
        <v>4.4642857142857144E-2</v>
      </c>
      <c r="F15" s="189">
        <v>5</v>
      </c>
      <c r="G15" s="198">
        <v>4.3103448275862072E-2</v>
      </c>
    </row>
    <row r="16" spans="1:7">
      <c r="A16" s="190" t="s">
        <v>381</v>
      </c>
      <c r="B16" s="189">
        <v>1</v>
      </c>
      <c r="C16" s="188">
        <f t="shared" si="0"/>
        <v>1.2195121951219513E-2</v>
      </c>
      <c r="D16" s="189">
        <v>2</v>
      </c>
      <c r="E16" s="188">
        <f t="shared" si="1"/>
        <v>1.7857142857142856E-2</v>
      </c>
      <c r="F16" s="189">
        <v>2</v>
      </c>
      <c r="G16" s="198">
        <v>1.7241379310344827E-2</v>
      </c>
    </row>
    <row r="17" spans="1:7">
      <c r="A17" s="190" t="s">
        <v>346</v>
      </c>
      <c r="B17" s="189">
        <v>1</v>
      </c>
      <c r="C17" s="188">
        <f t="shared" si="0"/>
        <v>1.2195121951219513E-2</v>
      </c>
      <c r="D17" s="189">
        <v>1</v>
      </c>
      <c r="E17" s="188">
        <f t="shared" si="1"/>
        <v>8.9285714285714281E-3</v>
      </c>
      <c r="F17" s="189">
        <v>1</v>
      </c>
      <c r="G17" s="198">
        <v>8.6206896551724137E-3</v>
      </c>
    </row>
    <row r="18" spans="1:7">
      <c r="A18" s="190" t="s">
        <v>373</v>
      </c>
      <c r="B18" s="189">
        <v>0</v>
      </c>
      <c r="C18" s="188">
        <f t="shared" si="0"/>
        <v>0</v>
      </c>
      <c r="D18" s="189">
        <v>1</v>
      </c>
      <c r="E18" s="188">
        <f t="shared" si="1"/>
        <v>8.9285714285714281E-3</v>
      </c>
      <c r="F18" s="189">
        <v>1</v>
      </c>
      <c r="G18" s="198">
        <v>8.6206896551724137E-3</v>
      </c>
    </row>
    <row r="19" spans="1:7">
      <c r="A19" s="190" t="s">
        <v>344</v>
      </c>
      <c r="B19" s="189">
        <v>0</v>
      </c>
      <c r="C19" s="188">
        <f t="shared" si="0"/>
        <v>0</v>
      </c>
      <c r="D19" s="189">
        <v>1</v>
      </c>
      <c r="E19" s="188">
        <f t="shared" si="1"/>
        <v>8.9285714285714281E-3</v>
      </c>
      <c r="F19" s="189">
        <v>1</v>
      </c>
      <c r="G19" s="198">
        <v>8.6206896551724137E-3</v>
      </c>
    </row>
    <row r="20" spans="1:7">
      <c r="A20" s="190" t="s">
        <v>342</v>
      </c>
      <c r="B20" s="189">
        <v>0</v>
      </c>
      <c r="C20" s="188">
        <f t="shared" si="0"/>
        <v>0</v>
      </c>
      <c r="D20" s="189">
        <v>1</v>
      </c>
      <c r="E20" s="188">
        <f t="shared" si="1"/>
        <v>8.9285714285714281E-3</v>
      </c>
      <c r="F20" s="189">
        <v>1</v>
      </c>
      <c r="G20" s="198">
        <v>8.6206896551724137E-3</v>
      </c>
    </row>
    <row r="21" spans="1:7">
      <c r="A21" s="190" t="s">
        <v>341</v>
      </c>
      <c r="B21" s="189">
        <v>1</v>
      </c>
      <c r="C21" s="188">
        <f t="shared" si="0"/>
        <v>1.2195121951219513E-2</v>
      </c>
      <c r="D21" s="189">
        <v>1</v>
      </c>
      <c r="E21" s="188">
        <f t="shared" si="1"/>
        <v>8.9285714285714281E-3</v>
      </c>
      <c r="F21" s="189">
        <v>1</v>
      </c>
      <c r="G21" s="198">
        <v>8.6206896551724137E-3</v>
      </c>
    </row>
    <row r="22" spans="1:7">
      <c r="A22" s="190" t="s">
        <v>339</v>
      </c>
      <c r="B22" s="189">
        <v>1</v>
      </c>
      <c r="C22" s="188">
        <f t="shared" si="0"/>
        <v>1.2195121951219513E-2</v>
      </c>
      <c r="D22" s="189">
        <v>2</v>
      </c>
      <c r="E22" s="188">
        <f t="shared" si="1"/>
        <v>1.7857142857142856E-2</v>
      </c>
      <c r="F22" s="189">
        <v>3</v>
      </c>
      <c r="G22" s="198">
        <v>2.5862068965517241E-2</v>
      </c>
    </row>
    <row r="23" spans="1:7">
      <c r="A23" s="190" t="s">
        <v>338</v>
      </c>
      <c r="B23" s="189">
        <v>1</v>
      </c>
      <c r="C23" s="188">
        <f t="shared" si="0"/>
        <v>1.2195121951219513E-2</v>
      </c>
      <c r="D23" s="189">
        <v>2</v>
      </c>
      <c r="E23" s="188">
        <f t="shared" si="1"/>
        <v>1.7857142857142856E-2</v>
      </c>
      <c r="F23" s="189">
        <v>2</v>
      </c>
      <c r="G23" s="198">
        <v>1.7241379310344827E-2</v>
      </c>
    </row>
    <row r="24" spans="1:7">
      <c r="A24" s="190" t="s">
        <v>360</v>
      </c>
      <c r="B24" s="189">
        <v>1</v>
      </c>
      <c r="C24" s="188">
        <f t="shared" si="0"/>
        <v>1.2195121951219513E-2</v>
      </c>
      <c r="D24" s="189">
        <v>4</v>
      </c>
      <c r="E24" s="188">
        <f t="shared" si="1"/>
        <v>3.5714285714285712E-2</v>
      </c>
      <c r="F24" s="189">
        <v>4</v>
      </c>
      <c r="G24" s="198">
        <v>3.4482758620689655E-2</v>
      </c>
    </row>
    <row r="25" spans="1:7">
      <c r="A25" s="190" t="s">
        <v>336</v>
      </c>
      <c r="B25" s="189">
        <v>5</v>
      </c>
      <c r="C25" s="188">
        <f t="shared" si="0"/>
        <v>6.097560975609756E-2</v>
      </c>
      <c r="D25" s="189">
        <v>11</v>
      </c>
      <c r="E25" s="188">
        <f t="shared" si="1"/>
        <v>9.8214285714285712E-2</v>
      </c>
      <c r="F25" s="189">
        <v>12</v>
      </c>
      <c r="G25" s="198">
        <v>0.10344827586206896</v>
      </c>
    </row>
    <row r="26" spans="1:7">
      <c r="A26" s="16" t="s">
        <v>386</v>
      </c>
      <c r="B26" s="189">
        <v>0</v>
      </c>
      <c r="C26" s="188">
        <f t="shared" si="0"/>
        <v>0</v>
      </c>
      <c r="D26" s="189">
        <v>0</v>
      </c>
      <c r="E26" s="188">
        <f>+D26/$B$27</f>
        <v>0</v>
      </c>
      <c r="F26" s="189">
        <v>1</v>
      </c>
      <c r="G26" s="198">
        <v>8.6206896551724137E-3</v>
      </c>
    </row>
    <row r="27" spans="1:7">
      <c r="A27" s="185" t="s">
        <v>23</v>
      </c>
      <c r="B27" s="197">
        <f>SUM(B8:B26)</f>
        <v>82</v>
      </c>
      <c r="C27" s="196">
        <f t="shared" si="0"/>
        <v>1</v>
      </c>
      <c r="D27" s="184">
        <f>SUM(D8:D26)</f>
        <v>112</v>
      </c>
      <c r="E27" s="196">
        <f>+D27/$D$27</f>
        <v>1</v>
      </c>
      <c r="F27" s="181">
        <f>SUM(F8:F26)</f>
        <v>116</v>
      </c>
      <c r="G27" s="195">
        <f>SUM(G8:G26)</f>
        <v>0.99999999999999978</v>
      </c>
    </row>
    <row r="28" spans="1:7">
      <c r="A28" s="23" t="s">
        <v>382</v>
      </c>
      <c r="C28" s="194"/>
      <c r="E28" s="47"/>
      <c r="F28" s="47"/>
      <c r="G28" s="47"/>
    </row>
  </sheetData>
  <sheetProtection selectLockedCells="1" selectUnlockedCells="1"/>
  <mergeCells count="3">
    <mergeCell ref="A5:G5"/>
    <mergeCell ref="A4:G4"/>
    <mergeCell ref="A3:G3"/>
  </mergeCells>
  <conditionalFormatting sqref="A4">
    <cfRule type="duplicateValues" dxfId="79" priority="2"/>
  </conditionalFormatting>
  <conditionalFormatting sqref="A5">
    <cfRule type="duplicateValues" dxfId="78" priority="1"/>
  </conditionalFormatting>
  <pageMargins left="0.7" right="0.7" top="0.75" bottom="0.75" header="0.3" footer="0.3"/>
  <pageSetup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0E591-DDA2-40C0-866C-443A8FB53725}">
  <dimension ref="A1:N45"/>
  <sheetViews>
    <sheetView showGridLines="0" zoomScale="87" zoomScaleNormal="87" workbookViewId="0">
      <selection activeCell="E35" sqref="E35"/>
    </sheetView>
  </sheetViews>
  <sheetFormatPr baseColWidth="10" defaultColWidth="11.5" defaultRowHeight="15"/>
  <cols>
    <col min="1" max="1" width="37.83203125" style="16" customWidth="1"/>
    <col min="2" max="2" width="14.33203125" style="47" bestFit="1" customWidth="1"/>
    <col min="3" max="3" width="13.6640625" style="47" customWidth="1"/>
    <col min="4" max="13" width="11.5" style="47"/>
    <col min="14" max="14" width="14.1640625" style="16" bestFit="1" customWidth="1"/>
    <col min="15" max="16384" width="11.5" style="16"/>
  </cols>
  <sheetData>
    <row r="1" spans="1:14" s="14" customFormat="1" ht="59.25" customHeight="1">
      <c r="B1" s="35"/>
      <c r="C1" s="35"/>
      <c r="D1" s="35"/>
      <c r="E1" s="35"/>
      <c r="F1" s="35"/>
      <c r="G1" s="35"/>
      <c r="H1" s="35"/>
      <c r="I1" s="35"/>
      <c r="J1" s="35"/>
      <c r="K1" s="35"/>
      <c r="L1" s="35"/>
      <c r="M1" s="35"/>
    </row>
    <row r="2" spans="1:14" s="15" customFormat="1" ht="3.75" customHeight="1">
      <c r="B2" s="36"/>
      <c r="C2" s="36"/>
      <c r="D2" s="36"/>
      <c r="E2" s="36"/>
      <c r="F2" s="36"/>
      <c r="G2" s="36"/>
      <c r="H2" s="36"/>
      <c r="I2" s="36"/>
      <c r="J2" s="36"/>
      <c r="K2" s="36"/>
      <c r="L2" s="36"/>
      <c r="M2" s="36"/>
    </row>
    <row r="3" spans="1:14" ht="28.5" customHeight="1">
      <c r="A3" s="461" t="s">
        <v>13</v>
      </c>
      <c r="B3" s="461"/>
      <c r="C3" s="461"/>
      <c r="D3" s="461"/>
      <c r="E3" s="461"/>
      <c r="F3" s="461"/>
      <c r="G3" s="461"/>
      <c r="H3" s="461"/>
      <c r="I3" s="461"/>
      <c r="J3" s="461"/>
      <c r="K3" s="461"/>
      <c r="L3" s="461"/>
      <c r="M3" s="461"/>
      <c r="N3" s="461"/>
    </row>
    <row r="4" spans="1:14">
      <c r="A4" s="26" t="s">
        <v>52</v>
      </c>
      <c r="B4" s="37"/>
      <c r="C4" s="37"/>
      <c r="D4" s="37"/>
      <c r="E4" s="37"/>
      <c r="F4" s="37"/>
      <c r="G4" s="37"/>
      <c r="H4" s="37"/>
      <c r="I4" s="37"/>
      <c r="J4" s="37"/>
      <c r="K4" s="37"/>
      <c r="L4" s="37"/>
      <c r="M4" s="37"/>
      <c r="N4" s="37"/>
    </row>
    <row r="5" spans="1:14">
      <c r="A5" s="49" t="s">
        <v>145</v>
      </c>
      <c r="B5" s="37"/>
      <c r="C5" s="37"/>
      <c r="D5" s="37"/>
      <c r="E5" s="37"/>
      <c r="F5" s="37"/>
      <c r="G5" s="37"/>
      <c r="H5" s="37"/>
      <c r="I5" s="37"/>
      <c r="J5" s="37"/>
      <c r="K5" s="37"/>
      <c r="L5" s="37"/>
      <c r="M5" s="37"/>
      <c r="N5" s="37"/>
    </row>
    <row r="6" spans="1:14">
      <c r="A6" s="38" t="s">
        <v>84</v>
      </c>
      <c r="B6" s="39"/>
      <c r="C6" s="39"/>
      <c r="D6" s="39"/>
      <c r="E6" s="39"/>
      <c r="F6" s="39"/>
      <c r="G6" s="39"/>
      <c r="H6" s="39"/>
      <c r="I6" s="39"/>
      <c r="J6" s="39"/>
      <c r="K6" s="39"/>
      <c r="L6" s="39"/>
      <c r="M6" s="39"/>
      <c r="N6" s="39"/>
    </row>
    <row r="8" spans="1:14" s="18" customFormat="1" ht="14">
      <c r="A8" s="462" t="s">
        <v>85</v>
      </c>
      <c r="B8" s="465" t="s">
        <v>146</v>
      </c>
      <c r="C8" s="466"/>
      <c r="D8" s="466"/>
      <c r="E8" s="466"/>
      <c r="F8" s="466"/>
      <c r="G8" s="466"/>
      <c r="H8" s="466"/>
      <c r="I8" s="466"/>
      <c r="J8" s="466"/>
      <c r="K8" s="466"/>
      <c r="L8" s="466"/>
      <c r="M8" s="466"/>
      <c r="N8" s="467"/>
    </row>
    <row r="9" spans="1:14" s="18" customFormat="1" ht="38.25" customHeight="1">
      <c r="A9" s="463"/>
      <c r="B9" s="465" t="s">
        <v>147</v>
      </c>
      <c r="C9" s="467"/>
      <c r="D9" s="465" t="s">
        <v>148</v>
      </c>
      <c r="E9" s="467"/>
      <c r="F9" s="468" t="s">
        <v>149</v>
      </c>
      <c r="G9" s="469"/>
      <c r="H9" s="465" t="s">
        <v>150</v>
      </c>
      <c r="I9" s="467"/>
      <c r="J9" s="465" t="s">
        <v>151</v>
      </c>
      <c r="K9" s="467"/>
      <c r="L9" s="465" t="s">
        <v>152</v>
      </c>
      <c r="M9" s="467"/>
      <c r="N9" s="29" t="s">
        <v>124</v>
      </c>
    </row>
    <row r="10" spans="1:14" s="18" customFormat="1">
      <c r="A10" s="464"/>
      <c r="B10" s="29" t="s">
        <v>23</v>
      </c>
      <c r="C10" s="29" t="s">
        <v>22</v>
      </c>
      <c r="D10" s="29" t="s">
        <v>23</v>
      </c>
      <c r="E10" s="29" t="s">
        <v>22</v>
      </c>
      <c r="F10" s="29" t="s">
        <v>23</v>
      </c>
      <c r="G10" s="29" t="s">
        <v>22</v>
      </c>
      <c r="H10" s="29" t="s">
        <v>23</v>
      </c>
      <c r="I10" s="29" t="s">
        <v>22</v>
      </c>
      <c r="J10" s="29" t="s">
        <v>23</v>
      </c>
      <c r="K10" s="29" t="s">
        <v>22</v>
      </c>
      <c r="L10" s="29" t="s">
        <v>23</v>
      </c>
      <c r="M10" s="29" t="s">
        <v>22</v>
      </c>
      <c r="N10" s="29"/>
    </row>
    <row r="11" spans="1:14" s="18" customFormat="1" ht="14">
      <c r="A11" s="40" t="s">
        <v>87</v>
      </c>
      <c r="B11" s="41">
        <f>SUM(B12:B43)</f>
        <v>10301</v>
      </c>
      <c r="C11" s="48">
        <f t="shared" ref="C11:C43" si="0">B11/$N11</f>
        <v>0.31274858062361477</v>
      </c>
      <c r="D11" s="41">
        <f>SUM(D12:D43)</f>
        <v>25</v>
      </c>
      <c r="E11" s="48">
        <f t="shared" ref="E11:E43" si="1">D11/$N11</f>
        <v>7.5902480493062515E-4</v>
      </c>
      <c r="F11" s="41">
        <f>SUM(F12:F43)</f>
        <v>14</v>
      </c>
      <c r="G11" s="48">
        <f t="shared" ref="G11:G43" si="2">F11/$N11</f>
        <v>4.2505389076115006E-4</v>
      </c>
      <c r="H11" s="41">
        <f>SUM(H12:H43)</f>
        <v>32</v>
      </c>
      <c r="I11" s="48">
        <f t="shared" ref="I11:I43" si="3">H11/$N11</f>
        <v>9.7155175031120018E-4</v>
      </c>
      <c r="J11" s="41">
        <f>SUM(J12:J43)</f>
        <v>1733</v>
      </c>
      <c r="K11" s="48">
        <f t="shared" ref="K11:K43" si="4">J11/$N11</f>
        <v>5.2615599477790931E-2</v>
      </c>
      <c r="L11" s="41">
        <f>SUM(L12:L43)</f>
        <v>20832</v>
      </c>
      <c r="M11" s="48">
        <f t="shared" ref="M11:M43" si="5">L11/$N11</f>
        <v>0.63248018945259132</v>
      </c>
      <c r="N11" s="41">
        <f>SUM(N12:N43)</f>
        <v>32937</v>
      </c>
    </row>
    <row r="12" spans="1:14" s="18" customFormat="1" ht="14">
      <c r="A12" s="20" t="s">
        <v>88</v>
      </c>
      <c r="B12" s="45">
        <v>790</v>
      </c>
      <c r="C12" s="44">
        <f t="shared" si="0"/>
        <v>0.98136645962732916</v>
      </c>
      <c r="D12" s="45">
        <v>0</v>
      </c>
      <c r="E12" s="44">
        <f t="shared" si="1"/>
        <v>0</v>
      </c>
      <c r="F12" s="45">
        <v>0</v>
      </c>
      <c r="G12" s="44">
        <f t="shared" si="2"/>
        <v>0</v>
      </c>
      <c r="H12" s="45">
        <v>0</v>
      </c>
      <c r="I12" s="44">
        <f t="shared" si="3"/>
        <v>0</v>
      </c>
      <c r="J12" s="45">
        <v>1</v>
      </c>
      <c r="K12" s="44">
        <f t="shared" si="4"/>
        <v>1.2422360248447205E-3</v>
      </c>
      <c r="L12" s="45">
        <v>14</v>
      </c>
      <c r="M12" s="44">
        <f t="shared" si="5"/>
        <v>1.7391304347826087E-2</v>
      </c>
      <c r="N12" s="45">
        <f>B12+D12+F12+H12+J12+L12</f>
        <v>805</v>
      </c>
    </row>
    <row r="13" spans="1:14" s="18" customFormat="1" ht="14">
      <c r="A13" s="20" t="s">
        <v>89</v>
      </c>
      <c r="B13" s="45">
        <v>391</v>
      </c>
      <c r="C13" s="44">
        <f t="shared" si="0"/>
        <v>0.2585978835978836</v>
      </c>
      <c r="D13" s="45">
        <v>3</v>
      </c>
      <c r="E13" s="44">
        <f t="shared" si="1"/>
        <v>1.984126984126984E-3</v>
      </c>
      <c r="F13" s="45">
        <v>0</v>
      </c>
      <c r="G13" s="44">
        <f t="shared" si="2"/>
        <v>0</v>
      </c>
      <c r="H13" s="45">
        <v>2</v>
      </c>
      <c r="I13" s="44">
        <f t="shared" si="3"/>
        <v>1.3227513227513227E-3</v>
      </c>
      <c r="J13" s="45">
        <v>133</v>
      </c>
      <c r="K13" s="44">
        <f t="shared" si="4"/>
        <v>8.7962962962962965E-2</v>
      </c>
      <c r="L13" s="45">
        <v>983</v>
      </c>
      <c r="M13" s="44">
        <f t="shared" si="5"/>
        <v>0.65013227513227512</v>
      </c>
      <c r="N13" s="45">
        <f t="shared" ref="N13:N43" si="6">B13+D13+F13+H13+J13+L13</f>
        <v>1512</v>
      </c>
    </row>
    <row r="14" spans="1:14" s="18" customFormat="1" ht="14">
      <c r="A14" s="20" t="s">
        <v>90</v>
      </c>
      <c r="B14" s="45">
        <v>2</v>
      </c>
      <c r="C14" s="44">
        <f t="shared" si="0"/>
        <v>0.11764705882352941</v>
      </c>
      <c r="D14" s="45">
        <v>0</v>
      </c>
      <c r="E14" s="44">
        <f t="shared" si="1"/>
        <v>0</v>
      </c>
      <c r="F14" s="45">
        <v>0</v>
      </c>
      <c r="G14" s="44">
        <f t="shared" si="2"/>
        <v>0</v>
      </c>
      <c r="H14" s="45">
        <v>0</v>
      </c>
      <c r="I14" s="44">
        <f t="shared" si="3"/>
        <v>0</v>
      </c>
      <c r="J14" s="45">
        <v>5</v>
      </c>
      <c r="K14" s="44">
        <f t="shared" si="4"/>
        <v>0.29411764705882354</v>
      </c>
      <c r="L14" s="45">
        <v>10</v>
      </c>
      <c r="M14" s="44">
        <f t="shared" si="5"/>
        <v>0.58823529411764708</v>
      </c>
      <c r="N14" s="45">
        <f t="shared" si="6"/>
        <v>17</v>
      </c>
    </row>
    <row r="15" spans="1:14" s="18" customFormat="1" ht="14">
      <c r="A15" s="20" t="s">
        <v>91</v>
      </c>
      <c r="B15" s="45">
        <v>678</v>
      </c>
      <c r="C15" s="44">
        <f t="shared" si="0"/>
        <v>0.34294385432473445</v>
      </c>
      <c r="D15" s="45">
        <v>1</v>
      </c>
      <c r="E15" s="44">
        <f t="shared" si="1"/>
        <v>5.0581689428426911E-4</v>
      </c>
      <c r="F15" s="45">
        <v>1</v>
      </c>
      <c r="G15" s="44">
        <f t="shared" si="2"/>
        <v>5.0581689428426911E-4</v>
      </c>
      <c r="H15" s="45">
        <v>3</v>
      </c>
      <c r="I15" s="44">
        <f t="shared" si="3"/>
        <v>1.5174506828528073E-3</v>
      </c>
      <c r="J15" s="45">
        <v>160</v>
      </c>
      <c r="K15" s="44">
        <f t="shared" si="4"/>
        <v>8.0930703085483058E-2</v>
      </c>
      <c r="L15" s="45">
        <v>1134</v>
      </c>
      <c r="M15" s="44">
        <f t="shared" si="5"/>
        <v>0.57359635811836118</v>
      </c>
      <c r="N15" s="45">
        <f t="shared" si="6"/>
        <v>1977</v>
      </c>
    </row>
    <row r="16" spans="1:14" s="18" customFormat="1" ht="14">
      <c r="A16" s="20" t="s">
        <v>92</v>
      </c>
      <c r="B16" s="45">
        <v>250</v>
      </c>
      <c r="C16" s="44">
        <f t="shared" si="0"/>
        <v>0.10241704219582139</v>
      </c>
      <c r="D16" s="45">
        <v>4</v>
      </c>
      <c r="E16" s="44">
        <f t="shared" si="1"/>
        <v>1.6386726751331422E-3</v>
      </c>
      <c r="F16" s="45">
        <v>2</v>
      </c>
      <c r="G16" s="44">
        <f t="shared" si="2"/>
        <v>8.1933633756657109E-4</v>
      </c>
      <c r="H16" s="45">
        <v>2</v>
      </c>
      <c r="I16" s="44">
        <f t="shared" si="3"/>
        <v>8.1933633756657109E-4</v>
      </c>
      <c r="J16" s="45">
        <v>53</v>
      </c>
      <c r="K16" s="44">
        <f t="shared" si="4"/>
        <v>2.1712412945514133E-2</v>
      </c>
      <c r="L16" s="45">
        <v>2130</v>
      </c>
      <c r="M16" s="44">
        <f t="shared" si="5"/>
        <v>0.8725931995083982</v>
      </c>
      <c r="N16" s="45">
        <f t="shared" si="6"/>
        <v>2441</v>
      </c>
    </row>
    <row r="17" spans="1:14" s="18" customFormat="1" ht="14">
      <c r="A17" s="20" t="s">
        <v>93</v>
      </c>
      <c r="B17" s="45">
        <v>127</v>
      </c>
      <c r="C17" s="44">
        <f t="shared" si="0"/>
        <v>5.5799648506151142E-2</v>
      </c>
      <c r="D17" s="45">
        <v>3</v>
      </c>
      <c r="E17" s="44">
        <f t="shared" si="1"/>
        <v>1.3181019332161687E-3</v>
      </c>
      <c r="F17" s="45">
        <v>0</v>
      </c>
      <c r="G17" s="44">
        <f t="shared" si="2"/>
        <v>0</v>
      </c>
      <c r="H17" s="45">
        <v>21</v>
      </c>
      <c r="I17" s="44">
        <f t="shared" si="3"/>
        <v>9.2267135325131804E-3</v>
      </c>
      <c r="J17" s="45">
        <v>274</v>
      </c>
      <c r="K17" s="44">
        <f t="shared" si="4"/>
        <v>0.12038664323374342</v>
      </c>
      <c r="L17" s="45">
        <v>1851</v>
      </c>
      <c r="M17" s="44">
        <f t="shared" si="5"/>
        <v>0.81326889279437609</v>
      </c>
      <c r="N17" s="45">
        <f t="shared" si="6"/>
        <v>2276</v>
      </c>
    </row>
    <row r="18" spans="1:14" s="18" customFormat="1" ht="14">
      <c r="A18" s="20" t="s">
        <v>94</v>
      </c>
      <c r="B18" s="45">
        <v>48</v>
      </c>
      <c r="C18" s="44">
        <f t="shared" si="0"/>
        <v>2.2630834512022632E-2</v>
      </c>
      <c r="D18" s="45">
        <v>0</v>
      </c>
      <c r="E18" s="44">
        <f t="shared" si="1"/>
        <v>0</v>
      </c>
      <c r="F18" s="45">
        <v>0</v>
      </c>
      <c r="G18" s="44">
        <f t="shared" si="2"/>
        <v>0</v>
      </c>
      <c r="H18" s="45">
        <v>0</v>
      </c>
      <c r="I18" s="44">
        <f t="shared" si="3"/>
        <v>0</v>
      </c>
      <c r="J18" s="45">
        <v>2</v>
      </c>
      <c r="K18" s="44">
        <f t="shared" si="4"/>
        <v>9.4295143800094295E-4</v>
      </c>
      <c r="L18" s="45">
        <v>2071</v>
      </c>
      <c r="M18" s="44">
        <f t="shared" si="5"/>
        <v>0.97642621404997643</v>
      </c>
      <c r="N18" s="45">
        <f t="shared" si="6"/>
        <v>2121</v>
      </c>
    </row>
    <row r="19" spans="1:14" s="18" customFormat="1" ht="14">
      <c r="A19" s="20" t="s">
        <v>95</v>
      </c>
      <c r="B19" s="45">
        <v>329</v>
      </c>
      <c r="C19" s="44">
        <f t="shared" si="0"/>
        <v>0.22518822724161533</v>
      </c>
      <c r="D19" s="45">
        <v>1</v>
      </c>
      <c r="E19" s="44">
        <f t="shared" si="1"/>
        <v>6.8446269678302531E-4</v>
      </c>
      <c r="F19" s="45">
        <v>0</v>
      </c>
      <c r="G19" s="44">
        <f t="shared" si="2"/>
        <v>0</v>
      </c>
      <c r="H19" s="45">
        <v>0</v>
      </c>
      <c r="I19" s="44">
        <f t="shared" si="3"/>
        <v>0</v>
      </c>
      <c r="J19" s="45">
        <v>31</v>
      </c>
      <c r="K19" s="44">
        <f t="shared" si="4"/>
        <v>2.1218343600273786E-2</v>
      </c>
      <c r="L19" s="45">
        <v>1100</v>
      </c>
      <c r="M19" s="44">
        <f t="shared" si="5"/>
        <v>0.75290896646132788</v>
      </c>
      <c r="N19" s="45">
        <f t="shared" si="6"/>
        <v>1461</v>
      </c>
    </row>
    <row r="20" spans="1:14" s="18" customFormat="1" ht="14">
      <c r="A20" s="20" t="s">
        <v>96</v>
      </c>
      <c r="B20" s="45">
        <v>107</v>
      </c>
      <c r="C20" s="44">
        <f t="shared" si="0"/>
        <v>0.47767857142857145</v>
      </c>
      <c r="D20" s="45">
        <v>0</v>
      </c>
      <c r="E20" s="44">
        <f t="shared" si="1"/>
        <v>0</v>
      </c>
      <c r="F20" s="45">
        <v>0</v>
      </c>
      <c r="G20" s="44">
        <f t="shared" si="2"/>
        <v>0</v>
      </c>
      <c r="H20" s="45">
        <v>0</v>
      </c>
      <c r="I20" s="44">
        <f t="shared" si="3"/>
        <v>0</v>
      </c>
      <c r="J20" s="45">
        <v>1</v>
      </c>
      <c r="K20" s="44">
        <f t="shared" si="4"/>
        <v>4.464285714285714E-3</v>
      </c>
      <c r="L20" s="45">
        <v>116</v>
      </c>
      <c r="M20" s="44">
        <f t="shared" si="5"/>
        <v>0.5178571428571429</v>
      </c>
      <c r="N20" s="45">
        <f t="shared" si="6"/>
        <v>224</v>
      </c>
    </row>
    <row r="21" spans="1:14" s="18" customFormat="1" ht="14">
      <c r="A21" s="20" t="s">
        <v>97</v>
      </c>
      <c r="B21" s="45">
        <v>1</v>
      </c>
      <c r="C21" s="44">
        <f t="shared" si="0"/>
        <v>0.14285714285714285</v>
      </c>
      <c r="D21" s="45">
        <v>0</v>
      </c>
      <c r="E21" s="44">
        <f t="shared" si="1"/>
        <v>0</v>
      </c>
      <c r="F21" s="45">
        <v>0</v>
      </c>
      <c r="G21" s="44">
        <f t="shared" si="2"/>
        <v>0</v>
      </c>
      <c r="H21" s="45">
        <v>0</v>
      </c>
      <c r="I21" s="44">
        <f t="shared" si="3"/>
        <v>0</v>
      </c>
      <c r="J21" s="45">
        <v>0</v>
      </c>
      <c r="K21" s="44">
        <f t="shared" si="4"/>
        <v>0</v>
      </c>
      <c r="L21" s="45">
        <v>6</v>
      </c>
      <c r="M21" s="44">
        <f t="shared" si="5"/>
        <v>0.8571428571428571</v>
      </c>
      <c r="N21" s="45">
        <f t="shared" si="6"/>
        <v>7</v>
      </c>
    </row>
    <row r="22" spans="1:14" s="18" customFormat="1" ht="14">
      <c r="A22" s="20" t="s">
        <v>98</v>
      </c>
      <c r="B22" s="45">
        <v>800</v>
      </c>
      <c r="C22" s="44">
        <f t="shared" si="0"/>
        <v>0.57347670250896055</v>
      </c>
      <c r="D22" s="45">
        <v>2</v>
      </c>
      <c r="E22" s="44">
        <f t="shared" si="1"/>
        <v>1.4336917562724014E-3</v>
      </c>
      <c r="F22" s="45">
        <v>0</v>
      </c>
      <c r="G22" s="44">
        <f t="shared" si="2"/>
        <v>0</v>
      </c>
      <c r="H22" s="45">
        <v>0</v>
      </c>
      <c r="I22" s="44">
        <f t="shared" si="3"/>
        <v>0</v>
      </c>
      <c r="J22" s="45">
        <v>118</v>
      </c>
      <c r="K22" s="44">
        <f t="shared" si="4"/>
        <v>8.4587813620071686E-2</v>
      </c>
      <c r="L22" s="45">
        <v>475</v>
      </c>
      <c r="M22" s="44">
        <f t="shared" si="5"/>
        <v>0.34050179211469533</v>
      </c>
      <c r="N22" s="45">
        <f t="shared" si="6"/>
        <v>1395</v>
      </c>
    </row>
    <row r="23" spans="1:14" s="18" customFormat="1" ht="14">
      <c r="A23" s="20" t="s">
        <v>99</v>
      </c>
      <c r="B23" s="45">
        <v>195</v>
      </c>
      <c r="C23" s="44">
        <f t="shared" si="0"/>
        <v>0.58383233532934131</v>
      </c>
      <c r="D23" s="45">
        <v>0</v>
      </c>
      <c r="E23" s="44">
        <f t="shared" si="1"/>
        <v>0</v>
      </c>
      <c r="F23" s="45">
        <v>0</v>
      </c>
      <c r="G23" s="44">
        <f t="shared" si="2"/>
        <v>0</v>
      </c>
      <c r="H23" s="45">
        <v>0</v>
      </c>
      <c r="I23" s="44">
        <f t="shared" si="3"/>
        <v>0</v>
      </c>
      <c r="J23" s="45">
        <v>44</v>
      </c>
      <c r="K23" s="44">
        <f t="shared" si="4"/>
        <v>0.1317365269461078</v>
      </c>
      <c r="L23" s="45">
        <v>95</v>
      </c>
      <c r="M23" s="44">
        <f t="shared" si="5"/>
        <v>0.28443113772455092</v>
      </c>
      <c r="N23" s="45">
        <f t="shared" si="6"/>
        <v>334</v>
      </c>
    </row>
    <row r="24" spans="1:14" s="18" customFormat="1" ht="14">
      <c r="A24" s="20" t="s">
        <v>100</v>
      </c>
      <c r="B24" s="45">
        <v>1213</v>
      </c>
      <c r="C24" s="44">
        <f t="shared" si="0"/>
        <v>0.76626658243840806</v>
      </c>
      <c r="D24" s="45">
        <v>0</v>
      </c>
      <c r="E24" s="44">
        <f t="shared" si="1"/>
        <v>0</v>
      </c>
      <c r="F24" s="45">
        <v>0</v>
      </c>
      <c r="G24" s="44">
        <f t="shared" si="2"/>
        <v>0</v>
      </c>
      <c r="H24" s="45">
        <v>0</v>
      </c>
      <c r="I24" s="44">
        <f t="shared" si="3"/>
        <v>0</v>
      </c>
      <c r="J24" s="45">
        <v>354</v>
      </c>
      <c r="K24" s="44">
        <f t="shared" si="4"/>
        <v>0.22362602653190145</v>
      </c>
      <c r="L24" s="45">
        <v>16</v>
      </c>
      <c r="M24" s="44">
        <f t="shared" si="5"/>
        <v>1.010739102969046E-2</v>
      </c>
      <c r="N24" s="45">
        <f t="shared" si="6"/>
        <v>1583</v>
      </c>
    </row>
    <row r="25" spans="1:14" s="18" customFormat="1" ht="14">
      <c r="A25" s="20" t="s">
        <v>101</v>
      </c>
      <c r="B25" s="45">
        <v>850</v>
      </c>
      <c r="C25" s="44">
        <f t="shared" si="0"/>
        <v>0.64589665653495443</v>
      </c>
      <c r="D25" s="45">
        <v>0</v>
      </c>
      <c r="E25" s="44">
        <f t="shared" si="1"/>
        <v>0</v>
      </c>
      <c r="F25" s="45">
        <v>3</v>
      </c>
      <c r="G25" s="44">
        <f t="shared" si="2"/>
        <v>2.2796352583586625E-3</v>
      </c>
      <c r="H25" s="45">
        <v>1</v>
      </c>
      <c r="I25" s="44">
        <f t="shared" si="3"/>
        <v>7.5987841945288754E-4</v>
      </c>
      <c r="J25" s="45">
        <v>47</v>
      </c>
      <c r="K25" s="44">
        <f t="shared" si="4"/>
        <v>3.5714285714285712E-2</v>
      </c>
      <c r="L25" s="45">
        <v>415</v>
      </c>
      <c r="M25" s="44">
        <f t="shared" si="5"/>
        <v>0.31534954407294835</v>
      </c>
      <c r="N25" s="45">
        <f t="shared" si="6"/>
        <v>1316</v>
      </c>
    </row>
    <row r="26" spans="1:14" s="18" customFormat="1" ht="14">
      <c r="A26" s="20" t="s">
        <v>102</v>
      </c>
      <c r="B26" s="45">
        <v>94</v>
      </c>
      <c r="C26" s="44">
        <f t="shared" si="0"/>
        <v>6.7287043664996424E-2</v>
      </c>
      <c r="D26" s="45">
        <v>0</v>
      </c>
      <c r="E26" s="44">
        <f t="shared" si="1"/>
        <v>0</v>
      </c>
      <c r="F26" s="45">
        <v>3</v>
      </c>
      <c r="G26" s="44">
        <f t="shared" si="2"/>
        <v>2.1474588403722263E-3</v>
      </c>
      <c r="H26" s="45">
        <v>0</v>
      </c>
      <c r="I26" s="44">
        <f t="shared" si="3"/>
        <v>0</v>
      </c>
      <c r="J26" s="45">
        <v>13</v>
      </c>
      <c r="K26" s="44">
        <f t="shared" si="4"/>
        <v>9.3056549749463129E-3</v>
      </c>
      <c r="L26" s="45">
        <v>1287</v>
      </c>
      <c r="M26" s="44">
        <f t="shared" si="5"/>
        <v>0.92125984251968507</v>
      </c>
      <c r="N26" s="45">
        <f t="shared" si="6"/>
        <v>1397</v>
      </c>
    </row>
    <row r="27" spans="1:14" s="18" customFormat="1" ht="14">
      <c r="A27" s="20" t="s">
        <v>103</v>
      </c>
      <c r="B27" s="45">
        <v>24</v>
      </c>
      <c r="C27" s="44">
        <f t="shared" si="0"/>
        <v>1</v>
      </c>
      <c r="D27" s="45">
        <v>0</v>
      </c>
      <c r="E27" s="44">
        <f t="shared" si="1"/>
        <v>0</v>
      </c>
      <c r="F27" s="45">
        <v>0</v>
      </c>
      <c r="G27" s="44">
        <f t="shared" si="2"/>
        <v>0</v>
      </c>
      <c r="H27" s="45">
        <v>0</v>
      </c>
      <c r="I27" s="44">
        <f t="shared" si="3"/>
        <v>0</v>
      </c>
      <c r="J27" s="45">
        <v>0</v>
      </c>
      <c r="K27" s="44">
        <f t="shared" si="4"/>
        <v>0</v>
      </c>
      <c r="L27" s="45">
        <v>0</v>
      </c>
      <c r="M27" s="44">
        <f t="shared" si="5"/>
        <v>0</v>
      </c>
      <c r="N27" s="45">
        <f t="shared" si="6"/>
        <v>24</v>
      </c>
    </row>
    <row r="28" spans="1:14" s="18" customFormat="1" ht="14">
      <c r="A28" s="20" t="s">
        <v>104</v>
      </c>
      <c r="B28" s="45">
        <v>30</v>
      </c>
      <c r="C28" s="44">
        <f t="shared" si="0"/>
        <v>0.967741935483871</v>
      </c>
      <c r="D28" s="45">
        <v>0</v>
      </c>
      <c r="E28" s="44">
        <f t="shared" si="1"/>
        <v>0</v>
      </c>
      <c r="F28" s="45">
        <v>0</v>
      </c>
      <c r="G28" s="44">
        <f t="shared" si="2"/>
        <v>0</v>
      </c>
      <c r="H28" s="45">
        <v>0</v>
      </c>
      <c r="I28" s="44">
        <f t="shared" si="3"/>
        <v>0</v>
      </c>
      <c r="J28" s="45">
        <v>0</v>
      </c>
      <c r="K28" s="44">
        <f t="shared" si="4"/>
        <v>0</v>
      </c>
      <c r="L28" s="45">
        <v>1</v>
      </c>
      <c r="M28" s="44">
        <f t="shared" si="5"/>
        <v>3.2258064516129031E-2</v>
      </c>
      <c r="N28" s="45">
        <f t="shared" si="6"/>
        <v>31</v>
      </c>
    </row>
    <row r="29" spans="1:14" s="18" customFormat="1" ht="14">
      <c r="A29" s="20" t="s">
        <v>105</v>
      </c>
      <c r="B29" s="45">
        <v>141</v>
      </c>
      <c r="C29" s="44">
        <f t="shared" si="0"/>
        <v>0.1070615034168565</v>
      </c>
      <c r="D29" s="45">
        <v>3</v>
      </c>
      <c r="E29" s="44">
        <f t="shared" si="1"/>
        <v>2.2779043280182231E-3</v>
      </c>
      <c r="F29" s="45">
        <v>2</v>
      </c>
      <c r="G29" s="44">
        <f t="shared" si="2"/>
        <v>1.5186028853454822E-3</v>
      </c>
      <c r="H29" s="45">
        <v>0</v>
      </c>
      <c r="I29" s="44">
        <f t="shared" si="3"/>
        <v>0</v>
      </c>
      <c r="J29" s="45">
        <v>6</v>
      </c>
      <c r="K29" s="44">
        <f t="shared" si="4"/>
        <v>4.5558086560364463E-3</v>
      </c>
      <c r="L29" s="45">
        <v>1165</v>
      </c>
      <c r="M29" s="44">
        <f t="shared" si="5"/>
        <v>0.8845861807137434</v>
      </c>
      <c r="N29" s="45">
        <f t="shared" si="6"/>
        <v>1317</v>
      </c>
    </row>
    <row r="30" spans="1:14" s="18" customFormat="1" ht="14">
      <c r="A30" s="20" t="s">
        <v>106</v>
      </c>
      <c r="B30" s="45">
        <v>1412</v>
      </c>
      <c r="C30" s="44">
        <f t="shared" si="0"/>
        <v>0.96316507503410642</v>
      </c>
      <c r="D30" s="45">
        <v>0</v>
      </c>
      <c r="E30" s="44">
        <f t="shared" si="1"/>
        <v>0</v>
      </c>
      <c r="F30" s="45">
        <v>1</v>
      </c>
      <c r="G30" s="44">
        <f t="shared" si="2"/>
        <v>6.8212824010914052E-4</v>
      </c>
      <c r="H30" s="45">
        <v>0</v>
      </c>
      <c r="I30" s="44">
        <f t="shared" si="3"/>
        <v>0</v>
      </c>
      <c r="J30" s="45">
        <v>4</v>
      </c>
      <c r="K30" s="44">
        <f t="shared" si="4"/>
        <v>2.7285129604365621E-3</v>
      </c>
      <c r="L30" s="45">
        <v>49</v>
      </c>
      <c r="M30" s="44">
        <f t="shared" si="5"/>
        <v>3.3424283765347888E-2</v>
      </c>
      <c r="N30" s="45">
        <f t="shared" si="6"/>
        <v>1466</v>
      </c>
    </row>
    <row r="31" spans="1:14" s="18" customFormat="1" ht="14">
      <c r="A31" s="20" t="s">
        <v>107</v>
      </c>
      <c r="B31" s="45">
        <v>134</v>
      </c>
      <c r="C31" s="44">
        <f t="shared" si="0"/>
        <v>0.33333333333333331</v>
      </c>
      <c r="D31" s="45">
        <v>1</v>
      </c>
      <c r="E31" s="44">
        <f t="shared" si="1"/>
        <v>2.4875621890547263E-3</v>
      </c>
      <c r="F31" s="45">
        <v>0</v>
      </c>
      <c r="G31" s="44">
        <f t="shared" si="2"/>
        <v>0</v>
      </c>
      <c r="H31" s="45">
        <v>0</v>
      </c>
      <c r="I31" s="44">
        <f t="shared" si="3"/>
        <v>0</v>
      </c>
      <c r="J31" s="45">
        <v>52</v>
      </c>
      <c r="K31" s="44">
        <f t="shared" si="4"/>
        <v>0.12935323383084577</v>
      </c>
      <c r="L31" s="45">
        <v>215</v>
      </c>
      <c r="M31" s="44">
        <f t="shared" si="5"/>
        <v>0.53482587064676612</v>
      </c>
      <c r="N31" s="45">
        <f t="shared" si="6"/>
        <v>402</v>
      </c>
    </row>
    <row r="32" spans="1:14" s="18" customFormat="1" ht="14">
      <c r="A32" s="20" t="s">
        <v>108</v>
      </c>
      <c r="B32" s="45">
        <v>88</v>
      </c>
      <c r="C32" s="44">
        <f t="shared" si="0"/>
        <v>0.50285714285714289</v>
      </c>
      <c r="D32" s="45">
        <v>0</v>
      </c>
      <c r="E32" s="44">
        <f t="shared" si="1"/>
        <v>0</v>
      </c>
      <c r="F32" s="45">
        <v>0</v>
      </c>
      <c r="G32" s="44">
        <f t="shared" si="2"/>
        <v>0</v>
      </c>
      <c r="H32" s="45">
        <v>0</v>
      </c>
      <c r="I32" s="44">
        <f t="shared" si="3"/>
        <v>0</v>
      </c>
      <c r="J32" s="45">
        <v>1</v>
      </c>
      <c r="K32" s="44">
        <f t="shared" si="4"/>
        <v>5.7142857142857143E-3</v>
      </c>
      <c r="L32" s="45">
        <v>86</v>
      </c>
      <c r="M32" s="44">
        <f t="shared" si="5"/>
        <v>0.49142857142857144</v>
      </c>
      <c r="N32" s="45">
        <f t="shared" si="6"/>
        <v>175</v>
      </c>
    </row>
    <row r="33" spans="1:14" s="18" customFormat="1" ht="14">
      <c r="A33" s="20" t="s">
        <v>109</v>
      </c>
      <c r="B33" s="45">
        <v>322</v>
      </c>
      <c r="C33" s="44">
        <f t="shared" si="0"/>
        <v>0.16770833333333332</v>
      </c>
      <c r="D33" s="45">
        <v>1</v>
      </c>
      <c r="E33" s="44">
        <f t="shared" si="1"/>
        <v>5.2083333333333333E-4</v>
      </c>
      <c r="F33" s="45">
        <v>0</v>
      </c>
      <c r="G33" s="44">
        <f t="shared" si="2"/>
        <v>0</v>
      </c>
      <c r="H33" s="45">
        <v>3</v>
      </c>
      <c r="I33" s="44">
        <f t="shared" si="3"/>
        <v>1.5625000000000001E-3</v>
      </c>
      <c r="J33" s="45">
        <v>146</v>
      </c>
      <c r="K33" s="44">
        <f t="shared" si="4"/>
        <v>7.604166666666666E-2</v>
      </c>
      <c r="L33" s="45">
        <v>1448</v>
      </c>
      <c r="M33" s="44">
        <f t="shared" si="5"/>
        <v>0.75416666666666665</v>
      </c>
      <c r="N33" s="45">
        <f t="shared" si="6"/>
        <v>1920</v>
      </c>
    </row>
    <row r="34" spans="1:14" s="18" customFormat="1" ht="14">
      <c r="A34" s="20" t="s">
        <v>110</v>
      </c>
      <c r="B34" s="45">
        <v>6</v>
      </c>
      <c r="C34" s="44">
        <f t="shared" si="0"/>
        <v>9.104704097116844E-3</v>
      </c>
      <c r="D34" s="45">
        <v>0</v>
      </c>
      <c r="E34" s="44">
        <f t="shared" si="1"/>
        <v>0</v>
      </c>
      <c r="F34" s="45">
        <v>0</v>
      </c>
      <c r="G34" s="44">
        <f t="shared" si="2"/>
        <v>0</v>
      </c>
      <c r="H34" s="45">
        <v>0</v>
      </c>
      <c r="I34" s="44">
        <f t="shared" si="3"/>
        <v>0</v>
      </c>
      <c r="J34" s="45">
        <v>5</v>
      </c>
      <c r="K34" s="44">
        <f t="shared" si="4"/>
        <v>7.5872534142640367E-3</v>
      </c>
      <c r="L34" s="45">
        <v>648</v>
      </c>
      <c r="M34" s="44">
        <f t="shared" si="5"/>
        <v>0.98330804248861914</v>
      </c>
      <c r="N34" s="45">
        <f t="shared" si="6"/>
        <v>659</v>
      </c>
    </row>
    <row r="35" spans="1:14" s="18" customFormat="1" ht="14">
      <c r="A35" s="20" t="s">
        <v>111</v>
      </c>
      <c r="B35" s="45">
        <v>778</v>
      </c>
      <c r="C35" s="44">
        <f t="shared" si="0"/>
        <v>0.5263870094722598</v>
      </c>
      <c r="D35" s="45">
        <v>0</v>
      </c>
      <c r="E35" s="44">
        <f t="shared" si="1"/>
        <v>0</v>
      </c>
      <c r="F35" s="45">
        <v>0</v>
      </c>
      <c r="G35" s="44">
        <f t="shared" si="2"/>
        <v>0</v>
      </c>
      <c r="H35" s="45">
        <v>0</v>
      </c>
      <c r="I35" s="44">
        <f t="shared" si="3"/>
        <v>0</v>
      </c>
      <c r="J35" s="45">
        <v>38</v>
      </c>
      <c r="K35" s="44">
        <f t="shared" si="4"/>
        <v>2.571041948579161E-2</v>
      </c>
      <c r="L35" s="45">
        <v>662</v>
      </c>
      <c r="M35" s="44">
        <f t="shared" si="5"/>
        <v>0.44790257104194858</v>
      </c>
      <c r="N35" s="45">
        <f t="shared" si="6"/>
        <v>1478</v>
      </c>
    </row>
    <row r="36" spans="1:14" s="18" customFormat="1" ht="14">
      <c r="A36" s="20" t="s">
        <v>112</v>
      </c>
      <c r="B36" s="45">
        <v>69</v>
      </c>
      <c r="C36" s="44">
        <f t="shared" si="0"/>
        <v>7.7094972067039108E-2</v>
      </c>
      <c r="D36" s="45">
        <v>0</v>
      </c>
      <c r="E36" s="44">
        <f t="shared" si="1"/>
        <v>0</v>
      </c>
      <c r="F36" s="45">
        <v>0</v>
      </c>
      <c r="G36" s="44">
        <f t="shared" si="2"/>
        <v>0</v>
      </c>
      <c r="H36" s="45">
        <v>0</v>
      </c>
      <c r="I36" s="44">
        <f t="shared" si="3"/>
        <v>0</v>
      </c>
      <c r="J36" s="45">
        <v>3</v>
      </c>
      <c r="K36" s="44">
        <f t="shared" si="4"/>
        <v>3.3519553072625698E-3</v>
      </c>
      <c r="L36" s="45">
        <v>823</v>
      </c>
      <c r="M36" s="44">
        <f t="shared" si="5"/>
        <v>0.9195530726256983</v>
      </c>
      <c r="N36" s="45">
        <f t="shared" si="6"/>
        <v>895</v>
      </c>
    </row>
    <row r="37" spans="1:14" s="18" customFormat="1" ht="14">
      <c r="A37" s="20" t="s">
        <v>113</v>
      </c>
      <c r="B37" s="45">
        <v>522</v>
      </c>
      <c r="C37" s="44">
        <f t="shared" si="0"/>
        <v>0.38438880706921946</v>
      </c>
      <c r="D37" s="45">
        <v>1</v>
      </c>
      <c r="E37" s="44">
        <f t="shared" si="1"/>
        <v>7.3637702503681884E-4</v>
      </c>
      <c r="F37" s="45">
        <v>0</v>
      </c>
      <c r="G37" s="44">
        <f t="shared" si="2"/>
        <v>0</v>
      </c>
      <c r="H37" s="45">
        <v>0</v>
      </c>
      <c r="I37" s="44">
        <f t="shared" si="3"/>
        <v>0</v>
      </c>
      <c r="J37" s="45">
        <v>15</v>
      </c>
      <c r="K37" s="44">
        <f t="shared" si="4"/>
        <v>1.1045655375552283E-2</v>
      </c>
      <c r="L37" s="45">
        <v>820</v>
      </c>
      <c r="M37" s="44">
        <f t="shared" si="5"/>
        <v>0.60382916053019142</v>
      </c>
      <c r="N37" s="45">
        <f t="shared" si="6"/>
        <v>1358</v>
      </c>
    </row>
    <row r="38" spans="1:14" s="18" customFormat="1" ht="14">
      <c r="A38" s="20" t="s">
        <v>114</v>
      </c>
      <c r="B38" s="45">
        <v>23</v>
      </c>
      <c r="C38" s="44">
        <f t="shared" si="0"/>
        <v>2.1863117870722433E-2</v>
      </c>
      <c r="D38" s="45">
        <v>2</v>
      </c>
      <c r="E38" s="44">
        <f t="shared" si="1"/>
        <v>1.9011406844106464E-3</v>
      </c>
      <c r="F38" s="45">
        <v>1</v>
      </c>
      <c r="G38" s="44">
        <f t="shared" si="2"/>
        <v>9.5057034220532319E-4</v>
      </c>
      <c r="H38" s="45">
        <v>0</v>
      </c>
      <c r="I38" s="44">
        <f t="shared" si="3"/>
        <v>0</v>
      </c>
      <c r="J38" s="45">
        <v>13</v>
      </c>
      <c r="K38" s="44">
        <f t="shared" si="4"/>
        <v>1.2357414448669201E-2</v>
      </c>
      <c r="L38" s="45">
        <v>1013</v>
      </c>
      <c r="M38" s="44">
        <f t="shared" si="5"/>
        <v>0.96292775665399244</v>
      </c>
      <c r="N38" s="45">
        <f t="shared" si="6"/>
        <v>1052</v>
      </c>
    </row>
    <row r="39" spans="1:14" s="18" customFormat="1" ht="14">
      <c r="A39" s="20" t="s">
        <v>115</v>
      </c>
      <c r="B39" s="45">
        <v>194</v>
      </c>
      <c r="C39" s="44">
        <f t="shared" si="0"/>
        <v>0.46973365617433416</v>
      </c>
      <c r="D39" s="45">
        <v>0</v>
      </c>
      <c r="E39" s="44">
        <f t="shared" si="1"/>
        <v>0</v>
      </c>
      <c r="F39" s="45">
        <v>0</v>
      </c>
      <c r="G39" s="44">
        <f t="shared" si="2"/>
        <v>0</v>
      </c>
      <c r="H39" s="45">
        <v>0</v>
      </c>
      <c r="I39" s="44">
        <f t="shared" si="3"/>
        <v>0</v>
      </c>
      <c r="J39" s="45">
        <v>49</v>
      </c>
      <c r="K39" s="44">
        <f t="shared" si="4"/>
        <v>0.11864406779661017</v>
      </c>
      <c r="L39" s="45">
        <v>170</v>
      </c>
      <c r="M39" s="44">
        <f t="shared" si="5"/>
        <v>0.41162227602905571</v>
      </c>
      <c r="N39" s="45">
        <f t="shared" si="6"/>
        <v>413</v>
      </c>
    </row>
    <row r="40" spans="1:14" s="18" customFormat="1" ht="14">
      <c r="A40" s="20" t="s">
        <v>116</v>
      </c>
      <c r="B40" s="45">
        <v>288</v>
      </c>
      <c r="C40" s="44">
        <f t="shared" si="0"/>
        <v>0.17988757026858213</v>
      </c>
      <c r="D40" s="45">
        <v>3</v>
      </c>
      <c r="E40" s="44">
        <f t="shared" si="1"/>
        <v>1.8738288569643974E-3</v>
      </c>
      <c r="F40" s="45">
        <v>1</v>
      </c>
      <c r="G40" s="44">
        <f t="shared" si="2"/>
        <v>6.2460961898813238E-4</v>
      </c>
      <c r="H40" s="45">
        <v>0</v>
      </c>
      <c r="I40" s="44">
        <f t="shared" si="3"/>
        <v>0</v>
      </c>
      <c r="J40" s="45">
        <v>7</v>
      </c>
      <c r="K40" s="44">
        <f t="shared" si="4"/>
        <v>4.3722673329169267E-3</v>
      </c>
      <c r="L40" s="45">
        <v>1302</v>
      </c>
      <c r="M40" s="44">
        <f t="shared" si="5"/>
        <v>0.81324172392254845</v>
      </c>
      <c r="N40" s="45">
        <f t="shared" si="6"/>
        <v>1601</v>
      </c>
    </row>
    <row r="41" spans="1:14" s="18" customFormat="1" ht="14">
      <c r="A41" s="20" t="s">
        <v>117</v>
      </c>
      <c r="B41" s="45">
        <v>307</v>
      </c>
      <c r="C41" s="44">
        <f t="shared" si="0"/>
        <v>0.2575503355704698</v>
      </c>
      <c r="D41" s="45">
        <v>0</v>
      </c>
      <c r="E41" s="44">
        <f t="shared" si="1"/>
        <v>0</v>
      </c>
      <c r="F41" s="45">
        <v>0</v>
      </c>
      <c r="G41" s="44">
        <f t="shared" si="2"/>
        <v>0</v>
      </c>
      <c r="H41" s="45">
        <v>0</v>
      </c>
      <c r="I41" s="44">
        <f t="shared" si="3"/>
        <v>0</v>
      </c>
      <c r="J41" s="45">
        <v>158</v>
      </c>
      <c r="K41" s="44">
        <f t="shared" si="4"/>
        <v>0.1325503355704698</v>
      </c>
      <c r="L41" s="45">
        <v>727</v>
      </c>
      <c r="M41" s="44">
        <f t="shared" si="5"/>
        <v>0.6098993288590604</v>
      </c>
      <c r="N41" s="45">
        <f t="shared" si="6"/>
        <v>1192</v>
      </c>
    </row>
    <row r="42" spans="1:14" s="18" customFormat="1" ht="14">
      <c r="A42" s="20" t="s">
        <v>118</v>
      </c>
      <c r="B42" s="45">
        <v>24</v>
      </c>
      <c r="C42" s="44">
        <f t="shared" si="0"/>
        <v>1</v>
      </c>
      <c r="D42" s="45">
        <v>0</v>
      </c>
      <c r="E42" s="44">
        <f t="shared" si="1"/>
        <v>0</v>
      </c>
      <c r="F42" s="45">
        <v>0</v>
      </c>
      <c r="G42" s="44">
        <f t="shared" si="2"/>
        <v>0</v>
      </c>
      <c r="H42" s="45">
        <v>0</v>
      </c>
      <c r="I42" s="44">
        <f t="shared" si="3"/>
        <v>0</v>
      </c>
      <c r="J42" s="45">
        <v>0</v>
      </c>
      <c r="K42" s="44">
        <f t="shared" si="4"/>
        <v>0</v>
      </c>
      <c r="L42" s="45">
        <v>0</v>
      </c>
      <c r="M42" s="44">
        <f t="shared" si="5"/>
        <v>0</v>
      </c>
      <c r="N42" s="45">
        <f t="shared" si="6"/>
        <v>24</v>
      </c>
    </row>
    <row r="43" spans="1:14" s="18" customFormat="1" ht="14">
      <c r="A43" s="20" t="s">
        <v>119</v>
      </c>
      <c r="B43" s="45">
        <v>64</v>
      </c>
      <c r="C43" s="44">
        <f t="shared" si="0"/>
        <v>1</v>
      </c>
      <c r="D43" s="45">
        <v>0</v>
      </c>
      <c r="E43" s="44">
        <f t="shared" si="1"/>
        <v>0</v>
      </c>
      <c r="F43" s="45">
        <v>0</v>
      </c>
      <c r="G43" s="44">
        <f t="shared" si="2"/>
        <v>0</v>
      </c>
      <c r="H43" s="45">
        <v>0</v>
      </c>
      <c r="I43" s="44">
        <f t="shared" si="3"/>
        <v>0</v>
      </c>
      <c r="J43" s="45">
        <v>0</v>
      </c>
      <c r="K43" s="44">
        <f t="shared" si="4"/>
        <v>0</v>
      </c>
      <c r="L43" s="45">
        <v>0</v>
      </c>
      <c r="M43" s="44">
        <f t="shared" si="5"/>
        <v>0</v>
      </c>
      <c r="N43" s="45">
        <f t="shared" si="6"/>
        <v>64</v>
      </c>
    </row>
    <row r="44" spans="1:14" s="18" customFormat="1" ht="14">
      <c r="B44" s="46"/>
      <c r="C44" s="46"/>
      <c r="D44" s="46"/>
      <c r="E44" s="46"/>
      <c r="F44" s="46"/>
      <c r="G44" s="46"/>
      <c r="H44" s="46"/>
      <c r="I44" s="46"/>
      <c r="J44" s="46"/>
      <c r="K44" s="46"/>
      <c r="L44" s="46"/>
      <c r="M44" s="46"/>
    </row>
    <row r="45" spans="1:14" s="18" customFormat="1" ht="14">
      <c r="A45" s="23" t="s">
        <v>125</v>
      </c>
      <c r="B45" s="46"/>
      <c r="C45" s="46"/>
      <c r="D45" s="46"/>
      <c r="E45" s="46"/>
      <c r="F45" s="46"/>
      <c r="G45" s="46"/>
      <c r="H45" s="46"/>
      <c r="I45" s="46"/>
      <c r="J45" s="46"/>
      <c r="K45" s="46"/>
      <c r="L45" s="46"/>
      <c r="M45" s="46"/>
    </row>
  </sheetData>
  <sheetProtection selectLockedCells="1" selectUnlockedCells="1"/>
  <mergeCells count="9">
    <mergeCell ref="A3:N3"/>
    <mergeCell ref="A8:A10"/>
    <mergeCell ref="B8:N8"/>
    <mergeCell ref="B9:C9"/>
    <mergeCell ref="D9:E9"/>
    <mergeCell ref="F9:G9"/>
    <mergeCell ref="H9:I9"/>
    <mergeCell ref="J9:K9"/>
    <mergeCell ref="L9:M9"/>
  </mergeCells>
  <conditionalFormatting sqref="A4:C5">
    <cfRule type="duplicateValues" dxfId="212" priority="5"/>
  </conditionalFormatting>
  <conditionalFormatting sqref="B6:C6">
    <cfRule type="duplicateValues" dxfId="211" priority="4"/>
  </conditionalFormatting>
  <conditionalFormatting sqref="A6">
    <cfRule type="duplicateValues" dxfId="210" priority="3"/>
  </conditionalFormatting>
  <conditionalFormatting sqref="D4:N5">
    <cfRule type="duplicateValues" dxfId="209" priority="2"/>
  </conditionalFormatting>
  <conditionalFormatting sqref="D6:N6">
    <cfRule type="duplicateValues" dxfId="208" priority="1"/>
  </conditionalFormatting>
  <pageMargins left="0.7" right="0.7" top="0.75" bottom="0.75" header="0.3" footer="0.3"/>
  <pageSetup orientation="portrait" horizontalDpi="360" verticalDpi="360"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1AC56-DA79-4B44-98D2-7DAAA24A189A}">
  <dimension ref="A1:G37"/>
  <sheetViews>
    <sheetView showGridLines="0" zoomScaleNormal="100" workbookViewId="0">
      <selection activeCell="I5" sqref="I5"/>
    </sheetView>
  </sheetViews>
  <sheetFormatPr baseColWidth="10" defaultColWidth="11.5" defaultRowHeight="15"/>
  <cols>
    <col min="1" max="1" width="28" style="16" customWidth="1"/>
    <col min="2" max="2" width="13.6640625" style="16" customWidth="1"/>
    <col min="3" max="3" width="6.6640625" style="16" customWidth="1"/>
    <col min="4" max="4" width="14.33203125" style="16" customWidth="1"/>
    <col min="5" max="5" width="7" style="16" customWidth="1"/>
    <col min="6" max="6" width="14.1640625" style="16" customWidth="1"/>
    <col min="7" max="16384" width="11.5" style="16"/>
  </cols>
  <sheetData>
    <row r="1" spans="1:7" s="14" customFormat="1" ht="59.25" customHeight="1"/>
    <row r="2" spans="1:7" s="15" customFormat="1" ht="3.75" customHeight="1"/>
    <row r="3" spans="1:7" ht="28.5" customHeight="1">
      <c r="A3" s="461" t="s">
        <v>13</v>
      </c>
      <c r="B3" s="461"/>
      <c r="C3" s="461"/>
      <c r="D3" s="461"/>
      <c r="E3" s="461"/>
      <c r="F3" s="461"/>
      <c r="G3" s="461"/>
    </row>
    <row r="4" spans="1:7" ht="32" customHeight="1">
      <c r="A4" s="473" t="s">
        <v>560</v>
      </c>
      <c r="B4" s="473"/>
      <c r="C4" s="473"/>
      <c r="D4" s="473"/>
      <c r="E4" s="473"/>
      <c r="F4" s="473"/>
      <c r="G4" s="473"/>
    </row>
    <row r="5" spans="1:7">
      <c r="A5" s="482" t="s">
        <v>359</v>
      </c>
      <c r="B5" s="482"/>
      <c r="C5" s="482"/>
      <c r="D5" s="482"/>
      <c r="E5" s="482"/>
      <c r="F5" s="482"/>
      <c r="G5" s="482"/>
    </row>
    <row r="6" spans="1:7">
      <c r="A6" s="18"/>
      <c r="B6" s="18"/>
      <c r="C6" s="18"/>
      <c r="D6" s="18"/>
      <c r="E6" s="18"/>
    </row>
    <row r="7" spans="1:7" s="18" customFormat="1" ht="30" customHeight="1">
      <c r="A7" s="17" t="s">
        <v>358</v>
      </c>
      <c r="B7" s="17" t="s">
        <v>385</v>
      </c>
      <c r="C7" s="17" t="s">
        <v>22</v>
      </c>
      <c r="D7" s="17" t="s">
        <v>384</v>
      </c>
      <c r="E7" s="17" t="s">
        <v>22</v>
      </c>
      <c r="F7" s="17" t="s">
        <v>355</v>
      </c>
      <c r="G7" s="17" t="s">
        <v>22</v>
      </c>
    </row>
    <row r="8" spans="1:7" s="18" customFormat="1">
      <c r="A8" s="190" t="s">
        <v>354</v>
      </c>
      <c r="B8" s="187">
        <v>40</v>
      </c>
      <c r="C8" s="188">
        <f t="shared" ref="C8:C36" si="0">+B8/$B$36</f>
        <v>0.14336917562724014</v>
      </c>
      <c r="D8" s="189">
        <v>36</v>
      </c>
      <c r="E8" s="188">
        <f t="shared" ref="E8:E36" si="1">+D8/$D$36</f>
        <v>0.14117647058823529</v>
      </c>
      <c r="F8" s="187">
        <v>33</v>
      </c>
      <c r="G8" s="186">
        <v>0.13924050632911392</v>
      </c>
    </row>
    <row r="9" spans="1:7" s="18" customFormat="1" ht="24" customHeight="1">
      <c r="A9" s="190" t="s">
        <v>387</v>
      </c>
      <c r="B9" s="187">
        <v>0</v>
      </c>
      <c r="C9" s="188">
        <f t="shared" si="0"/>
        <v>0</v>
      </c>
      <c r="D9" s="189">
        <v>1</v>
      </c>
      <c r="E9" s="188">
        <f t="shared" si="1"/>
        <v>3.9215686274509803E-3</v>
      </c>
      <c r="F9" s="187">
        <v>1</v>
      </c>
      <c r="G9" s="186">
        <v>4.2194092827004216E-3</v>
      </c>
    </row>
    <row r="10" spans="1:7" s="18" customFormat="1" ht="14.5" customHeight="1">
      <c r="A10" s="202" t="s">
        <v>375</v>
      </c>
      <c r="B10" s="187">
        <v>0</v>
      </c>
      <c r="C10" s="188">
        <f t="shared" si="0"/>
        <v>0</v>
      </c>
      <c r="D10" s="187">
        <v>0</v>
      </c>
      <c r="E10" s="188">
        <f t="shared" si="1"/>
        <v>0</v>
      </c>
      <c r="F10" s="187">
        <v>1</v>
      </c>
      <c r="G10" s="186">
        <v>4.2194092827004216E-3</v>
      </c>
    </row>
    <row r="11" spans="1:7" s="18" customFormat="1">
      <c r="A11" s="190" t="s">
        <v>353</v>
      </c>
      <c r="B11" s="187">
        <v>8</v>
      </c>
      <c r="C11" s="188">
        <f t="shared" si="0"/>
        <v>2.8673835125448029E-2</v>
      </c>
      <c r="D11" s="189">
        <v>5</v>
      </c>
      <c r="E11" s="188">
        <f t="shared" si="1"/>
        <v>1.9607843137254902E-2</v>
      </c>
      <c r="F11" s="187">
        <v>9</v>
      </c>
      <c r="G11" s="186">
        <v>3.7974683544303799E-2</v>
      </c>
    </row>
    <row r="12" spans="1:7" s="18" customFormat="1">
      <c r="A12" s="190" t="s">
        <v>352</v>
      </c>
      <c r="B12" s="187">
        <v>96</v>
      </c>
      <c r="C12" s="188">
        <f t="shared" si="0"/>
        <v>0.34408602150537637</v>
      </c>
      <c r="D12" s="189">
        <v>83</v>
      </c>
      <c r="E12" s="188">
        <f t="shared" si="1"/>
        <v>0.32549019607843138</v>
      </c>
      <c r="F12" s="187">
        <v>54</v>
      </c>
      <c r="G12" s="186">
        <v>0.22784810126582278</v>
      </c>
    </row>
    <row r="13" spans="1:7" s="18" customFormat="1">
      <c r="A13" s="190" t="s">
        <v>351</v>
      </c>
      <c r="B13" s="187">
        <v>20</v>
      </c>
      <c r="C13" s="188">
        <f t="shared" si="0"/>
        <v>7.1684587813620068E-2</v>
      </c>
      <c r="D13" s="189">
        <v>20</v>
      </c>
      <c r="E13" s="188">
        <f t="shared" si="1"/>
        <v>7.8431372549019607E-2</v>
      </c>
      <c r="F13" s="187">
        <v>16</v>
      </c>
      <c r="G13" s="186">
        <v>6.7510548523206745E-2</v>
      </c>
    </row>
    <row r="14" spans="1:7" s="18" customFormat="1">
      <c r="A14" s="190" t="s">
        <v>350</v>
      </c>
      <c r="B14" s="187">
        <v>8</v>
      </c>
      <c r="C14" s="188">
        <f t="shared" si="0"/>
        <v>2.8673835125448029E-2</v>
      </c>
      <c r="D14" s="189">
        <v>9</v>
      </c>
      <c r="E14" s="188">
        <f t="shared" si="1"/>
        <v>3.5294117647058823E-2</v>
      </c>
      <c r="F14" s="187">
        <v>12</v>
      </c>
      <c r="G14" s="186">
        <v>5.0632911392405063E-2</v>
      </c>
    </row>
    <row r="15" spans="1:7" s="18" customFormat="1">
      <c r="A15" s="190" t="s">
        <v>349</v>
      </c>
      <c r="B15" s="187">
        <v>5</v>
      </c>
      <c r="C15" s="188">
        <f t="shared" si="0"/>
        <v>1.7921146953405017E-2</v>
      </c>
      <c r="D15" s="189">
        <v>8</v>
      </c>
      <c r="E15" s="188">
        <f t="shared" si="1"/>
        <v>3.1372549019607843E-2</v>
      </c>
      <c r="F15" s="187">
        <v>6</v>
      </c>
      <c r="G15" s="186">
        <v>2.5316455696202531E-2</v>
      </c>
    </row>
    <row r="16" spans="1:7" s="18" customFormat="1" ht="14">
      <c r="A16" s="18" t="s">
        <v>390</v>
      </c>
      <c r="B16" s="187">
        <v>0</v>
      </c>
      <c r="C16" s="188">
        <f t="shared" si="0"/>
        <v>0</v>
      </c>
      <c r="D16" s="187">
        <v>0</v>
      </c>
      <c r="E16" s="188">
        <f t="shared" si="1"/>
        <v>0</v>
      </c>
      <c r="F16" s="187">
        <v>2</v>
      </c>
      <c r="G16" s="186">
        <v>8.4388185654008432E-3</v>
      </c>
    </row>
    <row r="17" spans="1:7" s="18" customFormat="1">
      <c r="A17" s="201" t="s">
        <v>367</v>
      </c>
      <c r="B17" s="187">
        <v>2</v>
      </c>
      <c r="C17" s="188">
        <f t="shared" si="0"/>
        <v>7.1684587813620072E-3</v>
      </c>
      <c r="D17" s="189">
        <v>2</v>
      </c>
      <c r="E17" s="188">
        <f t="shared" si="1"/>
        <v>7.8431372549019607E-3</v>
      </c>
      <c r="F17" s="187">
        <v>3</v>
      </c>
      <c r="G17" s="186">
        <v>1.2658227848101266E-2</v>
      </c>
    </row>
    <row r="18" spans="1:7" s="18" customFormat="1">
      <c r="A18" s="190" t="s">
        <v>348</v>
      </c>
      <c r="B18" s="187">
        <v>5</v>
      </c>
      <c r="C18" s="188">
        <f t="shared" si="0"/>
        <v>1.7921146953405017E-2</v>
      </c>
      <c r="D18" s="189">
        <v>11</v>
      </c>
      <c r="E18" s="188">
        <f t="shared" si="1"/>
        <v>4.3137254901960784E-2</v>
      </c>
      <c r="F18" s="187">
        <v>10</v>
      </c>
      <c r="G18" s="186">
        <v>4.2194092827004218E-2</v>
      </c>
    </row>
    <row r="19" spans="1:7" s="18" customFormat="1">
      <c r="A19" s="190" t="s">
        <v>381</v>
      </c>
      <c r="B19" s="187">
        <v>2</v>
      </c>
      <c r="C19" s="188">
        <f t="shared" si="0"/>
        <v>7.1684587813620072E-3</v>
      </c>
      <c r="D19" s="189">
        <v>2</v>
      </c>
      <c r="E19" s="188">
        <f t="shared" si="1"/>
        <v>7.8431372549019607E-3</v>
      </c>
      <c r="F19" s="187">
        <v>3</v>
      </c>
      <c r="G19" s="186">
        <v>1.2658227848101266E-2</v>
      </c>
    </row>
    <row r="20" spans="1:7" s="18" customFormat="1">
      <c r="A20" s="190" t="s">
        <v>380</v>
      </c>
      <c r="B20" s="187">
        <v>1</v>
      </c>
      <c r="C20" s="188">
        <f t="shared" si="0"/>
        <v>3.5842293906810036E-3</v>
      </c>
      <c r="D20" s="189">
        <v>1</v>
      </c>
      <c r="E20" s="188">
        <f t="shared" si="1"/>
        <v>3.9215686274509803E-3</v>
      </c>
      <c r="F20" s="187">
        <v>2</v>
      </c>
      <c r="G20" s="186">
        <v>8.4388185654008432E-3</v>
      </c>
    </row>
    <row r="21" spans="1:7" s="18" customFormat="1" ht="14">
      <c r="A21" s="18" t="s">
        <v>347</v>
      </c>
      <c r="B21" s="187">
        <v>0</v>
      </c>
      <c r="C21" s="188">
        <f t="shared" si="0"/>
        <v>0</v>
      </c>
      <c r="D21" s="187">
        <v>0</v>
      </c>
      <c r="E21" s="188">
        <f t="shared" si="1"/>
        <v>0</v>
      </c>
      <c r="F21" s="187">
        <v>1</v>
      </c>
      <c r="G21" s="186">
        <v>4.2194092827004216E-3</v>
      </c>
    </row>
    <row r="22" spans="1:7" s="18" customFormat="1">
      <c r="A22" s="190" t="s">
        <v>346</v>
      </c>
      <c r="B22" s="187">
        <v>7</v>
      </c>
      <c r="C22" s="188">
        <f t="shared" si="0"/>
        <v>2.5089605734767026E-2</v>
      </c>
      <c r="D22" s="189">
        <v>7</v>
      </c>
      <c r="E22" s="188">
        <f t="shared" si="1"/>
        <v>2.7450980392156862E-2</v>
      </c>
      <c r="F22" s="187">
        <v>7</v>
      </c>
      <c r="G22" s="186">
        <v>2.9535864978902954E-2</v>
      </c>
    </row>
    <row r="23" spans="1:7" s="18" customFormat="1">
      <c r="A23" s="190" t="s">
        <v>345</v>
      </c>
      <c r="B23" s="187">
        <v>2</v>
      </c>
      <c r="C23" s="188">
        <f t="shared" si="0"/>
        <v>7.1684587813620072E-3</v>
      </c>
      <c r="D23" s="189">
        <v>3</v>
      </c>
      <c r="E23" s="188">
        <f t="shared" si="1"/>
        <v>1.1764705882352941E-2</v>
      </c>
      <c r="F23" s="187">
        <v>4</v>
      </c>
      <c r="G23" s="186">
        <v>1.6877637130801686E-2</v>
      </c>
    </row>
    <row r="24" spans="1:7" s="18" customFormat="1">
      <c r="A24" s="190" t="s">
        <v>389</v>
      </c>
      <c r="B24" s="187">
        <v>5</v>
      </c>
      <c r="C24" s="188">
        <f t="shared" si="0"/>
        <v>1.7921146953405017E-2</v>
      </c>
      <c r="D24" s="189">
        <v>1</v>
      </c>
      <c r="E24" s="188">
        <f t="shared" si="1"/>
        <v>3.9215686274509803E-3</v>
      </c>
      <c r="F24" s="187">
        <v>2</v>
      </c>
      <c r="G24" s="186">
        <v>8.4388185654008432E-3</v>
      </c>
    </row>
    <row r="25" spans="1:7" s="18" customFormat="1">
      <c r="A25" s="190" t="s">
        <v>344</v>
      </c>
      <c r="B25" s="187">
        <v>5</v>
      </c>
      <c r="C25" s="188">
        <f t="shared" si="0"/>
        <v>1.7921146953405017E-2</v>
      </c>
      <c r="D25" s="189">
        <v>4</v>
      </c>
      <c r="E25" s="188">
        <f t="shared" si="1"/>
        <v>1.5686274509803921E-2</v>
      </c>
      <c r="F25" s="187">
        <v>5</v>
      </c>
      <c r="G25" s="186">
        <v>2.1097046413502109E-2</v>
      </c>
    </row>
    <row r="26" spans="1:7" s="18" customFormat="1">
      <c r="A26" s="190" t="s">
        <v>343</v>
      </c>
      <c r="B26" s="187">
        <v>2</v>
      </c>
      <c r="C26" s="188">
        <f t="shared" si="0"/>
        <v>7.1684587813620072E-3</v>
      </c>
      <c r="D26" s="189">
        <v>2</v>
      </c>
      <c r="E26" s="188">
        <f t="shared" si="1"/>
        <v>7.8431372549019607E-3</v>
      </c>
      <c r="F26" s="187">
        <v>3</v>
      </c>
      <c r="G26" s="186">
        <v>1.2658227848101266E-2</v>
      </c>
    </row>
    <row r="27" spans="1:7" s="18" customFormat="1">
      <c r="A27" s="190" t="s">
        <v>342</v>
      </c>
      <c r="B27" s="187">
        <v>2</v>
      </c>
      <c r="C27" s="188">
        <f t="shared" si="0"/>
        <v>7.1684587813620072E-3</v>
      </c>
      <c r="D27" s="189">
        <v>2</v>
      </c>
      <c r="E27" s="188">
        <f t="shared" si="1"/>
        <v>7.8431372549019607E-3</v>
      </c>
      <c r="F27" s="187">
        <v>2</v>
      </c>
      <c r="G27" s="186">
        <v>8.4388185654008432E-3</v>
      </c>
    </row>
    <row r="28" spans="1:7" s="18" customFormat="1">
      <c r="A28" s="201" t="s">
        <v>341</v>
      </c>
      <c r="B28" s="187">
        <v>4</v>
      </c>
      <c r="C28" s="188">
        <f t="shared" si="0"/>
        <v>1.4336917562724014E-2</v>
      </c>
      <c r="D28" s="189">
        <v>4</v>
      </c>
      <c r="E28" s="188">
        <f t="shared" si="1"/>
        <v>1.5686274509803921E-2</v>
      </c>
      <c r="F28" s="187">
        <v>5</v>
      </c>
      <c r="G28" s="186">
        <v>2.1097046413502109E-2</v>
      </c>
    </row>
    <row r="29" spans="1:7">
      <c r="A29" s="190" t="s">
        <v>340</v>
      </c>
      <c r="B29" s="187">
        <v>4</v>
      </c>
      <c r="C29" s="188">
        <f t="shared" si="0"/>
        <v>1.4336917562724014E-2</v>
      </c>
      <c r="D29" s="189">
        <v>4</v>
      </c>
      <c r="E29" s="188">
        <f t="shared" si="1"/>
        <v>1.5686274509803921E-2</v>
      </c>
      <c r="F29" s="187">
        <v>5</v>
      </c>
      <c r="G29" s="186">
        <v>2.1097046413502109E-2</v>
      </c>
    </row>
    <row r="30" spans="1:7">
      <c r="A30" s="190" t="s">
        <v>339</v>
      </c>
      <c r="B30" s="187">
        <v>4</v>
      </c>
      <c r="C30" s="188">
        <f t="shared" si="0"/>
        <v>1.4336917562724014E-2</v>
      </c>
      <c r="D30" s="189">
        <v>7</v>
      </c>
      <c r="E30" s="188">
        <f t="shared" si="1"/>
        <v>2.7450980392156862E-2</v>
      </c>
      <c r="F30" s="187">
        <v>9</v>
      </c>
      <c r="G30" s="186">
        <v>3.7974683544303799E-2</v>
      </c>
    </row>
    <row r="31" spans="1:7">
      <c r="A31" s="201" t="s">
        <v>338</v>
      </c>
      <c r="B31" s="187">
        <v>14</v>
      </c>
      <c r="C31" s="188">
        <f t="shared" si="0"/>
        <v>5.0179211469534052E-2</v>
      </c>
      <c r="D31" s="189">
        <v>12</v>
      </c>
      <c r="E31" s="188">
        <f t="shared" si="1"/>
        <v>4.7058823529411764E-2</v>
      </c>
      <c r="F31" s="187">
        <v>11</v>
      </c>
      <c r="G31" s="186">
        <v>4.6413502109704644E-2</v>
      </c>
    </row>
    <row r="32" spans="1:7">
      <c r="A32" s="201" t="s">
        <v>337</v>
      </c>
      <c r="B32" s="187">
        <v>8</v>
      </c>
      <c r="C32" s="200">
        <f t="shared" si="0"/>
        <v>2.8673835125448029E-2</v>
      </c>
      <c r="D32" s="199">
        <v>8</v>
      </c>
      <c r="E32" s="188">
        <f t="shared" si="1"/>
        <v>3.1372549019607843E-2</v>
      </c>
      <c r="F32" s="187">
        <v>6</v>
      </c>
      <c r="G32" s="186">
        <v>2.5316455696202531E-2</v>
      </c>
    </row>
    <row r="33" spans="1:7">
      <c r="A33" s="190" t="s">
        <v>360</v>
      </c>
      <c r="B33" s="187">
        <v>7</v>
      </c>
      <c r="C33" s="188">
        <f t="shared" si="0"/>
        <v>2.5089605734767026E-2</v>
      </c>
      <c r="D33" s="189">
        <v>4</v>
      </c>
      <c r="E33" s="188">
        <f t="shared" si="1"/>
        <v>1.5686274509803921E-2</v>
      </c>
      <c r="F33" s="187">
        <v>5</v>
      </c>
      <c r="G33" s="186">
        <v>2.1097046413502109E-2</v>
      </c>
    </row>
    <row r="34" spans="1:7">
      <c r="A34" s="190" t="s">
        <v>388</v>
      </c>
      <c r="B34" s="187">
        <v>28</v>
      </c>
      <c r="C34" s="188">
        <f t="shared" si="0"/>
        <v>0.1003584229390681</v>
      </c>
      <c r="D34" s="189">
        <v>19</v>
      </c>
      <c r="E34" s="188">
        <f t="shared" si="1"/>
        <v>7.4509803921568626E-2</v>
      </c>
      <c r="F34" s="187">
        <v>19</v>
      </c>
      <c r="G34" s="186">
        <v>8.0168776371308023E-2</v>
      </c>
    </row>
    <row r="35" spans="1:7">
      <c r="A35" s="16" t="s">
        <v>371</v>
      </c>
      <c r="B35" s="187">
        <v>0</v>
      </c>
      <c r="C35" s="188">
        <f t="shared" si="0"/>
        <v>0</v>
      </c>
      <c r="D35" s="187">
        <v>0</v>
      </c>
      <c r="E35" s="188">
        <f t="shared" si="1"/>
        <v>0</v>
      </c>
      <c r="F35" s="187">
        <v>1</v>
      </c>
      <c r="G35" s="186">
        <v>4.2194092827004216E-3</v>
      </c>
    </row>
    <row r="36" spans="1:7">
      <c r="A36" s="185" t="s">
        <v>23</v>
      </c>
      <c r="B36" s="184">
        <f>SUM(B8:B35)</f>
        <v>279</v>
      </c>
      <c r="C36" s="196">
        <f t="shared" si="0"/>
        <v>1</v>
      </c>
      <c r="D36" s="184">
        <f>SUM(D8:D35)</f>
        <v>255</v>
      </c>
      <c r="E36" s="196">
        <f t="shared" si="1"/>
        <v>1</v>
      </c>
      <c r="F36" s="181">
        <f>SUM(F8:F35)</f>
        <v>237</v>
      </c>
      <c r="G36" s="195">
        <f>SUM(G8:G35)</f>
        <v>0.99999999999999978</v>
      </c>
    </row>
    <row r="37" spans="1:7">
      <c r="A37" s="23" t="s">
        <v>382</v>
      </c>
      <c r="B37" s="23"/>
      <c r="C37" s="23"/>
    </row>
  </sheetData>
  <sheetProtection selectLockedCells="1" selectUnlockedCells="1"/>
  <mergeCells count="3">
    <mergeCell ref="A5:G5"/>
    <mergeCell ref="A3:G3"/>
    <mergeCell ref="A4:G4"/>
  </mergeCells>
  <conditionalFormatting sqref="A4">
    <cfRule type="duplicateValues" dxfId="77" priority="2"/>
  </conditionalFormatting>
  <conditionalFormatting sqref="A5">
    <cfRule type="duplicateValues" dxfId="76" priority="1"/>
  </conditionalFormatting>
  <pageMargins left="0.7" right="0.7" top="0.75" bottom="0.75" header="0.3" footer="0.3"/>
  <pageSetup orientation="portrait" horizontalDpi="360" verticalDpi="360"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18178-88F4-45BC-91BE-7EE504B4890E}">
  <dimension ref="A1:J38"/>
  <sheetViews>
    <sheetView showGridLines="0" zoomScaleNormal="100" workbookViewId="0">
      <selection activeCell="I4" sqref="I4"/>
    </sheetView>
  </sheetViews>
  <sheetFormatPr baseColWidth="10" defaultColWidth="11.5" defaultRowHeight="15"/>
  <cols>
    <col min="1" max="1" width="24.6640625" style="16" customWidth="1"/>
    <col min="2" max="2" width="14.6640625" style="16" customWidth="1"/>
    <col min="3" max="3" width="7.1640625" style="16" customWidth="1"/>
    <col min="4" max="4" width="14.83203125" style="16" customWidth="1"/>
    <col min="5" max="5" width="8.33203125" style="16" customWidth="1"/>
    <col min="6" max="6" width="13.6640625" style="16" customWidth="1"/>
    <col min="7" max="16384" width="11.5" style="16"/>
  </cols>
  <sheetData>
    <row r="1" spans="1:10" s="14" customFormat="1" ht="59.25" customHeight="1"/>
    <row r="2" spans="1:10" s="15" customFormat="1" ht="3.75" customHeight="1"/>
    <row r="3" spans="1:10" ht="28.5" customHeight="1">
      <c r="A3" s="461" t="s">
        <v>13</v>
      </c>
      <c r="B3" s="461"/>
      <c r="C3" s="461"/>
      <c r="D3" s="461"/>
      <c r="E3" s="461"/>
      <c r="F3" s="461"/>
      <c r="G3" s="461"/>
    </row>
    <row r="4" spans="1:10" ht="47" customHeight="1">
      <c r="A4" s="473" t="s">
        <v>561</v>
      </c>
      <c r="B4" s="473"/>
      <c r="C4" s="473"/>
      <c r="D4" s="473"/>
      <c r="E4" s="473"/>
      <c r="F4" s="473"/>
      <c r="G4" s="473"/>
    </row>
    <row r="5" spans="1:10">
      <c r="A5" s="482" t="s">
        <v>359</v>
      </c>
      <c r="B5" s="482"/>
      <c r="C5" s="482"/>
      <c r="D5" s="482"/>
      <c r="E5" s="482"/>
      <c r="F5" s="482"/>
      <c r="G5" s="482"/>
    </row>
    <row r="6" spans="1:10">
      <c r="A6" s="18"/>
      <c r="B6" s="18"/>
      <c r="C6" s="18"/>
      <c r="D6" s="18"/>
      <c r="E6" s="18"/>
    </row>
    <row r="7" spans="1:10" s="18" customFormat="1" ht="30" customHeight="1">
      <c r="A7" s="29" t="s">
        <v>358</v>
      </c>
      <c r="B7" s="17" t="s">
        <v>392</v>
      </c>
      <c r="C7" s="17" t="s">
        <v>22</v>
      </c>
      <c r="D7" s="61" t="s">
        <v>391</v>
      </c>
      <c r="E7" s="61" t="s">
        <v>22</v>
      </c>
      <c r="F7" s="17" t="s">
        <v>355</v>
      </c>
      <c r="G7" s="17" t="s">
        <v>22</v>
      </c>
    </row>
    <row r="8" spans="1:10" s="18" customFormat="1">
      <c r="A8" s="190" t="s">
        <v>376</v>
      </c>
      <c r="B8" s="189">
        <v>1</v>
      </c>
      <c r="C8" s="207">
        <f t="shared" ref="C8:C34" si="0">+B8/$B$34</f>
        <v>8.3333333333333332E-3</v>
      </c>
      <c r="D8" s="209">
        <v>1</v>
      </c>
      <c r="E8" s="208">
        <f t="shared" ref="E8:E33" si="1">D8/$D$34</f>
        <v>4.3478260869565218E-3</v>
      </c>
      <c r="F8" s="209">
        <v>1</v>
      </c>
      <c r="G8" s="211">
        <f t="shared" ref="G8:G32" si="2">F8/$F$34</f>
        <v>4.1493775933609959E-3</v>
      </c>
      <c r="I8"/>
      <c r="J8" s="210"/>
    </row>
    <row r="9" spans="1:10" s="18" customFormat="1">
      <c r="A9" s="190" t="s">
        <v>354</v>
      </c>
      <c r="B9" s="187">
        <v>20</v>
      </c>
      <c r="C9" s="207">
        <f t="shared" si="0"/>
        <v>0.16666666666666666</v>
      </c>
      <c r="D9" s="209">
        <v>31</v>
      </c>
      <c r="E9" s="208">
        <f t="shared" si="1"/>
        <v>0.13478260869565217</v>
      </c>
      <c r="F9" s="209">
        <v>27</v>
      </c>
      <c r="G9" s="211">
        <f t="shared" si="2"/>
        <v>0.11203319502074689</v>
      </c>
      <c r="I9"/>
      <c r="J9" s="210"/>
    </row>
    <row r="10" spans="1:10" s="18" customFormat="1" ht="30">
      <c r="A10" s="190" t="s">
        <v>387</v>
      </c>
      <c r="B10" s="187">
        <v>0</v>
      </c>
      <c r="C10" s="207">
        <f t="shared" si="0"/>
        <v>0</v>
      </c>
      <c r="D10" s="209">
        <v>1</v>
      </c>
      <c r="E10" s="208">
        <f t="shared" si="1"/>
        <v>4.3478260869565218E-3</v>
      </c>
      <c r="F10" s="209">
        <v>1</v>
      </c>
      <c r="G10" s="211">
        <f t="shared" si="2"/>
        <v>4.1493775933609959E-3</v>
      </c>
      <c r="I10"/>
      <c r="J10" s="210"/>
    </row>
    <row r="11" spans="1:10" s="18" customFormat="1">
      <c r="A11" s="190" t="s">
        <v>353</v>
      </c>
      <c r="B11" s="187">
        <v>4</v>
      </c>
      <c r="C11" s="207">
        <f t="shared" si="0"/>
        <v>3.3333333333333333E-2</v>
      </c>
      <c r="D11" s="209">
        <v>6</v>
      </c>
      <c r="E11" s="208">
        <f t="shared" si="1"/>
        <v>2.6086956521739129E-2</v>
      </c>
      <c r="F11" s="209">
        <v>5</v>
      </c>
      <c r="G11" s="211">
        <f t="shared" si="2"/>
        <v>2.0746887966804978E-2</v>
      </c>
      <c r="I11"/>
      <c r="J11" s="210"/>
    </row>
    <row r="12" spans="1:10" s="18" customFormat="1">
      <c r="A12" s="190" t="s">
        <v>352</v>
      </c>
      <c r="B12" s="187">
        <v>35</v>
      </c>
      <c r="C12" s="207">
        <f t="shared" si="0"/>
        <v>0.29166666666666669</v>
      </c>
      <c r="D12" s="209">
        <v>73</v>
      </c>
      <c r="E12" s="208">
        <f t="shared" si="1"/>
        <v>0.31739130434782609</v>
      </c>
      <c r="F12" s="209">
        <v>94</v>
      </c>
      <c r="G12" s="211">
        <f t="shared" si="2"/>
        <v>0.39004149377593361</v>
      </c>
      <c r="I12"/>
      <c r="J12" s="210"/>
    </row>
    <row r="13" spans="1:10" s="18" customFormat="1">
      <c r="A13" s="190" t="s">
        <v>351</v>
      </c>
      <c r="B13" s="187">
        <v>3</v>
      </c>
      <c r="C13" s="207">
        <f t="shared" si="0"/>
        <v>2.5000000000000001E-2</v>
      </c>
      <c r="D13" s="209">
        <v>4</v>
      </c>
      <c r="E13" s="208">
        <f t="shared" si="1"/>
        <v>1.7391304347826087E-2</v>
      </c>
      <c r="F13" s="209">
        <v>8</v>
      </c>
      <c r="G13" s="211">
        <f t="shared" si="2"/>
        <v>3.3195020746887967E-2</v>
      </c>
      <c r="I13"/>
      <c r="J13" s="210"/>
    </row>
    <row r="14" spans="1:10" s="18" customFormat="1">
      <c r="A14" s="190" t="s">
        <v>350</v>
      </c>
      <c r="B14" s="187">
        <v>3</v>
      </c>
      <c r="C14" s="207">
        <f t="shared" si="0"/>
        <v>2.5000000000000001E-2</v>
      </c>
      <c r="D14" s="209">
        <v>6</v>
      </c>
      <c r="E14" s="208">
        <f t="shared" si="1"/>
        <v>2.6086956521739129E-2</v>
      </c>
      <c r="F14" s="209">
        <v>6</v>
      </c>
      <c r="G14" s="211">
        <f t="shared" si="2"/>
        <v>2.4896265560165973E-2</v>
      </c>
      <c r="I14"/>
      <c r="J14" s="210"/>
    </row>
    <row r="15" spans="1:10" s="18" customFormat="1">
      <c r="A15" s="190" t="s">
        <v>349</v>
      </c>
      <c r="B15" s="187">
        <v>2</v>
      </c>
      <c r="C15" s="207">
        <f t="shared" si="0"/>
        <v>1.6666666666666666E-2</v>
      </c>
      <c r="D15" s="209">
        <v>6</v>
      </c>
      <c r="E15" s="208">
        <f t="shared" si="1"/>
        <v>2.6086956521739129E-2</v>
      </c>
      <c r="F15" s="209">
        <v>6</v>
      </c>
      <c r="G15" s="211">
        <f t="shared" si="2"/>
        <v>2.4896265560165973E-2</v>
      </c>
      <c r="I15"/>
      <c r="J15" s="210"/>
    </row>
    <row r="16" spans="1:10" s="18" customFormat="1">
      <c r="A16" s="190" t="s">
        <v>390</v>
      </c>
      <c r="B16" s="187">
        <v>1</v>
      </c>
      <c r="C16" s="207">
        <f t="shared" si="0"/>
        <v>8.3333333333333332E-3</v>
      </c>
      <c r="D16" s="209">
        <v>2</v>
      </c>
      <c r="E16" s="208">
        <f t="shared" si="1"/>
        <v>8.6956521739130436E-3</v>
      </c>
      <c r="F16" s="209">
        <v>2</v>
      </c>
      <c r="G16" s="211">
        <f t="shared" si="2"/>
        <v>8.2987551867219917E-3</v>
      </c>
      <c r="I16"/>
      <c r="J16" s="210"/>
    </row>
    <row r="17" spans="1:10" s="18" customFormat="1">
      <c r="A17" s="201" t="s">
        <v>348</v>
      </c>
      <c r="B17" s="187">
        <v>14</v>
      </c>
      <c r="C17" s="207">
        <f t="shared" si="0"/>
        <v>0.11666666666666667</v>
      </c>
      <c r="D17" s="209">
        <v>17</v>
      </c>
      <c r="E17" s="208">
        <f t="shared" si="1"/>
        <v>7.3913043478260873E-2</v>
      </c>
      <c r="F17" s="209">
        <v>13</v>
      </c>
      <c r="G17" s="211">
        <f t="shared" si="2"/>
        <v>5.3941908713692949E-2</v>
      </c>
      <c r="I17"/>
      <c r="J17" s="210"/>
    </row>
    <row r="18" spans="1:10" s="18" customFormat="1">
      <c r="A18" s="190" t="s">
        <v>381</v>
      </c>
      <c r="B18" s="187">
        <v>2</v>
      </c>
      <c r="C18" s="207">
        <f t="shared" si="0"/>
        <v>1.6666666666666666E-2</v>
      </c>
      <c r="D18" s="209">
        <v>5</v>
      </c>
      <c r="E18" s="208">
        <f t="shared" si="1"/>
        <v>2.1739130434782608E-2</v>
      </c>
      <c r="F18" s="209">
        <v>2</v>
      </c>
      <c r="G18" s="211">
        <f t="shared" si="2"/>
        <v>8.2987551867219917E-3</v>
      </c>
      <c r="I18"/>
      <c r="J18" s="210"/>
    </row>
    <row r="19" spans="1:10" s="18" customFormat="1">
      <c r="A19" s="190" t="s">
        <v>380</v>
      </c>
      <c r="B19" s="187">
        <v>1</v>
      </c>
      <c r="C19" s="207">
        <f t="shared" si="0"/>
        <v>8.3333333333333332E-3</v>
      </c>
      <c r="D19" s="209">
        <v>2</v>
      </c>
      <c r="E19" s="208">
        <f t="shared" si="1"/>
        <v>8.6956521739130436E-3</v>
      </c>
      <c r="F19" s="209">
        <v>3</v>
      </c>
      <c r="G19" s="211">
        <f t="shared" si="2"/>
        <v>1.2448132780082987E-2</v>
      </c>
      <c r="I19"/>
      <c r="J19" s="210"/>
    </row>
    <row r="20" spans="1:10" s="18" customFormat="1">
      <c r="A20" s="190" t="s">
        <v>383</v>
      </c>
      <c r="B20" s="187">
        <v>1</v>
      </c>
      <c r="C20" s="207">
        <f t="shared" si="0"/>
        <v>8.3333333333333332E-3</v>
      </c>
      <c r="D20" s="209">
        <v>2</v>
      </c>
      <c r="E20" s="208">
        <f t="shared" si="1"/>
        <v>8.6956521739130436E-3</v>
      </c>
      <c r="F20" s="209">
        <v>2</v>
      </c>
      <c r="G20" s="211">
        <f t="shared" si="2"/>
        <v>8.2987551867219917E-3</v>
      </c>
      <c r="I20"/>
      <c r="J20" s="210"/>
    </row>
    <row r="21" spans="1:10" s="18" customFormat="1">
      <c r="A21" s="190" t="s">
        <v>346</v>
      </c>
      <c r="B21" s="187">
        <v>1</v>
      </c>
      <c r="C21" s="207">
        <f t="shared" si="0"/>
        <v>8.3333333333333332E-3</v>
      </c>
      <c r="D21" s="209">
        <v>2</v>
      </c>
      <c r="E21" s="208">
        <f t="shared" si="1"/>
        <v>8.6956521739130436E-3</v>
      </c>
      <c r="F21" s="209">
        <v>2</v>
      </c>
      <c r="G21" s="211">
        <f t="shared" si="2"/>
        <v>8.2987551867219917E-3</v>
      </c>
      <c r="I21"/>
      <c r="J21" s="210"/>
    </row>
    <row r="22" spans="1:10" s="18" customFormat="1">
      <c r="A22" s="190" t="s">
        <v>345</v>
      </c>
      <c r="B22" s="187">
        <v>2</v>
      </c>
      <c r="C22" s="207">
        <f t="shared" si="0"/>
        <v>1.6666666666666666E-2</v>
      </c>
      <c r="D22" s="209">
        <v>3</v>
      </c>
      <c r="E22" s="208">
        <f t="shared" si="1"/>
        <v>1.3043478260869565E-2</v>
      </c>
      <c r="F22" s="209">
        <v>2</v>
      </c>
      <c r="G22" s="211">
        <f t="shared" si="2"/>
        <v>8.2987551867219917E-3</v>
      </c>
      <c r="I22"/>
      <c r="J22" s="210"/>
    </row>
    <row r="23" spans="1:10" s="18" customFormat="1">
      <c r="A23" s="190" t="s">
        <v>373</v>
      </c>
      <c r="B23" s="187">
        <v>2</v>
      </c>
      <c r="C23" s="207">
        <f t="shared" si="0"/>
        <v>1.6666666666666666E-2</v>
      </c>
      <c r="D23" s="209">
        <v>3</v>
      </c>
      <c r="E23" s="208">
        <f t="shared" si="1"/>
        <v>1.3043478260869565E-2</v>
      </c>
      <c r="F23" s="209">
        <v>3</v>
      </c>
      <c r="G23" s="211">
        <f t="shared" si="2"/>
        <v>1.2448132780082987E-2</v>
      </c>
      <c r="I23"/>
      <c r="J23" s="210"/>
    </row>
    <row r="24" spans="1:10" s="18" customFormat="1">
      <c r="A24" s="190" t="s">
        <v>344</v>
      </c>
      <c r="B24" s="187">
        <v>2</v>
      </c>
      <c r="C24" s="207">
        <f t="shared" si="0"/>
        <v>1.6666666666666666E-2</v>
      </c>
      <c r="D24" s="209">
        <v>4</v>
      </c>
      <c r="E24" s="208">
        <f t="shared" si="1"/>
        <v>1.7391304347826087E-2</v>
      </c>
      <c r="F24" s="209">
        <v>4</v>
      </c>
      <c r="G24" s="211">
        <f t="shared" si="2"/>
        <v>1.6597510373443983E-2</v>
      </c>
      <c r="I24"/>
      <c r="J24" s="210"/>
    </row>
    <row r="25" spans="1:10" s="18" customFormat="1">
      <c r="A25" s="201" t="s">
        <v>342</v>
      </c>
      <c r="B25" s="187">
        <v>3</v>
      </c>
      <c r="C25" s="207">
        <f t="shared" si="0"/>
        <v>2.5000000000000001E-2</v>
      </c>
      <c r="D25" s="209">
        <v>5</v>
      </c>
      <c r="E25" s="208">
        <f t="shared" si="1"/>
        <v>2.1739130434782608E-2</v>
      </c>
      <c r="F25" s="209">
        <v>6</v>
      </c>
      <c r="G25" s="211">
        <f t="shared" si="2"/>
        <v>2.4896265560165973E-2</v>
      </c>
      <c r="I25"/>
      <c r="J25" s="210"/>
    </row>
    <row r="26" spans="1:10" s="18" customFormat="1">
      <c r="A26" s="190" t="s">
        <v>341</v>
      </c>
      <c r="B26" s="187">
        <v>2</v>
      </c>
      <c r="C26" s="207">
        <f t="shared" si="0"/>
        <v>1.6666666666666666E-2</v>
      </c>
      <c r="D26" s="209">
        <v>4</v>
      </c>
      <c r="E26" s="208">
        <f t="shared" si="1"/>
        <v>1.7391304347826087E-2</v>
      </c>
      <c r="F26" s="209">
        <v>4</v>
      </c>
      <c r="G26" s="211">
        <f t="shared" si="2"/>
        <v>1.6597510373443983E-2</v>
      </c>
      <c r="I26"/>
      <c r="J26" s="210"/>
    </row>
    <row r="27" spans="1:10" s="18" customFormat="1">
      <c r="A27" s="190" t="s">
        <v>340</v>
      </c>
      <c r="B27" s="187">
        <v>0</v>
      </c>
      <c r="C27" s="207">
        <f t="shared" si="0"/>
        <v>0</v>
      </c>
      <c r="D27" s="209">
        <v>2</v>
      </c>
      <c r="E27" s="208">
        <f t="shared" si="1"/>
        <v>8.6956521739130436E-3</v>
      </c>
      <c r="F27" s="209">
        <v>2</v>
      </c>
      <c r="G27" s="211">
        <f t="shared" si="2"/>
        <v>8.2987551867219917E-3</v>
      </c>
      <c r="I27"/>
      <c r="J27" s="210"/>
    </row>
    <row r="28" spans="1:10" s="18" customFormat="1">
      <c r="A28" s="190" t="s">
        <v>339</v>
      </c>
      <c r="B28" s="187">
        <v>2</v>
      </c>
      <c r="C28" s="207">
        <f t="shared" si="0"/>
        <v>1.6666666666666666E-2</v>
      </c>
      <c r="D28" s="209">
        <v>11</v>
      </c>
      <c r="E28" s="208">
        <f t="shared" si="1"/>
        <v>4.7826086956521741E-2</v>
      </c>
      <c r="F28" s="209">
        <v>9</v>
      </c>
      <c r="G28" s="211">
        <f t="shared" si="2"/>
        <v>3.7344398340248962E-2</v>
      </c>
      <c r="I28"/>
      <c r="J28" s="210"/>
    </row>
    <row r="29" spans="1:10" s="18" customFormat="1">
      <c r="A29" s="190" t="s">
        <v>338</v>
      </c>
      <c r="B29" s="187">
        <v>5</v>
      </c>
      <c r="C29" s="207">
        <f t="shared" si="0"/>
        <v>4.1666666666666664E-2</v>
      </c>
      <c r="D29" s="209">
        <v>7</v>
      </c>
      <c r="E29" s="208">
        <f t="shared" si="1"/>
        <v>3.0434782608695653E-2</v>
      </c>
      <c r="F29" s="209">
        <v>7</v>
      </c>
      <c r="G29" s="211">
        <f t="shared" si="2"/>
        <v>2.9045643153526972E-2</v>
      </c>
      <c r="I29"/>
      <c r="J29" s="210"/>
    </row>
    <row r="30" spans="1:10" s="18" customFormat="1">
      <c r="A30" s="190" t="s">
        <v>337</v>
      </c>
      <c r="B30" s="187">
        <v>1</v>
      </c>
      <c r="C30" s="207">
        <f t="shared" si="0"/>
        <v>8.3333333333333332E-3</v>
      </c>
      <c r="D30" s="209">
        <v>1</v>
      </c>
      <c r="E30" s="208">
        <f t="shared" si="1"/>
        <v>4.3478260869565218E-3</v>
      </c>
      <c r="F30" s="209">
        <v>1</v>
      </c>
      <c r="G30" s="211">
        <f t="shared" si="2"/>
        <v>4.1493775933609959E-3</v>
      </c>
      <c r="I30"/>
      <c r="J30" s="210"/>
    </row>
    <row r="31" spans="1:10" s="18" customFormat="1">
      <c r="A31" s="190" t="s">
        <v>360</v>
      </c>
      <c r="B31" s="187">
        <v>2</v>
      </c>
      <c r="C31" s="207">
        <f t="shared" si="0"/>
        <v>1.6666666666666666E-2</v>
      </c>
      <c r="D31" s="209">
        <v>6</v>
      </c>
      <c r="E31" s="208">
        <f t="shared" si="1"/>
        <v>2.6086956521739129E-2</v>
      </c>
      <c r="F31" s="209">
        <v>8</v>
      </c>
      <c r="G31" s="211">
        <f t="shared" si="2"/>
        <v>3.3195020746887967E-2</v>
      </c>
      <c r="I31"/>
      <c r="J31" s="210"/>
    </row>
    <row r="32" spans="1:10" s="18" customFormat="1">
      <c r="A32" s="190" t="s">
        <v>336</v>
      </c>
      <c r="B32" s="187">
        <v>11</v>
      </c>
      <c r="C32" s="207">
        <f t="shared" si="0"/>
        <v>9.166666666666666E-2</v>
      </c>
      <c r="D32" s="209">
        <v>24</v>
      </c>
      <c r="E32" s="208">
        <f t="shared" si="1"/>
        <v>0.10434782608695652</v>
      </c>
      <c r="F32" s="209">
        <v>23</v>
      </c>
      <c r="G32" s="211">
        <f t="shared" si="2"/>
        <v>9.5435684647302899E-2</v>
      </c>
      <c r="I32"/>
      <c r="J32" s="210"/>
    </row>
    <row r="33" spans="1:10" s="18" customFormat="1">
      <c r="A33" s="202" t="s">
        <v>386</v>
      </c>
      <c r="B33" s="187">
        <v>0</v>
      </c>
      <c r="C33" s="207">
        <f t="shared" si="0"/>
        <v>0</v>
      </c>
      <c r="D33" s="209">
        <v>2</v>
      </c>
      <c r="E33" s="208">
        <f t="shared" si="1"/>
        <v>8.6956521739130436E-3</v>
      </c>
      <c r="F33" s="187">
        <v>0</v>
      </c>
      <c r="G33" s="207">
        <f>+F33/$B$34</f>
        <v>0</v>
      </c>
      <c r="I33"/>
      <c r="J33"/>
    </row>
    <row r="34" spans="1:10" s="18" customFormat="1">
      <c r="A34" s="185" t="s">
        <v>23</v>
      </c>
      <c r="B34" s="55">
        <f>SUM(B8:B33)</f>
        <v>120</v>
      </c>
      <c r="C34" s="206">
        <f t="shared" si="0"/>
        <v>1</v>
      </c>
      <c r="D34" s="204">
        <f>SUM(D8:D33)</f>
        <v>230</v>
      </c>
      <c r="E34" s="205">
        <f>SUM(E8:E33)</f>
        <v>0.99999999999999956</v>
      </c>
      <c r="F34" s="204">
        <f>SUM(F8:F32)</f>
        <v>241</v>
      </c>
      <c r="G34" s="203">
        <f>SUM(G8:G32)</f>
        <v>0.99999999999999989</v>
      </c>
      <c r="I34"/>
      <c r="J34"/>
    </row>
    <row r="35" spans="1:10" s="18" customFormat="1">
      <c r="A35" s="23" t="s">
        <v>382</v>
      </c>
      <c r="B35" s="23"/>
      <c r="C35" s="23"/>
      <c r="I35"/>
      <c r="J35"/>
    </row>
    <row r="36" spans="1:10" s="18" customFormat="1" ht="14"/>
    <row r="37" spans="1:10" s="18" customFormat="1" ht="14"/>
    <row r="38" spans="1:10" s="18" customFormat="1" ht="14"/>
  </sheetData>
  <sheetProtection selectLockedCells="1" selectUnlockedCells="1"/>
  <mergeCells count="3">
    <mergeCell ref="A5:G5"/>
    <mergeCell ref="A4:G4"/>
    <mergeCell ref="A3:G3"/>
  </mergeCells>
  <conditionalFormatting sqref="A4">
    <cfRule type="duplicateValues" dxfId="75" priority="2"/>
  </conditionalFormatting>
  <conditionalFormatting sqref="A5">
    <cfRule type="duplicateValues" dxfId="74" priority="1"/>
  </conditionalFormatting>
  <pageMargins left="0.7" right="0.7" top="0.75" bottom="0.75" header="0.3" footer="0.3"/>
  <pageSetup orientation="portrait" horizontalDpi="360" verticalDpi="360"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89575-A2F8-4A6C-92DB-5A2C76370F9A}">
  <dimension ref="A1:G24"/>
  <sheetViews>
    <sheetView showGridLines="0" zoomScaleNormal="100" workbookViewId="0">
      <selection activeCell="A6" sqref="A6:G6"/>
    </sheetView>
  </sheetViews>
  <sheetFormatPr baseColWidth="10" defaultColWidth="11.5" defaultRowHeight="15"/>
  <cols>
    <col min="1" max="1" width="24.33203125" style="16" customWidth="1"/>
    <col min="2" max="2" width="14.83203125" style="16" customWidth="1"/>
    <col min="3" max="3" width="10.83203125" style="16" customWidth="1"/>
    <col min="4" max="4" width="14" style="16" customWidth="1"/>
    <col min="5" max="5" width="8" style="16" customWidth="1"/>
    <col min="6" max="6" width="13.6640625" style="16" customWidth="1"/>
    <col min="7" max="16384" width="11.5" style="16"/>
  </cols>
  <sheetData>
    <row r="1" spans="1:7" s="14" customFormat="1" ht="59.25" customHeight="1"/>
    <row r="2" spans="1:7" s="15" customFormat="1" ht="3.5" customHeight="1"/>
    <row r="3" spans="1:7" s="18" customFormat="1" ht="14"/>
    <row r="4" spans="1:7" s="18" customFormat="1" ht="21">
      <c r="A4" s="461" t="s">
        <v>13</v>
      </c>
      <c r="B4" s="461"/>
      <c r="C4" s="461"/>
      <c r="D4" s="461"/>
      <c r="E4" s="461"/>
      <c r="F4" s="461"/>
      <c r="G4" s="461"/>
    </row>
    <row r="5" spans="1:7" s="18" customFormat="1" ht="29" customHeight="1">
      <c r="A5" s="483" t="s">
        <v>562</v>
      </c>
      <c r="B5" s="483"/>
      <c r="C5" s="483"/>
      <c r="D5" s="483"/>
      <c r="E5" s="483"/>
      <c r="F5" s="483"/>
      <c r="G5" s="483"/>
    </row>
    <row r="6" spans="1:7" s="18" customFormat="1" ht="14">
      <c r="A6" s="482" t="s">
        <v>359</v>
      </c>
      <c r="B6" s="482"/>
      <c r="C6" s="482"/>
      <c r="D6" s="482"/>
      <c r="E6" s="482"/>
      <c r="F6" s="482"/>
      <c r="G6" s="482"/>
    </row>
    <row r="7" spans="1:7" s="18" customFormat="1" ht="14"/>
    <row r="8" spans="1:7" s="18" customFormat="1" ht="29" customHeight="1">
      <c r="A8" s="17" t="s">
        <v>358</v>
      </c>
      <c r="B8" s="17" t="s">
        <v>385</v>
      </c>
      <c r="C8" s="17" t="s">
        <v>22</v>
      </c>
      <c r="D8" s="17" t="s">
        <v>384</v>
      </c>
      <c r="E8" s="17" t="s">
        <v>22</v>
      </c>
      <c r="F8" s="17" t="s">
        <v>355</v>
      </c>
      <c r="G8" s="17" t="s">
        <v>22</v>
      </c>
    </row>
    <row r="9" spans="1:7" s="18" customFormat="1">
      <c r="A9" s="190" t="s">
        <v>354</v>
      </c>
      <c r="B9" s="189">
        <v>9</v>
      </c>
      <c r="C9" s="213">
        <f t="shared" ref="C9:C23" si="0">+B9/$B$23</f>
        <v>0.23076923076923078</v>
      </c>
      <c r="D9" s="189">
        <v>15</v>
      </c>
      <c r="E9" s="188">
        <f t="shared" ref="E9:E23" si="1">+D9/$D$23</f>
        <v>0.25</v>
      </c>
      <c r="F9" s="187">
        <v>15</v>
      </c>
      <c r="G9" s="186">
        <v>0.24193548387096775</v>
      </c>
    </row>
    <row r="10" spans="1:7" s="18" customFormat="1">
      <c r="A10" s="190" t="s">
        <v>353</v>
      </c>
      <c r="B10" s="189">
        <v>1</v>
      </c>
      <c r="C10" s="213">
        <f t="shared" si="0"/>
        <v>2.564102564102564E-2</v>
      </c>
      <c r="D10" s="189">
        <v>0</v>
      </c>
      <c r="E10" s="188">
        <f t="shared" si="1"/>
        <v>0</v>
      </c>
      <c r="F10" s="187">
        <v>1</v>
      </c>
      <c r="G10" s="186">
        <v>1.6129032258064516E-2</v>
      </c>
    </row>
    <row r="11" spans="1:7" s="18" customFormat="1">
      <c r="A11" s="190" t="s">
        <v>352</v>
      </c>
      <c r="B11" s="189">
        <v>16</v>
      </c>
      <c r="C11" s="213">
        <f t="shared" si="0"/>
        <v>0.41025641025641024</v>
      </c>
      <c r="D11" s="189">
        <v>27</v>
      </c>
      <c r="E11" s="188">
        <f t="shared" si="1"/>
        <v>0.45</v>
      </c>
      <c r="F11" s="187">
        <v>27</v>
      </c>
      <c r="G11" s="186">
        <v>0.43548387096774194</v>
      </c>
    </row>
    <row r="12" spans="1:7" s="18" customFormat="1">
      <c r="A12" s="190" t="s">
        <v>351</v>
      </c>
      <c r="B12" s="189">
        <v>1</v>
      </c>
      <c r="C12" s="213">
        <f t="shared" si="0"/>
        <v>2.564102564102564E-2</v>
      </c>
      <c r="D12" s="189">
        <v>1</v>
      </c>
      <c r="E12" s="188">
        <f t="shared" si="1"/>
        <v>1.6666666666666666E-2</v>
      </c>
      <c r="F12" s="187">
        <v>1</v>
      </c>
      <c r="G12" s="186">
        <v>1.6129032258064516E-2</v>
      </c>
    </row>
    <row r="13" spans="1:7" s="18" customFormat="1">
      <c r="A13" s="190" t="s">
        <v>350</v>
      </c>
      <c r="B13" s="187">
        <v>2</v>
      </c>
      <c r="C13" s="213">
        <f t="shared" si="0"/>
        <v>5.128205128205128E-2</v>
      </c>
      <c r="D13" s="189">
        <v>1</v>
      </c>
      <c r="E13" s="188">
        <f t="shared" si="1"/>
        <v>1.6666666666666666E-2</v>
      </c>
      <c r="F13" s="187">
        <v>1</v>
      </c>
      <c r="G13" s="186">
        <v>1.6129032258064516E-2</v>
      </c>
    </row>
    <row r="14" spans="1:7">
      <c r="A14" s="190" t="s">
        <v>345</v>
      </c>
      <c r="B14" s="187">
        <v>1</v>
      </c>
      <c r="C14" s="213">
        <f t="shared" si="0"/>
        <v>2.564102564102564E-2</v>
      </c>
      <c r="D14" s="189">
        <v>2</v>
      </c>
      <c r="E14" s="188">
        <f t="shared" si="1"/>
        <v>3.3333333333333333E-2</v>
      </c>
      <c r="F14" s="187">
        <v>2</v>
      </c>
      <c r="G14" s="186">
        <v>3.2258064516129031E-2</v>
      </c>
    </row>
    <row r="15" spans="1:7">
      <c r="A15" s="190" t="s">
        <v>344</v>
      </c>
      <c r="B15" s="187">
        <v>0</v>
      </c>
      <c r="C15" s="213">
        <f t="shared" si="0"/>
        <v>0</v>
      </c>
      <c r="D15" s="189">
        <v>1</v>
      </c>
      <c r="E15" s="188">
        <f t="shared" si="1"/>
        <v>1.6666666666666666E-2</v>
      </c>
      <c r="F15" s="187">
        <v>1</v>
      </c>
      <c r="G15" s="186">
        <v>1.6129032258064516E-2</v>
      </c>
    </row>
    <row r="16" spans="1:7">
      <c r="A16" s="190" t="s">
        <v>342</v>
      </c>
      <c r="B16" s="189">
        <v>0</v>
      </c>
      <c r="C16" s="213">
        <f t="shared" si="0"/>
        <v>0</v>
      </c>
      <c r="D16" s="189">
        <v>1</v>
      </c>
      <c r="E16" s="188">
        <f t="shared" si="1"/>
        <v>1.6666666666666666E-2</v>
      </c>
      <c r="F16" s="187">
        <v>1</v>
      </c>
      <c r="G16" s="186">
        <v>1.6129032258064516E-2</v>
      </c>
    </row>
    <row r="17" spans="1:7">
      <c r="A17" s="190" t="s">
        <v>341</v>
      </c>
      <c r="B17" s="187">
        <v>1</v>
      </c>
      <c r="C17" s="213">
        <f t="shared" si="0"/>
        <v>2.564102564102564E-2</v>
      </c>
      <c r="D17" s="189">
        <v>0</v>
      </c>
      <c r="E17" s="188">
        <f t="shared" si="1"/>
        <v>0</v>
      </c>
      <c r="F17" s="187">
        <v>1</v>
      </c>
      <c r="G17" s="186">
        <v>1.6129032258064516E-2</v>
      </c>
    </row>
    <row r="18" spans="1:7">
      <c r="A18" s="190" t="s">
        <v>339</v>
      </c>
      <c r="B18" s="189">
        <v>2</v>
      </c>
      <c r="C18" s="213">
        <f t="shared" si="0"/>
        <v>5.128205128205128E-2</v>
      </c>
      <c r="D18" s="189">
        <v>2</v>
      </c>
      <c r="E18" s="188">
        <f t="shared" si="1"/>
        <v>3.3333333333333333E-2</v>
      </c>
      <c r="F18" s="187">
        <v>2</v>
      </c>
      <c r="G18" s="186">
        <v>3.2258064516129031E-2</v>
      </c>
    </row>
    <row r="19" spans="1:7">
      <c r="A19" s="190" t="s">
        <v>338</v>
      </c>
      <c r="B19" s="189">
        <v>0</v>
      </c>
      <c r="C19" s="213">
        <f t="shared" si="0"/>
        <v>0</v>
      </c>
      <c r="D19" s="189">
        <v>2</v>
      </c>
      <c r="E19" s="188">
        <f t="shared" si="1"/>
        <v>3.3333333333333333E-2</v>
      </c>
      <c r="F19" s="187">
        <v>1</v>
      </c>
      <c r="G19" s="186">
        <v>1.6129032258064516E-2</v>
      </c>
    </row>
    <row r="20" spans="1:7">
      <c r="A20" s="190" t="s">
        <v>337</v>
      </c>
      <c r="B20" s="189">
        <v>1</v>
      </c>
      <c r="C20" s="213">
        <f t="shared" si="0"/>
        <v>2.564102564102564E-2</v>
      </c>
      <c r="D20" s="189">
        <v>1</v>
      </c>
      <c r="E20" s="188">
        <f t="shared" si="1"/>
        <v>1.6666666666666666E-2</v>
      </c>
      <c r="F20" s="187">
        <v>1</v>
      </c>
      <c r="G20" s="186">
        <v>1.6129032258064516E-2</v>
      </c>
    </row>
    <row r="21" spans="1:7">
      <c r="A21" s="190" t="s">
        <v>360</v>
      </c>
      <c r="B21" s="189">
        <v>1</v>
      </c>
      <c r="C21" s="213">
        <f t="shared" si="0"/>
        <v>2.564102564102564E-2</v>
      </c>
      <c r="D21" s="189">
        <v>2</v>
      </c>
      <c r="E21" s="188">
        <f t="shared" si="1"/>
        <v>3.3333333333333333E-2</v>
      </c>
      <c r="F21" s="187">
        <v>2</v>
      </c>
      <c r="G21" s="186">
        <v>3.2258064516129031E-2</v>
      </c>
    </row>
    <row r="22" spans="1:7">
      <c r="A22" s="190" t="s">
        <v>336</v>
      </c>
      <c r="B22" s="189">
        <v>4</v>
      </c>
      <c r="C22" s="213">
        <f t="shared" si="0"/>
        <v>0.10256410256410256</v>
      </c>
      <c r="D22" s="189">
        <v>5</v>
      </c>
      <c r="E22" s="188">
        <f t="shared" si="1"/>
        <v>8.3333333333333329E-2</v>
      </c>
      <c r="F22" s="187">
        <v>6</v>
      </c>
      <c r="G22" s="186">
        <v>9.6774193548387094E-2</v>
      </c>
    </row>
    <row r="23" spans="1:7">
      <c r="A23" s="185" t="s">
        <v>23</v>
      </c>
      <c r="B23" s="184">
        <f>SUM(B9:B22)</f>
        <v>39</v>
      </c>
      <c r="C23" s="212">
        <f t="shared" si="0"/>
        <v>1</v>
      </c>
      <c r="D23" s="184">
        <f>SUM(D9:D22)</f>
        <v>60</v>
      </c>
      <c r="E23" s="196">
        <f t="shared" si="1"/>
        <v>1</v>
      </c>
      <c r="F23" s="181">
        <f>SUM(F9:F22)</f>
        <v>62</v>
      </c>
      <c r="G23" s="195">
        <f>SUM(G9:G22)</f>
        <v>0.99999999999999989</v>
      </c>
    </row>
    <row r="24" spans="1:7">
      <c r="A24" s="23" t="s">
        <v>382</v>
      </c>
    </row>
  </sheetData>
  <sheetProtection selectLockedCells="1" selectUnlockedCells="1"/>
  <mergeCells count="3">
    <mergeCell ref="A6:G6"/>
    <mergeCell ref="A5:G5"/>
    <mergeCell ref="A4:G4"/>
  </mergeCells>
  <conditionalFormatting sqref="A5">
    <cfRule type="duplicateValues" dxfId="73" priority="2"/>
  </conditionalFormatting>
  <conditionalFormatting sqref="A6">
    <cfRule type="duplicateValues" dxfId="72" priority="1"/>
  </conditionalFormatting>
  <pageMargins left="0.7" right="0.7" top="0.75" bottom="0.75" header="0.3" footer="0.3"/>
  <pageSetup orientation="portrait" horizontalDpi="360" verticalDpi="360"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9FA6C-3C51-4864-9531-EDFB0EF64E8D}">
  <dimension ref="A1:G14"/>
  <sheetViews>
    <sheetView showGridLines="0" zoomScaleNormal="100" workbookViewId="0">
      <selection activeCell="H5" sqref="H5"/>
    </sheetView>
  </sheetViews>
  <sheetFormatPr baseColWidth="10" defaultColWidth="11.5" defaultRowHeight="15"/>
  <cols>
    <col min="1" max="1" width="24.5" style="16" customWidth="1"/>
    <col min="2" max="2" width="14" style="16" customWidth="1"/>
    <col min="3" max="3" width="9" style="16" customWidth="1"/>
    <col min="4" max="4" width="14.5" style="16" customWidth="1"/>
    <col min="5" max="5" width="7.6640625" style="16" customWidth="1"/>
    <col min="6" max="6" width="14.1640625" style="16" customWidth="1"/>
    <col min="7" max="16384" width="11.5" style="16"/>
  </cols>
  <sheetData>
    <row r="1" spans="1:7" s="14" customFormat="1" ht="59.25" customHeight="1"/>
    <row r="2" spans="1:7" s="15" customFormat="1" ht="3.75" customHeight="1"/>
    <row r="3" spans="1:7" ht="28.5" customHeight="1">
      <c r="A3" s="461" t="s">
        <v>13</v>
      </c>
      <c r="B3" s="461"/>
      <c r="C3" s="461"/>
      <c r="D3" s="461"/>
      <c r="E3" s="461"/>
      <c r="F3" s="461"/>
      <c r="G3" s="461"/>
    </row>
    <row r="4" spans="1:7" ht="42" customHeight="1">
      <c r="A4" s="473" t="s">
        <v>563</v>
      </c>
      <c r="B4" s="473"/>
      <c r="C4" s="473"/>
      <c r="D4" s="473"/>
      <c r="E4" s="473"/>
      <c r="F4" s="473"/>
      <c r="G4" s="473"/>
    </row>
    <row r="5" spans="1:7">
      <c r="A5" s="482" t="s">
        <v>359</v>
      </c>
      <c r="B5" s="482"/>
      <c r="C5" s="482"/>
      <c r="D5" s="482"/>
      <c r="E5" s="482"/>
      <c r="F5" s="482"/>
      <c r="G5" s="482"/>
    </row>
    <row r="6" spans="1:7">
      <c r="A6" s="18"/>
      <c r="B6" s="18"/>
      <c r="C6" s="18"/>
      <c r="D6" s="18"/>
      <c r="E6" s="18"/>
    </row>
    <row r="7" spans="1:7" s="18" customFormat="1" ht="30" customHeight="1">
      <c r="A7" s="29" t="s">
        <v>358</v>
      </c>
      <c r="B7" s="17" t="s">
        <v>393</v>
      </c>
      <c r="C7" s="17" t="s">
        <v>22</v>
      </c>
      <c r="D7" s="17" t="s">
        <v>384</v>
      </c>
      <c r="E7" s="17" t="s">
        <v>22</v>
      </c>
      <c r="F7" s="17" t="s">
        <v>355</v>
      </c>
      <c r="G7" s="17" t="s">
        <v>22</v>
      </c>
    </row>
    <row r="8" spans="1:7" s="18" customFormat="1">
      <c r="A8" s="190" t="s">
        <v>354</v>
      </c>
      <c r="B8" s="199">
        <v>5</v>
      </c>
      <c r="C8" s="188">
        <f>+B8/$B$13</f>
        <v>0.55555555555555558</v>
      </c>
      <c r="D8" s="189">
        <v>6</v>
      </c>
      <c r="E8" s="188">
        <f t="shared" ref="E8:E13" si="0">+D8/$D$13</f>
        <v>0.35294117647058826</v>
      </c>
      <c r="F8" s="189">
        <v>5</v>
      </c>
      <c r="G8" s="198">
        <v>0.3125</v>
      </c>
    </row>
    <row r="9" spans="1:7" s="18" customFormat="1">
      <c r="A9" s="190" t="s">
        <v>352</v>
      </c>
      <c r="B9" s="189">
        <v>3</v>
      </c>
      <c r="C9" s="188">
        <f>+B9/$B$13</f>
        <v>0.33333333333333331</v>
      </c>
      <c r="D9" s="189">
        <v>8</v>
      </c>
      <c r="E9" s="188">
        <f t="shared" si="0"/>
        <v>0.47058823529411764</v>
      </c>
      <c r="F9" s="189">
        <v>8</v>
      </c>
      <c r="G9" s="198">
        <v>0.5</v>
      </c>
    </row>
    <row r="10" spans="1:7">
      <c r="A10" s="190" t="s">
        <v>339</v>
      </c>
      <c r="B10" s="216">
        <v>0</v>
      </c>
      <c r="C10" s="188">
        <v>0</v>
      </c>
      <c r="D10" s="189">
        <v>2</v>
      </c>
      <c r="E10" s="188">
        <f t="shared" si="0"/>
        <v>0.11764705882352941</v>
      </c>
      <c r="F10" s="189">
        <v>2</v>
      </c>
      <c r="G10" s="198">
        <v>0.125</v>
      </c>
    </row>
    <row r="11" spans="1:7">
      <c r="A11" s="190" t="s">
        <v>360</v>
      </c>
      <c r="B11" s="216">
        <v>0</v>
      </c>
      <c r="C11" s="188">
        <v>0</v>
      </c>
      <c r="D11" s="189">
        <v>1</v>
      </c>
      <c r="E11" s="188">
        <f t="shared" si="0"/>
        <v>5.8823529411764705E-2</v>
      </c>
      <c r="F11" s="189">
        <v>1</v>
      </c>
      <c r="G11" s="198">
        <v>6.25E-2</v>
      </c>
    </row>
    <row r="12" spans="1:7">
      <c r="A12" s="190" t="s">
        <v>336</v>
      </c>
      <c r="B12" s="189">
        <v>1</v>
      </c>
      <c r="C12" s="188">
        <f>+B12/$B$13</f>
        <v>0.1111111111111111</v>
      </c>
      <c r="D12" s="189">
        <v>0</v>
      </c>
      <c r="E12" s="188">
        <f t="shared" si="0"/>
        <v>0</v>
      </c>
      <c r="F12" s="189">
        <v>0</v>
      </c>
      <c r="G12" s="198">
        <v>0</v>
      </c>
    </row>
    <row r="13" spans="1:7">
      <c r="A13" s="185" t="s">
        <v>23</v>
      </c>
      <c r="B13" s="215">
        <f>SUM(B8:B12)</f>
        <v>9</v>
      </c>
      <c r="C13" s="196">
        <f>+B13/$B$13</f>
        <v>1</v>
      </c>
      <c r="D13" s="184">
        <f>SUM(D8:D12)</f>
        <v>17</v>
      </c>
      <c r="E13" s="182">
        <f t="shared" si="0"/>
        <v>1</v>
      </c>
      <c r="F13" s="55">
        <f>SUM(F8:F12)</f>
        <v>16</v>
      </c>
      <c r="G13" s="214">
        <f>SUM(G8:G12)</f>
        <v>1</v>
      </c>
    </row>
    <row r="14" spans="1:7">
      <c r="A14" s="23" t="s">
        <v>382</v>
      </c>
      <c r="B14" s="23"/>
      <c r="C14" s="23"/>
    </row>
  </sheetData>
  <sheetProtection selectLockedCells="1" selectUnlockedCells="1"/>
  <mergeCells count="3">
    <mergeCell ref="A5:G5"/>
    <mergeCell ref="A4:G4"/>
    <mergeCell ref="A3:G3"/>
  </mergeCells>
  <conditionalFormatting sqref="A4">
    <cfRule type="duplicateValues" dxfId="71" priority="2"/>
  </conditionalFormatting>
  <conditionalFormatting sqref="A5">
    <cfRule type="duplicateValues" dxfId="70" priority="1"/>
  </conditionalFormatting>
  <pageMargins left="0.7" right="0.7" top="0.75" bottom="0.75" header="0.3" footer="0.3"/>
  <pageSetup orientation="portrait" horizontalDpi="360" verticalDpi="360"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842E7-AD5D-4918-99DE-F37107B9CA13}">
  <dimension ref="A1:G34"/>
  <sheetViews>
    <sheetView showGridLines="0" zoomScaleNormal="100" workbookViewId="0">
      <selection activeCell="K9" sqref="K9"/>
    </sheetView>
  </sheetViews>
  <sheetFormatPr baseColWidth="10" defaultColWidth="11.5" defaultRowHeight="15"/>
  <cols>
    <col min="1" max="1" width="17" style="16" customWidth="1"/>
    <col min="2" max="2" width="12.83203125" style="16" bestFit="1" customWidth="1"/>
    <col min="3" max="3" width="6.1640625" style="16" bestFit="1" customWidth="1"/>
    <col min="4" max="4" width="12.83203125" style="16" bestFit="1" customWidth="1"/>
    <col min="5" max="5" width="6.1640625" style="16" bestFit="1" customWidth="1"/>
    <col min="6" max="6" width="12.83203125" style="16" bestFit="1" customWidth="1"/>
    <col min="7" max="7" width="6" style="16" bestFit="1" customWidth="1"/>
    <col min="8" max="16384" width="11.5" style="16"/>
  </cols>
  <sheetData>
    <row r="1" spans="1:7" s="14" customFormat="1" ht="59.25" customHeight="1"/>
    <row r="2" spans="1:7" s="15" customFormat="1" ht="3.75" customHeight="1"/>
    <row r="3" spans="1:7" ht="28.5" customHeight="1">
      <c r="A3" s="461" t="s">
        <v>13</v>
      </c>
      <c r="B3" s="461"/>
      <c r="C3" s="461"/>
      <c r="D3" s="461"/>
      <c r="E3" s="461"/>
      <c r="F3" s="461"/>
      <c r="G3" s="461"/>
    </row>
    <row r="4" spans="1:7" s="227" customFormat="1" ht="33" customHeight="1">
      <c r="A4" s="473" t="s">
        <v>564</v>
      </c>
      <c r="B4" s="473"/>
      <c r="C4" s="473"/>
      <c r="D4" s="473"/>
      <c r="E4" s="473"/>
      <c r="F4" s="473"/>
      <c r="G4" s="473"/>
    </row>
    <row r="5" spans="1:7" s="227" customFormat="1">
      <c r="A5" s="482" t="s">
        <v>359</v>
      </c>
      <c r="B5" s="482"/>
      <c r="C5" s="482"/>
      <c r="D5" s="482"/>
      <c r="E5" s="482"/>
      <c r="F5" s="482"/>
      <c r="G5" s="482"/>
    </row>
    <row r="6" spans="1:7">
      <c r="A6" s="18"/>
      <c r="B6" s="18"/>
      <c r="C6" s="18"/>
      <c r="D6" s="18"/>
      <c r="E6" s="18"/>
    </row>
    <row r="7" spans="1:7" s="18" customFormat="1" ht="30" customHeight="1">
      <c r="A7" s="226" t="s">
        <v>358</v>
      </c>
      <c r="B7" s="29" t="s">
        <v>385</v>
      </c>
      <c r="C7" s="226" t="s">
        <v>22</v>
      </c>
      <c r="D7" s="29" t="s">
        <v>384</v>
      </c>
      <c r="E7" s="226" t="s">
        <v>22</v>
      </c>
      <c r="F7" s="29" t="s">
        <v>355</v>
      </c>
      <c r="G7" s="29" t="s">
        <v>22</v>
      </c>
    </row>
    <row r="8" spans="1:7" s="18" customFormat="1">
      <c r="A8" s="224" t="s">
        <v>354</v>
      </c>
      <c r="B8" s="189">
        <v>52</v>
      </c>
      <c r="C8" s="188">
        <f t="shared" ref="C8:C33" si="0">+B8/$B$33</f>
        <v>0.20392156862745098</v>
      </c>
      <c r="D8" s="222">
        <v>52</v>
      </c>
      <c r="E8" s="221">
        <f t="shared" ref="E8:E33" si="1">+D8/$D$33</f>
        <v>0.18571428571428572</v>
      </c>
      <c r="F8" s="187">
        <v>53</v>
      </c>
      <c r="G8" s="186">
        <v>0.18339100346020762</v>
      </c>
    </row>
    <row r="9" spans="1:7" s="18" customFormat="1" ht="29.5" customHeight="1">
      <c r="A9" s="225" t="s">
        <v>387</v>
      </c>
      <c r="B9" s="189">
        <v>0</v>
      </c>
      <c r="C9" s="188">
        <f t="shared" si="0"/>
        <v>0</v>
      </c>
      <c r="D9" s="222">
        <v>0</v>
      </c>
      <c r="E9" s="221">
        <f t="shared" si="1"/>
        <v>0</v>
      </c>
      <c r="F9" s="187">
        <v>1</v>
      </c>
      <c r="G9" s="186">
        <v>3.4602076124567475E-3</v>
      </c>
    </row>
    <row r="10" spans="1:7" s="18" customFormat="1">
      <c r="A10" s="224" t="s">
        <v>353</v>
      </c>
      <c r="B10" s="189">
        <v>13</v>
      </c>
      <c r="C10" s="188">
        <f t="shared" si="0"/>
        <v>5.0980392156862744E-2</v>
      </c>
      <c r="D10" s="189">
        <v>17</v>
      </c>
      <c r="E10" s="221">
        <f t="shared" si="1"/>
        <v>6.0714285714285714E-2</v>
      </c>
      <c r="F10" s="187">
        <v>19</v>
      </c>
      <c r="G10" s="186">
        <v>6.5743944636678195E-2</v>
      </c>
    </row>
    <row r="11" spans="1:7" s="18" customFormat="1">
      <c r="A11" s="224" t="s">
        <v>352</v>
      </c>
      <c r="B11" s="189">
        <v>88</v>
      </c>
      <c r="C11" s="188">
        <f t="shared" si="0"/>
        <v>0.34509803921568627</v>
      </c>
      <c r="D11" s="189">
        <v>96</v>
      </c>
      <c r="E11" s="221">
        <f t="shared" si="1"/>
        <v>0.34285714285714286</v>
      </c>
      <c r="F11" s="187">
        <v>98</v>
      </c>
      <c r="G11" s="186">
        <v>0.33910034602076122</v>
      </c>
    </row>
    <row r="12" spans="1:7" s="18" customFormat="1">
      <c r="A12" s="224" t="s">
        <v>351</v>
      </c>
      <c r="B12" s="189">
        <v>10</v>
      </c>
      <c r="C12" s="188">
        <f t="shared" si="0"/>
        <v>3.9215686274509803E-2</v>
      </c>
      <c r="D12" s="189">
        <v>9</v>
      </c>
      <c r="E12" s="221">
        <f t="shared" si="1"/>
        <v>3.214285714285714E-2</v>
      </c>
      <c r="F12" s="187">
        <v>10</v>
      </c>
      <c r="G12" s="186">
        <v>3.4602076124567477E-2</v>
      </c>
    </row>
    <row r="13" spans="1:7" s="18" customFormat="1">
      <c r="A13" s="224" t="s">
        <v>350</v>
      </c>
      <c r="B13" s="189">
        <v>2</v>
      </c>
      <c r="C13" s="188">
        <f t="shared" si="0"/>
        <v>7.8431372549019607E-3</v>
      </c>
      <c r="D13" s="189">
        <v>2</v>
      </c>
      <c r="E13" s="221">
        <f t="shared" si="1"/>
        <v>7.1428571428571426E-3</v>
      </c>
      <c r="F13" s="187">
        <v>2</v>
      </c>
      <c r="G13" s="186">
        <v>6.920415224913495E-3</v>
      </c>
    </row>
    <row r="14" spans="1:7" s="18" customFormat="1">
      <c r="A14" s="224" t="s">
        <v>349</v>
      </c>
      <c r="B14" s="189">
        <v>4</v>
      </c>
      <c r="C14" s="188">
        <f t="shared" si="0"/>
        <v>1.5686274509803921E-2</v>
      </c>
      <c r="D14" s="189">
        <v>5</v>
      </c>
      <c r="E14" s="221">
        <f t="shared" si="1"/>
        <v>1.7857142857142856E-2</v>
      </c>
      <c r="F14" s="187">
        <v>5</v>
      </c>
      <c r="G14" s="186">
        <v>1.7301038062283738E-2</v>
      </c>
    </row>
    <row r="15" spans="1:7" s="18" customFormat="1">
      <c r="A15" s="224" t="s">
        <v>348</v>
      </c>
      <c r="B15" s="189">
        <v>6</v>
      </c>
      <c r="C15" s="188">
        <f t="shared" si="0"/>
        <v>2.3529411764705882E-2</v>
      </c>
      <c r="D15" s="189">
        <v>9</v>
      </c>
      <c r="E15" s="221">
        <f t="shared" si="1"/>
        <v>3.214285714285714E-2</v>
      </c>
      <c r="F15" s="187">
        <v>9</v>
      </c>
      <c r="G15" s="186">
        <v>3.1141868512110725E-2</v>
      </c>
    </row>
    <row r="16" spans="1:7" s="18" customFormat="1">
      <c r="A16" s="224" t="s">
        <v>381</v>
      </c>
      <c r="B16" s="189">
        <v>0</v>
      </c>
      <c r="C16" s="188">
        <f t="shared" si="0"/>
        <v>0</v>
      </c>
      <c r="D16" s="189">
        <v>2</v>
      </c>
      <c r="E16" s="221">
        <f t="shared" si="1"/>
        <v>7.1428571428571426E-3</v>
      </c>
      <c r="F16" s="187">
        <v>3</v>
      </c>
      <c r="G16" s="186">
        <v>1.0380622837370242E-2</v>
      </c>
    </row>
    <row r="17" spans="1:7" s="18" customFormat="1">
      <c r="A17" s="224" t="s">
        <v>380</v>
      </c>
      <c r="B17" s="189">
        <v>1</v>
      </c>
      <c r="C17" s="188">
        <f t="shared" si="0"/>
        <v>3.9215686274509803E-3</v>
      </c>
      <c r="D17" s="189">
        <v>2</v>
      </c>
      <c r="E17" s="221">
        <f t="shared" si="1"/>
        <v>7.1428571428571426E-3</v>
      </c>
      <c r="F17" s="187">
        <v>2</v>
      </c>
      <c r="G17" s="186">
        <v>6.920415224913495E-3</v>
      </c>
    </row>
    <row r="18" spans="1:7" s="18" customFormat="1">
      <c r="A18" s="224" t="s">
        <v>347</v>
      </c>
      <c r="B18" s="199">
        <v>3</v>
      </c>
      <c r="C18" s="188">
        <f t="shared" si="0"/>
        <v>1.1764705882352941E-2</v>
      </c>
      <c r="D18" s="199">
        <v>4</v>
      </c>
      <c r="E18" s="221">
        <f t="shared" si="1"/>
        <v>1.4285714285714285E-2</v>
      </c>
      <c r="F18" s="187">
        <v>4</v>
      </c>
      <c r="G18" s="186">
        <v>1.384083044982699E-2</v>
      </c>
    </row>
    <row r="19" spans="1:7" s="18" customFormat="1">
      <c r="A19" s="224" t="s">
        <v>346</v>
      </c>
      <c r="B19" s="189">
        <v>8</v>
      </c>
      <c r="C19" s="188">
        <f t="shared" si="0"/>
        <v>3.1372549019607843E-2</v>
      </c>
      <c r="D19" s="189">
        <v>10</v>
      </c>
      <c r="E19" s="221">
        <f t="shared" si="1"/>
        <v>3.5714285714285712E-2</v>
      </c>
      <c r="F19" s="187">
        <v>8</v>
      </c>
      <c r="G19" s="186">
        <v>2.768166089965398E-2</v>
      </c>
    </row>
    <row r="20" spans="1:7" s="18" customFormat="1">
      <c r="A20" s="224" t="s">
        <v>345</v>
      </c>
      <c r="B20" s="189">
        <v>6</v>
      </c>
      <c r="C20" s="188">
        <f t="shared" si="0"/>
        <v>2.3529411764705882E-2</v>
      </c>
      <c r="D20" s="189">
        <v>5</v>
      </c>
      <c r="E20" s="221">
        <f t="shared" si="1"/>
        <v>1.7857142857142856E-2</v>
      </c>
      <c r="F20" s="187">
        <v>6</v>
      </c>
      <c r="G20" s="186">
        <v>2.0761245674740483E-2</v>
      </c>
    </row>
    <row r="21" spans="1:7" s="18" customFormat="1">
      <c r="A21" s="224" t="s">
        <v>373</v>
      </c>
      <c r="B21" s="189">
        <v>0</v>
      </c>
      <c r="C21" s="188">
        <f t="shared" si="0"/>
        <v>0</v>
      </c>
      <c r="D21" s="189">
        <v>1</v>
      </c>
      <c r="E21" s="221">
        <f t="shared" si="1"/>
        <v>3.5714285714285713E-3</v>
      </c>
      <c r="F21" s="187">
        <v>1</v>
      </c>
      <c r="G21" s="186">
        <v>3.4602076124567475E-3</v>
      </c>
    </row>
    <row r="22" spans="1:7" s="18" customFormat="1">
      <c r="A22" s="224" t="s">
        <v>344</v>
      </c>
      <c r="B22" s="189">
        <v>11</v>
      </c>
      <c r="C22" s="188">
        <f t="shared" si="0"/>
        <v>4.3137254901960784E-2</v>
      </c>
      <c r="D22" s="189">
        <v>6</v>
      </c>
      <c r="E22" s="221">
        <f t="shared" si="1"/>
        <v>2.1428571428571429E-2</v>
      </c>
      <c r="F22" s="187">
        <v>7</v>
      </c>
      <c r="G22" s="186">
        <v>2.4221453287197232E-2</v>
      </c>
    </row>
    <row r="23" spans="1:7" s="18" customFormat="1">
      <c r="A23" s="224" t="s">
        <v>343</v>
      </c>
      <c r="B23" s="189">
        <v>2</v>
      </c>
      <c r="C23" s="188">
        <f t="shared" si="0"/>
        <v>7.8431372549019607E-3</v>
      </c>
      <c r="D23" s="189">
        <v>4</v>
      </c>
      <c r="E23" s="221">
        <f t="shared" si="1"/>
        <v>1.4285714285714285E-2</v>
      </c>
      <c r="F23" s="187">
        <v>4</v>
      </c>
      <c r="G23" s="186">
        <v>1.384083044982699E-2</v>
      </c>
    </row>
    <row r="24" spans="1:7" s="18" customFormat="1">
      <c r="A24" s="224" t="s">
        <v>342</v>
      </c>
      <c r="B24" s="189">
        <v>2</v>
      </c>
      <c r="C24" s="188">
        <f t="shared" si="0"/>
        <v>7.8431372549019607E-3</v>
      </c>
      <c r="D24" s="189">
        <v>1</v>
      </c>
      <c r="E24" s="221">
        <f t="shared" si="1"/>
        <v>3.5714285714285713E-3</v>
      </c>
      <c r="F24" s="187">
        <v>1</v>
      </c>
      <c r="G24" s="186">
        <v>3.4602076124567475E-3</v>
      </c>
    </row>
    <row r="25" spans="1:7" s="18" customFormat="1">
      <c r="A25" s="224" t="s">
        <v>341</v>
      </c>
      <c r="B25" s="189">
        <v>8</v>
      </c>
      <c r="C25" s="188">
        <f t="shared" si="0"/>
        <v>3.1372549019607843E-2</v>
      </c>
      <c r="D25" s="189">
        <v>8</v>
      </c>
      <c r="E25" s="221">
        <f t="shared" si="1"/>
        <v>2.8571428571428571E-2</v>
      </c>
      <c r="F25" s="187">
        <v>8</v>
      </c>
      <c r="G25" s="186">
        <v>2.768166089965398E-2</v>
      </c>
    </row>
    <row r="26" spans="1:7" s="18" customFormat="1">
      <c r="A26" s="224" t="s">
        <v>340</v>
      </c>
      <c r="B26" s="189">
        <v>2</v>
      </c>
      <c r="C26" s="188">
        <f t="shared" si="0"/>
        <v>7.8431372549019607E-3</v>
      </c>
      <c r="D26" s="189">
        <v>2</v>
      </c>
      <c r="E26" s="221">
        <f t="shared" si="1"/>
        <v>7.1428571428571426E-3</v>
      </c>
      <c r="F26" s="187">
        <v>2</v>
      </c>
      <c r="G26" s="186">
        <v>6.920415224913495E-3</v>
      </c>
    </row>
    <row r="27" spans="1:7" s="18" customFormat="1">
      <c r="A27" s="224" t="s">
        <v>339</v>
      </c>
      <c r="B27" s="189">
        <v>3</v>
      </c>
      <c r="C27" s="188">
        <f t="shared" si="0"/>
        <v>1.1764705882352941E-2</v>
      </c>
      <c r="D27" s="189">
        <v>6</v>
      </c>
      <c r="E27" s="221">
        <f t="shared" si="1"/>
        <v>2.1428571428571429E-2</v>
      </c>
      <c r="F27" s="187">
        <v>6</v>
      </c>
      <c r="G27" s="186">
        <v>2.0761245674740483E-2</v>
      </c>
    </row>
    <row r="28" spans="1:7" s="18" customFormat="1">
      <c r="A28" s="224" t="s">
        <v>338</v>
      </c>
      <c r="B28" s="189">
        <v>10</v>
      </c>
      <c r="C28" s="188">
        <f t="shared" si="0"/>
        <v>3.9215686274509803E-2</v>
      </c>
      <c r="D28" s="189">
        <v>12</v>
      </c>
      <c r="E28" s="221">
        <f t="shared" si="1"/>
        <v>4.2857142857142858E-2</v>
      </c>
      <c r="F28" s="187">
        <v>11</v>
      </c>
      <c r="G28" s="186">
        <v>3.8062283737024222E-2</v>
      </c>
    </row>
    <row r="29" spans="1:7">
      <c r="A29" s="224" t="s">
        <v>337</v>
      </c>
      <c r="B29" s="189">
        <v>1</v>
      </c>
      <c r="C29" s="188">
        <f t="shared" si="0"/>
        <v>3.9215686274509803E-3</v>
      </c>
      <c r="D29" s="189">
        <v>1</v>
      </c>
      <c r="E29" s="221">
        <f t="shared" si="1"/>
        <v>3.5714285714285713E-3</v>
      </c>
      <c r="F29" s="187">
        <v>1</v>
      </c>
      <c r="G29" s="186">
        <v>3.4602076124567475E-3</v>
      </c>
    </row>
    <row r="30" spans="1:7">
      <c r="A30" s="224" t="s">
        <v>360</v>
      </c>
      <c r="B30" s="189">
        <v>5</v>
      </c>
      <c r="C30" s="188">
        <f t="shared" si="0"/>
        <v>1.9607843137254902E-2</v>
      </c>
      <c r="D30" s="189">
        <v>4</v>
      </c>
      <c r="E30" s="221">
        <f t="shared" si="1"/>
        <v>1.4285714285714285E-2</v>
      </c>
      <c r="F30" s="187">
        <v>5</v>
      </c>
      <c r="G30" s="186">
        <v>1.7301038062283738E-2</v>
      </c>
    </row>
    <row r="31" spans="1:7">
      <c r="A31" s="224" t="s">
        <v>336</v>
      </c>
      <c r="B31" s="189">
        <v>18</v>
      </c>
      <c r="C31" s="188">
        <f t="shared" si="0"/>
        <v>7.0588235294117646E-2</v>
      </c>
      <c r="D31" s="189">
        <v>22</v>
      </c>
      <c r="E31" s="221">
        <f t="shared" si="1"/>
        <v>7.857142857142857E-2</v>
      </c>
      <c r="F31" s="187">
        <v>22</v>
      </c>
      <c r="G31" s="186">
        <v>7.6124567474048443E-2</v>
      </c>
    </row>
    <row r="32" spans="1:7">
      <c r="A32" s="223" t="s">
        <v>386</v>
      </c>
      <c r="B32" s="189">
        <v>0</v>
      </c>
      <c r="C32" s="188">
        <f t="shared" si="0"/>
        <v>0</v>
      </c>
      <c r="D32" s="222">
        <v>0</v>
      </c>
      <c r="E32" s="221">
        <f t="shared" si="1"/>
        <v>0</v>
      </c>
      <c r="F32" s="187">
        <v>1</v>
      </c>
      <c r="G32" s="186">
        <v>3.4602076124567475E-3</v>
      </c>
    </row>
    <row r="33" spans="1:7">
      <c r="A33" s="220" t="s">
        <v>23</v>
      </c>
      <c r="B33" s="219">
        <f>SUM(B8:B32)</f>
        <v>255</v>
      </c>
      <c r="C33" s="218">
        <f t="shared" si="0"/>
        <v>1</v>
      </c>
      <c r="D33" s="184">
        <f>SUM(D8:D32)</f>
        <v>280</v>
      </c>
      <c r="E33" s="217">
        <f t="shared" si="1"/>
        <v>1</v>
      </c>
      <c r="F33" s="181">
        <f>SUM(F8:F32)</f>
        <v>289</v>
      </c>
      <c r="G33" s="195">
        <f>SUM(G8:G32)</f>
        <v>1.0000000000000002</v>
      </c>
    </row>
    <row r="34" spans="1:7">
      <c r="A34" s="23" t="s">
        <v>382</v>
      </c>
      <c r="B34" s="23"/>
      <c r="C34" s="23"/>
    </row>
  </sheetData>
  <sheetProtection selectLockedCells="1" selectUnlockedCells="1"/>
  <mergeCells count="3">
    <mergeCell ref="A5:G5"/>
    <mergeCell ref="A3:G3"/>
    <mergeCell ref="A4:G4"/>
  </mergeCells>
  <conditionalFormatting sqref="A4">
    <cfRule type="duplicateValues" dxfId="69" priority="6"/>
  </conditionalFormatting>
  <conditionalFormatting sqref="A7 E7">
    <cfRule type="duplicateValues" dxfId="68" priority="5"/>
  </conditionalFormatting>
  <conditionalFormatting sqref="A33:C33 D8:D9 A10:A31 A8">
    <cfRule type="duplicateValues" dxfId="67" priority="4"/>
  </conditionalFormatting>
  <conditionalFormatting sqref="C7">
    <cfRule type="duplicateValues" dxfId="66" priority="3"/>
  </conditionalFormatting>
  <conditionalFormatting sqref="A5">
    <cfRule type="duplicateValues" dxfId="65" priority="2"/>
  </conditionalFormatting>
  <conditionalFormatting sqref="D32">
    <cfRule type="duplicateValues" dxfId="64" priority="1"/>
  </conditionalFormatting>
  <pageMargins left="0.7" right="0.7" top="0.75" bottom="0.75" header="0.3" footer="0.3"/>
  <pageSetup orientation="portrait" horizontalDpi="360" verticalDpi="360"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F1CAD-60AF-461E-8CD3-6B4D6879802E}">
  <dimension ref="A1:G36"/>
  <sheetViews>
    <sheetView zoomScaleNormal="100" workbookViewId="0">
      <selection activeCell="H4" sqref="H4"/>
    </sheetView>
  </sheetViews>
  <sheetFormatPr baseColWidth="10" defaultColWidth="10.83203125" defaultRowHeight="16"/>
  <cols>
    <col min="1" max="1" width="16.5" style="341" customWidth="1"/>
    <col min="2" max="2" width="14" style="341" customWidth="1"/>
    <col min="3" max="3" width="7" style="341" customWidth="1"/>
    <col min="4" max="4" width="12.33203125" style="341" customWidth="1"/>
    <col min="5" max="5" width="6.6640625" style="341" customWidth="1"/>
    <col min="6" max="6" width="12" style="341" customWidth="1"/>
    <col min="7" max="7" width="9" style="341" customWidth="1"/>
    <col min="8" max="16384" width="10.83203125" style="341"/>
  </cols>
  <sheetData>
    <row r="1" spans="1:7" ht="63.75" customHeight="1"/>
    <row r="2" spans="1:7" ht="4.5" customHeight="1"/>
    <row r="3" spans="1:7" ht="47" customHeight="1">
      <c r="A3" s="461" t="s">
        <v>13</v>
      </c>
      <c r="B3" s="461"/>
      <c r="C3" s="461"/>
      <c r="D3" s="461"/>
      <c r="E3" s="461"/>
      <c r="F3" s="461"/>
      <c r="G3" s="461"/>
    </row>
    <row r="4" spans="1:7" ht="48" customHeight="1">
      <c r="A4" s="473" t="s">
        <v>565</v>
      </c>
      <c r="B4" s="473"/>
      <c r="C4" s="473"/>
      <c r="D4" s="473"/>
      <c r="E4" s="473"/>
      <c r="F4" s="473"/>
      <c r="G4" s="473"/>
    </row>
    <row r="5" spans="1:7">
      <c r="A5" s="482" t="s">
        <v>359</v>
      </c>
      <c r="B5" s="482"/>
      <c r="C5" s="482"/>
      <c r="D5" s="482"/>
      <c r="E5" s="482"/>
      <c r="F5" s="482"/>
      <c r="G5" s="482"/>
    </row>
    <row r="6" spans="1:7">
      <c r="A6" s="342"/>
      <c r="B6" s="342"/>
      <c r="C6" s="342"/>
      <c r="D6" s="342"/>
      <c r="E6" s="342"/>
    </row>
    <row r="7" spans="1:7" s="344" customFormat="1" ht="38" customHeight="1">
      <c r="A7" s="343" t="s">
        <v>358</v>
      </c>
      <c r="B7" s="17" t="s">
        <v>385</v>
      </c>
      <c r="C7" s="343" t="s">
        <v>22</v>
      </c>
      <c r="D7" s="17" t="s">
        <v>384</v>
      </c>
      <c r="E7" s="343" t="s">
        <v>22</v>
      </c>
      <c r="F7" s="17" t="s">
        <v>355</v>
      </c>
      <c r="G7" s="17" t="s">
        <v>22</v>
      </c>
    </row>
    <row r="8" spans="1:7">
      <c r="A8" s="345" t="s">
        <v>354</v>
      </c>
      <c r="B8" s="192">
        <v>33</v>
      </c>
      <c r="C8" s="221">
        <f t="shared" ref="C8:C33" si="0">+B8/$B$35</f>
        <v>0.16176470588235295</v>
      </c>
      <c r="D8" s="346">
        <v>26</v>
      </c>
      <c r="E8" s="221">
        <f t="shared" ref="E8:E33" si="1">+D8/$D$35</f>
        <v>0.12871287128712872</v>
      </c>
      <c r="F8" s="347">
        <v>29</v>
      </c>
      <c r="G8" s="348">
        <v>0.14795918367346939</v>
      </c>
    </row>
    <row r="9" spans="1:7" ht="45">
      <c r="A9" s="345" t="s">
        <v>387</v>
      </c>
      <c r="B9" s="192">
        <v>0</v>
      </c>
      <c r="C9" s="221">
        <f t="shared" si="0"/>
        <v>0</v>
      </c>
      <c r="D9" s="192">
        <v>0</v>
      </c>
      <c r="E9" s="221">
        <f t="shared" si="1"/>
        <v>0</v>
      </c>
      <c r="F9" s="347">
        <v>1</v>
      </c>
      <c r="G9" s="348">
        <v>5.1020408163265302E-3</v>
      </c>
    </row>
    <row r="10" spans="1:7">
      <c r="A10" s="345" t="s">
        <v>353</v>
      </c>
      <c r="B10" s="192">
        <v>12</v>
      </c>
      <c r="C10" s="221">
        <f t="shared" si="0"/>
        <v>5.8823529411764705E-2</v>
      </c>
      <c r="D10" s="189">
        <v>8</v>
      </c>
      <c r="E10" s="221">
        <f t="shared" si="1"/>
        <v>3.9603960396039604E-2</v>
      </c>
      <c r="F10" s="347">
        <v>8</v>
      </c>
      <c r="G10" s="348">
        <v>4.0816326530612242E-2</v>
      </c>
    </row>
    <row r="11" spans="1:7">
      <c r="A11" s="345" t="s">
        <v>352</v>
      </c>
      <c r="B11" s="192">
        <v>69</v>
      </c>
      <c r="C11" s="221">
        <f t="shared" si="0"/>
        <v>0.33823529411764708</v>
      </c>
      <c r="D11" s="189">
        <v>64</v>
      </c>
      <c r="E11" s="221">
        <f t="shared" si="1"/>
        <v>0.31683168316831684</v>
      </c>
      <c r="F11" s="347">
        <v>71</v>
      </c>
      <c r="G11" s="348">
        <v>0.36224489795918369</v>
      </c>
    </row>
    <row r="12" spans="1:7">
      <c r="A12" s="345" t="s">
        <v>351</v>
      </c>
      <c r="B12" s="192">
        <v>13</v>
      </c>
      <c r="C12" s="221">
        <f t="shared" si="0"/>
        <v>6.3725490196078427E-2</v>
      </c>
      <c r="D12" s="189">
        <v>4</v>
      </c>
      <c r="E12" s="221">
        <f t="shared" si="1"/>
        <v>1.9801980198019802E-2</v>
      </c>
      <c r="F12" s="347">
        <v>3</v>
      </c>
      <c r="G12" s="348">
        <v>1.5306122448979591E-2</v>
      </c>
    </row>
    <row r="13" spans="1:7">
      <c r="A13" s="345" t="s">
        <v>350</v>
      </c>
      <c r="B13" s="192">
        <v>0</v>
      </c>
      <c r="C13" s="221">
        <f t="shared" si="0"/>
        <v>0</v>
      </c>
      <c r="D13" s="189">
        <v>5</v>
      </c>
      <c r="E13" s="221">
        <f t="shared" si="1"/>
        <v>2.4752475247524754E-2</v>
      </c>
      <c r="F13" s="347">
        <v>3</v>
      </c>
      <c r="G13" s="348">
        <v>1.5306122448979591E-2</v>
      </c>
    </row>
    <row r="14" spans="1:7">
      <c r="A14" s="345" t="s">
        <v>349</v>
      </c>
      <c r="B14" s="192">
        <v>4</v>
      </c>
      <c r="C14" s="221">
        <f t="shared" si="0"/>
        <v>1.9607843137254902E-2</v>
      </c>
      <c r="D14" s="189">
        <v>1</v>
      </c>
      <c r="E14" s="221">
        <f t="shared" si="1"/>
        <v>4.9504950495049506E-3</v>
      </c>
      <c r="F14" s="347">
        <v>2</v>
      </c>
      <c r="G14" s="348">
        <v>1.020408163265306E-2</v>
      </c>
    </row>
    <row r="15" spans="1:7">
      <c r="A15" s="345" t="s">
        <v>368</v>
      </c>
      <c r="B15" s="192">
        <v>1</v>
      </c>
      <c r="C15" s="221">
        <f t="shared" si="0"/>
        <v>4.9019607843137254E-3</v>
      </c>
      <c r="D15" s="189">
        <v>2</v>
      </c>
      <c r="E15" s="221">
        <f t="shared" si="1"/>
        <v>9.9009900990099011E-3</v>
      </c>
      <c r="F15" s="347">
        <v>1</v>
      </c>
      <c r="G15" s="348">
        <v>5.1020408163265302E-3</v>
      </c>
    </row>
    <row r="16" spans="1:7">
      <c r="A16" s="345" t="s">
        <v>367</v>
      </c>
      <c r="B16" s="192">
        <v>1</v>
      </c>
      <c r="C16" s="221">
        <f t="shared" si="0"/>
        <v>4.9019607843137254E-3</v>
      </c>
      <c r="D16" s="189">
        <v>0</v>
      </c>
      <c r="E16" s="221">
        <f t="shared" si="1"/>
        <v>0</v>
      </c>
      <c r="F16" s="347">
        <v>2</v>
      </c>
      <c r="G16" s="348">
        <v>1.020408163265306E-2</v>
      </c>
    </row>
    <row r="17" spans="1:7">
      <c r="A17" s="345" t="s">
        <v>348</v>
      </c>
      <c r="B17" s="192">
        <v>3</v>
      </c>
      <c r="C17" s="221">
        <f t="shared" si="0"/>
        <v>1.4705882352941176E-2</v>
      </c>
      <c r="D17" s="189">
        <v>7</v>
      </c>
      <c r="E17" s="221">
        <f t="shared" si="1"/>
        <v>3.4653465346534656E-2</v>
      </c>
      <c r="F17" s="347">
        <v>4</v>
      </c>
      <c r="G17" s="348">
        <v>2.0408163265306121E-2</v>
      </c>
    </row>
    <row r="18" spans="1:7">
      <c r="A18" s="345" t="s">
        <v>366</v>
      </c>
      <c r="B18" s="192">
        <v>0</v>
      </c>
      <c r="C18" s="221">
        <f t="shared" si="0"/>
        <v>0</v>
      </c>
      <c r="D18" s="189">
        <v>2</v>
      </c>
      <c r="E18" s="221">
        <f t="shared" si="1"/>
        <v>9.9009900990099011E-3</v>
      </c>
      <c r="F18" s="347">
        <v>1</v>
      </c>
      <c r="G18" s="348">
        <v>5.1020408163265302E-3</v>
      </c>
    </row>
    <row r="19" spans="1:7">
      <c r="A19" s="345" t="s">
        <v>347</v>
      </c>
      <c r="B19" s="192">
        <v>2</v>
      </c>
      <c r="C19" s="221">
        <f t="shared" si="0"/>
        <v>9.8039215686274508E-3</v>
      </c>
      <c r="D19" s="189">
        <v>0</v>
      </c>
      <c r="E19" s="221">
        <f t="shared" si="1"/>
        <v>0</v>
      </c>
      <c r="F19" s="347">
        <v>1</v>
      </c>
      <c r="G19" s="348">
        <v>5.1020408163265302E-3</v>
      </c>
    </row>
    <row r="20" spans="1:7">
      <c r="A20" s="345" t="s">
        <v>346</v>
      </c>
      <c r="B20" s="192">
        <v>3</v>
      </c>
      <c r="C20" s="221">
        <f t="shared" si="0"/>
        <v>1.4705882352941176E-2</v>
      </c>
      <c r="D20" s="189">
        <v>9</v>
      </c>
      <c r="E20" s="221">
        <f t="shared" si="1"/>
        <v>4.4554455445544552E-2</v>
      </c>
      <c r="F20" s="347">
        <v>9</v>
      </c>
      <c r="G20" s="348">
        <v>4.5918367346938778E-2</v>
      </c>
    </row>
    <row r="21" spans="1:7">
      <c r="A21" s="345" t="s">
        <v>394</v>
      </c>
      <c r="B21" s="192">
        <v>0</v>
      </c>
      <c r="C21" s="221">
        <f t="shared" si="0"/>
        <v>0</v>
      </c>
      <c r="D21" s="189">
        <v>2</v>
      </c>
      <c r="E21" s="221">
        <f t="shared" si="1"/>
        <v>9.9009900990099011E-3</v>
      </c>
      <c r="F21" s="347">
        <v>1</v>
      </c>
      <c r="G21" s="348">
        <v>5.1020408163265302E-3</v>
      </c>
    </row>
    <row r="22" spans="1:7">
      <c r="A22" s="345" t="s">
        <v>345</v>
      </c>
      <c r="B22" s="192">
        <v>3</v>
      </c>
      <c r="C22" s="221">
        <f t="shared" si="0"/>
        <v>1.4705882352941176E-2</v>
      </c>
      <c r="D22" s="189">
        <v>2</v>
      </c>
      <c r="E22" s="221">
        <f t="shared" si="1"/>
        <v>9.9009900990099011E-3</v>
      </c>
      <c r="F22" s="189">
        <v>0</v>
      </c>
      <c r="G22" s="221">
        <v>0</v>
      </c>
    </row>
    <row r="23" spans="1:7">
      <c r="A23" s="345" t="s">
        <v>373</v>
      </c>
      <c r="B23" s="192">
        <v>1</v>
      </c>
      <c r="C23" s="221">
        <f t="shared" si="0"/>
        <v>4.9019607843137254E-3</v>
      </c>
      <c r="D23" s="189">
        <v>1</v>
      </c>
      <c r="E23" s="221">
        <f t="shared" si="1"/>
        <v>4.9504950495049506E-3</v>
      </c>
      <c r="F23" s="189">
        <v>0</v>
      </c>
      <c r="G23" s="221">
        <v>0</v>
      </c>
    </row>
    <row r="24" spans="1:7">
      <c r="A24" s="345" t="s">
        <v>344</v>
      </c>
      <c r="B24" s="192">
        <v>1</v>
      </c>
      <c r="C24" s="221">
        <f t="shared" si="0"/>
        <v>4.9019607843137254E-3</v>
      </c>
      <c r="D24" s="189">
        <v>4</v>
      </c>
      <c r="E24" s="221">
        <f t="shared" si="1"/>
        <v>1.9801980198019802E-2</v>
      </c>
      <c r="F24" s="347">
        <v>2</v>
      </c>
      <c r="G24" s="348">
        <v>1.020408163265306E-2</v>
      </c>
    </row>
    <row r="25" spans="1:7">
      <c r="A25" s="345" t="s">
        <v>343</v>
      </c>
      <c r="B25" s="192">
        <v>2</v>
      </c>
      <c r="C25" s="221">
        <f t="shared" si="0"/>
        <v>9.8039215686274508E-3</v>
      </c>
      <c r="D25" s="189">
        <v>2</v>
      </c>
      <c r="E25" s="221">
        <f t="shared" si="1"/>
        <v>9.9009900990099011E-3</v>
      </c>
      <c r="F25" s="189">
        <v>0</v>
      </c>
      <c r="G25" s="221">
        <v>0</v>
      </c>
    </row>
    <row r="26" spans="1:7">
      <c r="A26" s="345" t="s">
        <v>342</v>
      </c>
      <c r="B26" s="192">
        <v>1</v>
      </c>
      <c r="C26" s="221">
        <f t="shared" si="0"/>
        <v>4.9019607843137254E-3</v>
      </c>
      <c r="D26" s="189">
        <v>3</v>
      </c>
      <c r="E26" s="221">
        <f t="shared" si="1"/>
        <v>1.4851485148514851E-2</v>
      </c>
      <c r="F26" s="347">
        <v>3</v>
      </c>
      <c r="G26" s="348">
        <v>1.5306122448979591E-2</v>
      </c>
    </row>
    <row r="27" spans="1:7">
      <c r="A27" s="345" t="s">
        <v>341</v>
      </c>
      <c r="B27" s="192">
        <v>2</v>
      </c>
      <c r="C27" s="221">
        <f t="shared" si="0"/>
        <v>9.8039215686274508E-3</v>
      </c>
      <c r="D27" s="189">
        <v>3</v>
      </c>
      <c r="E27" s="221">
        <f t="shared" si="1"/>
        <v>1.4851485148514851E-2</v>
      </c>
      <c r="F27" s="347">
        <v>3</v>
      </c>
      <c r="G27" s="348">
        <v>1.5306122448979591E-2</v>
      </c>
    </row>
    <row r="28" spans="1:7">
      <c r="A28" s="345" t="s">
        <v>340</v>
      </c>
      <c r="B28" s="192">
        <v>7</v>
      </c>
      <c r="C28" s="221">
        <f t="shared" si="0"/>
        <v>3.4313725490196081E-2</v>
      </c>
      <c r="D28" s="189">
        <v>9</v>
      </c>
      <c r="E28" s="221">
        <f t="shared" si="1"/>
        <v>4.4554455445544552E-2</v>
      </c>
      <c r="F28" s="347">
        <v>9</v>
      </c>
      <c r="G28" s="348">
        <v>4.5918367346938778E-2</v>
      </c>
    </row>
    <row r="29" spans="1:7">
      <c r="A29" s="345" t="s">
        <v>339</v>
      </c>
      <c r="B29" s="192">
        <v>11</v>
      </c>
      <c r="C29" s="221">
        <f t="shared" si="0"/>
        <v>5.3921568627450983E-2</v>
      </c>
      <c r="D29" s="189">
        <v>10</v>
      </c>
      <c r="E29" s="221">
        <f t="shared" si="1"/>
        <v>4.9504950495049507E-2</v>
      </c>
      <c r="F29" s="347">
        <v>6</v>
      </c>
      <c r="G29" s="348">
        <v>3.0612244897959183E-2</v>
      </c>
    </row>
    <row r="30" spans="1:7">
      <c r="A30" s="345" t="s">
        <v>338</v>
      </c>
      <c r="B30" s="192">
        <v>12</v>
      </c>
      <c r="C30" s="221">
        <f t="shared" si="0"/>
        <v>5.8823529411764705E-2</v>
      </c>
      <c r="D30" s="189">
        <v>9</v>
      </c>
      <c r="E30" s="221">
        <f t="shared" si="1"/>
        <v>4.4554455445544552E-2</v>
      </c>
      <c r="F30" s="347">
        <v>8</v>
      </c>
      <c r="G30" s="348">
        <v>4.0816326530612242E-2</v>
      </c>
    </row>
    <row r="31" spans="1:7">
      <c r="A31" s="345" t="s">
        <v>337</v>
      </c>
      <c r="B31" s="192">
        <v>3</v>
      </c>
      <c r="C31" s="221">
        <f t="shared" si="0"/>
        <v>1.4705882352941176E-2</v>
      </c>
      <c r="D31" s="189">
        <v>1</v>
      </c>
      <c r="E31" s="221">
        <f t="shared" si="1"/>
        <v>4.9504950495049506E-3</v>
      </c>
      <c r="F31" s="189">
        <v>0</v>
      </c>
      <c r="G31" s="221">
        <v>0</v>
      </c>
    </row>
    <row r="32" spans="1:7">
      <c r="A32" s="345" t="s">
        <v>360</v>
      </c>
      <c r="B32" s="192">
        <v>1</v>
      </c>
      <c r="C32" s="221">
        <f t="shared" si="0"/>
        <v>4.9019607843137254E-3</v>
      </c>
      <c r="D32" s="189">
        <v>4</v>
      </c>
      <c r="E32" s="221">
        <f t="shared" si="1"/>
        <v>1.9801980198019802E-2</v>
      </c>
      <c r="F32" s="347">
        <v>3</v>
      </c>
      <c r="G32" s="348">
        <v>1.5306122448979591E-2</v>
      </c>
    </row>
    <row r="33" spans="1:7">
      <c r="A33" s="345" t="s">
        <v>336</v>
      </c>
      <c r="B33" s="192">
        <v>19</v>
      </c>
      <c r="C33" s="221">
        <f t="shared" si="0"/>
        <v>9.3137254901960786E-2</v>
      </c>
      <c r="D33" s="189">
        <v>24</v>
      </c>
      <c r="E33" s="221">
        <f t="shared" si="1"/>
        <v>0.11881188118811881</v>
      </c>
      <c r="F33" s="347">
        <v>23</v>
      </c>
      <c r="G33" s="348">
        <v>0.11734693877551021</v>
      </c>
    </row>
    <row r="34" spans="1:7">
      <c r="A34" s="345" t="s">
        <v>386</v>
      </c>
      <c r="B34" s="192">
        <v>0</v>
      </c>
      <c r="C34" s="221">
        <v>0</v>
      </c>
      <c r="D34" s="192">
        <v>0</v>
      </c>
      <c r="E34" s="221">
        <v>0</v>
      </c>
      <c r="F34" s="347">
        <v>3</v>
      </c>
      <c r="G34" s="348">
        <v>1.5306122448979591E-2</v>
      </c>
    </row>
    <row r="35" spans="1:7">
      <c r="A35" s="349" t="s">
        <v>23</v>
      </c>
      <c r="B35" s="350">
        <f>SUM(B8:B34)</f>
        <v>204</v>
      </c>
      <c r="C35" s="351">
        <f>+B35/$B$35</f>
        <v>1</v>
      </c>
      <c r="D35" s="184">
        <f>SUM(D8:D34)</f>
        <v>202</v>
      </c>
      <c r="E35" s="217">
        <f>+D35/$D$35</f>
        <v>1</v>
      </c>
      <c r="F35" s="29">
        <f>SUM(F8:F34)</f>
        <v>196</v>
      </c>
      <c r="G35" s="228">
        <f>SUM(G8:G34)</f>
        <v>0.99999999999999967</v>
      </c>
    </row>
    <row r="36" spans="1:7">
      <c r="A36" s="352" t="s">
        <v>382</v>
      </c>
      <c r="B36" s="352"/>
      <c r="C36" s="352"/>
    </row>
  </sheetData>
  <mergeCells count="3">
    <mergeCell ref="A5:G5"/>
    <mergeCell ref="A3:G3"/>
    <mergeCell ref="A4:G4"/>
  </mergeCells>
  <conditionalFormatting sqref="A7 E7">
    <cfRule type="duplicateValues" dxfId="63" priority="7"/>
  </conditionalFormatting>
  <conditionalFormatting sqref="A35:C35 D8 A10:A34 A8">
    <cfRule type="duplicateValues" dxfId="62" priority="6"/>
  </conditionalFormatting>
  <conditionalFormatting sqref="C7">
    <cfRule type="duplicateValues" dxfId="61" priority="5"/>
  </conditionalFormatting>
  <conditionalFormatting sqref="A9">
    <cfRule type="duplicateValues" dxfId="60" priority="3"/>
  </conditionalFormatting>
  <conditionalFormatting sqref="A4">
    <cfRule type="duplicateValues" dxfId="59" priority="2"/>
  </conditionalFormatting>
  <conditionalFormatting sqref="A5">
    <cfRule type="duplicateValues" dxfId="58" priority="1"/>
  </conditionalFormatting>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FD13A-C3F6-4DBF-A4CA-4716D556B48F}">
  <dimension ref="A1:G36"/>
  <sheetViews>
    <sheetView workbookViewId="0">
      <selection activeCell="H4" sqref="H4"/>
    </sheetView>
  </sheetViews>
  <sheetFormatPr baseColWidth="10" defaultColWidth="10.83203125" defaultRowHeight="16"/>
  <cols>
    <col min="1" max="1" width="24.1640625" style="341" customWidth="1"/>
    <col min="2" max="2" width="15.1640625" style="341" customWidth="1"/>
    <col min="3" max="3" width="8.5" style="341" customWidth="1"/>
    <col min="4" max="4" width="14.83203125" style="341" customWidth="1"/>
    <col min="5" max="5" width="7.83203125" style="341" customWidth="1"/>
    <col min="6" max="6" width="14.1640625" style="341" customWidth="1"/>
    <col min="7" max="7" width="9.1640625" style="341" customWidth="1"/>
    <col min="8" max="16384" width="10.83203125" style="341"/>
  </cols>
  <sheetData>
    <row r="1" spans="1:7" ht="63" customHeight="1"/>
    <row r="2" spans="1:7" ht="3" customHeight="1"/>
    <row r="3" spans="1:7" ht="42" customHeight="1">
      <c r="A3" s="461" t="s">
        <v>13</v>
      </c>
      <c r="B3" s="461"/>
      <c r="C3" s="461"/>
      <c r="D3" s="461"/>
      <c r="E3" s="461"/>
      <c r="F3" s="461"/>
      <c r="G3" s="461"/>
    </row>
    <row r="4" spans="1:7" ht="29" customHeight="1">
      <c r="A4" s="473" t="s">
        <v>566</v>
      </c>
      <c r="B4" s="473"/>
      <c r="C4" s="473"/>
      <c r="D4" s="473"/>
      <c r="E4" s="473"/>
      <c r="F4" s="473"/>
      <c r="G4" s="473"/>
    </row>
    <row r="5" spans="1:7" ht="22" customHeight="1">
      <c r="A5" s="473" t="s">
        <v>359</v>
      </c>
      <c r="B5" s="473"/>
      <c r="C5" s="473"/>
      <c r="D5" s="473"/>
      <c r="E5" s="473"/>
      <c r="F5" s="473"/>
      <c r="G5" s="473"/>
    </row>
    <row r="6" spans="1:7">
      <c r="A6" s="342"/>
      <c r="B6" s="342"/>
      <c r="C6" s="342"/>
      <c r="D6" s="342"/>
      <c r="E6" s="342"/>
    </row>
    <row r="7" spans="1:7" ht="26" customHeight="1">
      <c r="A7" s="353" t="s">
        <v>358</v>
      </c>
      <c r="B7" s="29" t="s">
        <v>385</v>
      </c>
      <c r="C7" s="353" t="s">
        <v>22</v>
      </c>
      <c r="D7" s="29" t="s">
        <v>384</v>
      </c>
      <c r="E7" s="353" t="s">
        <v>22</v>
      </c>
      <c r="F7" s="29" t="s">
        <v>355</v>
      </c>
      <c r="G7" s="29" t="s">
        <v>22</v>
      </c>
    </row>
    <row r="8" spans="1:7">
      <c r="A8" s="345" t="s">
        <v>354</v>
      </c>
      <c r="B8" s="189">
        <v>67</v>
      </c>
      <c r="C8" s="221">
        <f t="shared" ref="C8:C33" si="0">+B8/$B$33</f>
        <v>0.17223650385604114</v>
      </c>
      <c r="D8" s="189">
        <v>63</v>
      </c>
      <c r="E8" s="221">
        <f t="shared" ref="E8:E33" si="1">+D8/$D$33</f>
        <v>0.19325153374233128</v>
      </c>
      <c r="F8" s="189">
        <v>61</v>
      </c>
      <c r="G8" s="229">
        <v>0.18154761904761904</v>
      </c>
    </row>
    <row r="9" spans="1:7" ht="30">
      <c r="A9" s="190" t="s">
        <v>387</v>
      </c>
      <c r="B9" s="189">
        <v>0</v>
      </c>
      <c r="C9" s="221">
        <f t="shared" si="0"/>
        <v>0</v>
      </c>
      <c r="D9" s="189">
        <v>1</v>
      </c>
      <c r="E9" s="221">
        <f t="shared" si="1"/>
        <v>3.0674846625766872E-3</v>
      </c>
      <c r="F9" s="189">
        <v>1</v>
      </c>
      <c r="G9" s="229">
        <v>2.976190476190476E-3</v>
      </c>
    </row>
    <row r="10" spans="1:7">
      <c r="A10" s="345" t="s">
        <v>353</v>
      </c>
      <c r="B10" s="189">
        <v>21</v>
      </c>
      <c r="C10" s="221">
        <f t="shared" si="0"/>
        <v>5.3984575835475578E-2</v>
      </c>
      <c r="D10" s="189">
        <v>14</v>
      </c>
      <c r="E10" s="221">
        <f t="shared" si="1"/>
        <v>4.2944785276073622E-2</v>
      </c>
      <c r="F10" s="189">
        <v>16</v>
      </c>
      <c r="G10" s="229">
        <v>4.7619047619047616E-2</v>
      </c>
    </row>
    <row r="11" spans="1:7">
      <c r="A11" s="345" t="s">
        <v>352</v>
      </c>
      <c r="B11" s="189">
        <v>133</v>
      </c>
      <c r="C11" s="221">
        <f t="shared" si="0"/>
        <v>0.34190231362467866</v>
      </c>
      <c r="D11" s="189">
        <v>106</v>
      </c>
      <c r="E11" s="221">
        <f t="shared" si="1"/>
        <v>0.32515337423312884</v>
      </c>
      <c r="F11" s="189">
        <v>105</v>
      </c>
      <c r="G11" s="229">
        <v>0.3125</v>
      </c>
    </row>
    <row r="12" spans="1:7">
      <c r="A12" s="345" t="s">
        <v>351</v>
      </c>
      <c r="B12" s="189">
        <v>15</v>
      </c>
      <c r="C12" s="221">
        <f t="shared" si="0"/>
        <v>3.8560411311053984E-2</v>
      </c>
      <c r="D12" s="189">
        <v>10</v>
      </c>
      <c r="E12" s="221">
        <f t="shared" si="1"/>
        <v>3.0674846625766871E-2</v>
      </c>
      <c r="F12" s="189">
        <v>11</v>
      </c>
      <c r="G12" s="229">
        <v>3.273809523809524E-2</v>
      </c>
    </row>
    <row r="13" spans="1:7">
      <c r="A13" s="345" t="s">
        <v>350</v>
      </c>
      <c r="B13" s="189">
        <v>8</v>
      </c>
      <c r="C13" s="221">
        <f t="shared" si="0"/>
        <v>2.056555269922879E-2</v>
      </c>
      <c r="D13" s="189">
        <v>8</v>
      </c>
      <c r="E13" s="221">
        <f t="shared" si="1"/>
        <v>2.4539877300613498E-2</v>
      </c>
      <c r="F13" s="189">
        <v>8</v>
      </c>
      <c r="G13" s="229">
        <v>2.3809523809523808E-2</v>
      </c>
    </row>
    <row r="14" spans="1:7">
      <c r="A14" s="345" t="s">
        <v>349</v>
      </c>
      <c r="B14" s="189">
        <v>10</v>
      </c>
      <c r="C14" s="221">
        <f t="shared" si="0"/>
        <v>2.570694087403599E-2</v>
      </c>
      <c r="D14" s="189">
        <v>8</v>
      </c>
      <c r="E14" s="221">
        <f t="shared" si="1"/>
        <v>2.4539877300613498E-2</v>
      </c>
      <c r="F14" s="189">
        <v>9</v>
      </c>
      <c r="G14" s="229">
        <v>2.6785714285714284E-2</v>
      </c>
    </row>
    <row r="15" spans="1:7">
      <c r="A15" s="345" t="s">
        <v>367</v>
      </c>
      <c r="B15" s="189">
        <v>2</v>
      </c>
      <c r="C15" s="221">
        <f t="shared" si="0"/>
        <v>5.1413881748071976E-3</v>
      </c>
      <c r="D15" s="189">
        <v>2</v>
      </c>
      <c r="E15" s="221">
        <f t="shared" si="1"/>
        <v>6.1349693251533744E-3</v>
      </c>
      <c r="F15" s="189">
        <v>2</v>
      </c>
      <c r="G15" s="229">
        <v>5.9523809523809521E-3</v>
      </c>
    </row>
    <row r="16" spans="1:7">
      <c r="A16" s="345" t="s">
        <v>348</v>
      </c>
      <c r="B16" s="189">
        <v>10</v>
      </c>
      <c r="C16" s="221">
        <f t="shared" si="0"/>
        <v>2.570694087403599E-2</v>
      </c>
      <c r="D16" s="189">
        <v>8</v>
      </c>
      <c r="E16" s="221">
        <f t="shared" si="1"/>
        <v>2.4539877300613498E-2</v>
      </c>
      <c r="F16" s="189">
        <v>8</v>
      </c>
      <c r="G16" s="229">
        <v>2.3809523809523808E-2</v>
      </c>
    </row>
    <row r="17" spans="1:7">
      <c r="A17" s="345" t="s">
        <v>381</v>
      </c>
      <c r="B17" s="189">
        <v>1</v>
      </c>
      <c r="C17" s="221">
        <f t="shared" si="0"/>
        <v>2.5706940874035988E-3</v>
      </c>
      <c r="D17" s="189">
        <v>2</v>
      </c>
      <c r="E17" s="221">
        <f t="shared" si="1"/>
        <v>6.1349693251533744E-3</v>
      </c>
      <c r="F17" s="189">
        <v>2</v>
      </c>
      <c r="G17" s="229">
        <v>5.9523809523809521E-3</v>
      </c>
    </row>
    <row r="18" spans="1:7">
      <c r="A18" s="345" t="s">
        <v>380</v>
      </c>
      <c r="B18" s="189">
        <v>2</v>
      </c>
      <c r="C18" s="221">
        <f t="shared" si="0"/>
        <v>5.1413881748071976E-3</v>
      </c>
      <c r="D18" s="189">
        <v>1</v>
      </c>
      <c r="E18" s="221">
        <f t="shared" si="1"/>
        <v>3.0674846625766872E-3</v>
      </c>
      <c r="F18" s="189">
        <v>1</v>
      </c>
      <c r="G18" s="229">
        <v>2.976190476190476E-3</v>
      </c>
    </row>
    <row r="19" spans="1:7">
      <c r="A19" s="345" t="s">
        <v>347</v>
      </c>
      <c r="B19" s="189">
        <v>2</v>
      </c>
      <c r="C19" s="221">
        <f t="shared" si="0"/>
        <v>5.1413881748071976E-3</v>
      </c>
      <c r="D19" s="189">
        <v>2</v>
      </c>
      <c r="E19" s="221">
        <f t="shared" si="1"/>
        <v>6.1349693251533744E-3</v>
      </c>
      <c r="F19" s="189">
        <v>2</v>
      </c>
      <c r="G19" s="229">
        <v>5.9523809523809521E-3</v>
      </c>
    </row>
    <row r="20" spans="1:7">
      <c r="A20" s="345" t="s">
        <v>346</v>
      </c>
      <c r="B20" s="189">
        <v>2</v>
      </c>
      <c r="C20" s="221">
        <f t="shared" si="0"/>
        <v>5.1413881748071976E-3</v>
      </c>
      <c r="D20" s="189">
        <v>1</v>
      </c>
      <c r="E20" s="221">
        <f t="shared" si="1"/>
        <v>3.0674846625766872E-3</v>
      </c>
      <c r="F20" s="189">
        <v>2</v>
      </c>
      <c r="G20" s="229">
        <v>5.9523809523809521E-3</v>
      </c>
    </row>
    <row r="21" spans="1:7">
      <c r="A21" s="345" t="s">
        <v>345</v>
      </c>
      <c r="B21" s="189">
        <v>4</v>
      </c>
      <c r="C21" s="221">
        <f t="shared" si="0"/>
        <v>1.0282776349614395E-2</v>
      </c>
      <c r="D21" s="189">
        <v>4</v>
      </c>
      <c r="E21" s="221">
        <f t="shared" si="1"/>
        <v>1.2269938650306749E-2</v>
      </c>
      <c r="F21" s="189">
        <v>4</v>
      </c>
      <c r="G21" s="229">
        <v>1.1904761904761904E-2</v>
      </c>
    </row>
    <row r="22" spans="1:7">
      <c r="A22" s="345" t="s">
        <v>344</v>
      </c>
      <c r="B22" s="189">
        <v>5</v>
      </c>
      <c r="C22" s="221">
        <f t="shared" si="0"/>
        <v>1.2853470437017995E-2</v>
      </c>
      <c r="D22" s="189">
        <v>5</v>
      </c>
      <c r="E22" s="221">
        <f t="shared" si="1"/>
        <v>1.5337423312883436E-2</v>
      </c>
      <c r="F22" s="189">
        <v>5</v>
      </c>
      <c r="G22" s="229">
        <v>1.488095238095238E-2</v>
      </c>
    </row>
    <row r="23" spans="1:7">
      <c r="A23" s="345" t="s">
        <v>343</v>
      </c>
      <c r="B23" s="189">
        <v>5</v>
      </c>
      <c r="C23" s="221">
        <f t="shared" si="0"/>
        <v>1.2853470437017995E-2</v>
      </c>
      <c r="D23" s="189">
        <v>4</v>
      </c>
      <c r="E23" s="221">
        <f t="shared" si="1"/>
        <v>1.2269938650306749E-2</v>
      </c>
      <c r="F23" s="189">
        <v>4</v>
      </c>
      <c r="G23" s="229">
        <v>1.1904761904761904E-2</v>
      </c>
    </row>
    <row r="24" spans="1:7">
      <c r="A24" s="345" t="s">
        <v>342</v>
      </c>
      <c r="B24" s="189">
        <v>6</v>
      </c>
      <c r="C24" s="221">
        <f t="shared" si="0"/>
        <v>1.5424164524421594E-2</v>
      </c>
      <c r="D24" s="189">
        <v>6</v>
      </c>
      <c r="E24" s="221">
        <f t="shared" si="1"/>
        <v>1.8404907975460124E-2</v>
      </c>
      <c r="F24" s="189">
        <v>6</v>
      </c>
      <c r="G24" s="229">
        <v>1.7857142857142856E-2</v>
      </c>
    </row>
    <row r="25" spans="1:7">
      <c r="A25" s="345" t="s">
        <v>341</v>
      </c>
      <c r="B25" s="189">
        <v>11</v>
      </c>
      <c r="C25" s="221">
        <f t="shared" si="0"/>
        <v>2.8277634961439587E-2</v>
      </c>
      <c r="D25" s="189">
        <v>12</v>
      </c>
      <c r="E25" s="221">
        <f t="shared" si="1"/>
        <v>3.6809815950920248E-2</v>
      </c>
      <c r="F25" s="189">
        <v>13</v>
      </c>
      <c r="G25" s="229">
        <v>3.8690476190476192E-2</v>
      </c>
    </row>
    <row r="26" spans="1:7">
      <c r="A26" s="345" t="s">
        <v>340</v>
      </c>
      <c r="B26" s="189">
        <v>4</v>
      </c>
      <c r="C26" s="221">
        <f t="shared" si="0"/>
        <v>1.0282776349614395E-2</v>
      </c>
      <c r="D26" s="189">
        <v>4</v>
      </c>
      <c r="E26" s="221">
        <f t="shared" si="1"/>
        <v>1.2269938650306749E-2</v>
      </c>
      <c r="F26" s="189">
        <v>5</v>
      </c>
      <c r="G26" s="229">
        <v>1.488095238095238E-2</v>
      </c>
    </row>
    <row r="27" spans="1:7">
      <c r="A27" s="345" t="s">
        <v>339</v>
      </c>
      <c r="B27" s="189">
        <v>6</v>
      </c>
      <c r="C27" s="221">
        <f t="shared" si="0"/>
        <v>1.5424164524421594E-2</v>
      </c>
      <c r="D27" s="189">
        <v>5</v>
      </c>
      <c r="E27" s="221">
        <f t="shared" si="1"/>
        <v>1.5337423312883436E-2</v>
      </c>
      <c r="F27" s="189">
        <v>6</v>
      </c>
      <c r="G27" s="229">
        <v>1.7857142857142856E-2</v>
      </c>
    </row>
    <row r="28" spans="1:7">
      <c r="A28" s="345" t="s">
        <v>338</v>
      </c>
      <c r="B28" s="189">
        <v>26</v>
      </c>
      <c r="C28" s="221">
        <f t="shared" si="0"/>
        <v>6.6838046272493568E-2</v>
      </c>
      <c r="D28" s="189">
        <v>17</v>
      </c>
      <c r="E28" s="221">
        <f t="shared" si="1"/>
        <v>5.2147239263803678E-2</v>
      </c>
      <c r="F28" s="189">
        <v>19</v>
      </c>
      <c r="G28" s="229">
        <v>5.6547619047619048E-2</v>
      </c>
    </row>
    <row r="29" spans="1:7">
      <c r="A29" s="345" t="s">
        <v>337</v>
      </c>
      <c r="B29" s="189">
        <v>2</v>
      </c>
      <c r="C29" s="221">
        <f t="shared" si="0"/>
        <v>5.1413881748071976E-3</v>
      </c>
      <c r="D29" s="189">
        <v>2</v>
      </c>
      <c r="E29" s="221">
        <f t="shared" si="1"/>
        <v>6.1349693251533744E-3</v>
      </c>
      <c r="F29" s="189">
        <v>2</v>
      </c>
      <c r="G29" s="229">
        <v>5.9523809523809521E-3</v>
      </c>
    </row>
    <row r="30" spans="1:7">
      <c r="A30" s="345" t="s">
        <v>360</v>
      </c>
      <c r="B30" s="189">
        <v>12</v>
      </c>
      <c r="C30" s="221">
        <f t="shared" si="0"/>
        <v>3.0848329048843187E-2</v>
      </c>
      <c r="D30" s="189">
        <v>14</v>
      </c>
      <c r="E30" s="221">
        <f t="shared" si="1"/>
        <v>4.2944785276073622E-2</v>
      </c>
      <c r="F30" s="189">
        <v>13</v>
      </c>
      <c r="G30" s="229">
        <v>3.8690476190476192E-2</v>
      </c>
    </row>
    <row r="31" spans="1:7">
      <c r="A31" s="345" t="s">
        <v>336</v>
      </c>
      <c r="B31" s="189">
        <v>35</v>
      </c>
      <c r="C31" s="221">
        <f t="shared" si="0"/>
        <v>8.9974293059125965E-2</v>
      </c>
      <c r="D31" s="189">
        <v>27</v>
      </c>
      <c r="E31" s="221">
        <f t="shared" si="1"/>
        <v>8.2822085889570546E-2</v>
      </c>
      <c r="F31" s="189">
        <v>29</v>
      </c>
      <c r="G31" s="229">
        <v>8.6309523809523808E-2</v>
      </c>
    </row>
    <row r="32" spans="1:7">
      <c r="A32" s="345" t="s">
        <v>386</v>
      </c>
      <c r="B32" s="189">
        <v>0</v>
      </c>
      <c r="C32" s="221">
        <f t="shared" si="0"/>
        <v>0</v>
      </c>
      <c r="D32" s="189">
        <v>0</v>
      </c>
      <c r="E32" s="221">
        <f t="shared" si="1"/>
        <v>0</v>
      </c>
      <c r="F32" s="189">
        <v>2</v>
      </c>
      <c r="G32" s="229">
        <v>5.9523809523809521E-3</v>
      </c>
    </row>
    <row r="33" spans="1:7">
      <c r="A33" s="349" t="s">
        <v>23</v>
      </c>
      <c r="B33" s="184">
        <f>SUBTOTAL(9,B8:B32)</f>
        <v>389</v>
      </c>
      <c r="C33" s="217">
        <f t="shared" si="0"/>
        <v>1</v>
      </c>
      <c r="D33" s="184">
        <f>SUM(D8:D32)</f>
        <v>326</v>
      </c>
      <c r="E33" s="217">
        <f t="shared" si="1"/>
        <v>1</v>
      </c>
      <c r="F33" s="354">
        <f>SUM(F8:F32)</f>
        <v>336</v>
      </c>
      <c r="G33" s="355">
        <f>SUM(G8:G32)</f>
        <v>0.99999999999999978</v>
      </c>
    </row>
    <row r="34" spans="1:7">
      <c r="A34" s="352" t="s">
        <v>382</v>
      </c>
      <c r="B34" s="352"/>
      <c r="C34" s="352"/>
    </row>
    <row r="36" spans="1:7" ht="16" customHeight="1"/>
  </sheetData>
  <mergeCells count="3">
    <mergeCell ref="A5:G5"/>
    <mergeCell ref="A3:G3"/>
    <mergeCell ref="A4:G4"/>
  </mergeCells>
  <conditionalFormatting sqref="A8 A10:A31 A33">
    <cfRule type="duplicateValues" dxfId="57" priority="7"/>
  </conditionalFormatting>
  <conditionalFormatting sqref="A7 E7">
    <cfRule type="duplicateValues" dxfId="56" priority="6"/>
  </conditionalFormatting>
  <conditionalFormatting sqref="C7">
    <cfRule type="duplicateValues" dxfId="55" priority="5"/>
  </conditionalFormatting>
  <conditionalFormatting sqref="A32">
    <cfRule type="duplicateValues" dxfId="54" priority="3"/>
  </conditionalFormatting>
  <conditionalFormatting sqref="A4">
    <cfRule type="duplicateValues" dxfId="53" priority="2"/>
  </conditionalFormatting>
  <conditionalFormatting sqref="A5">
    <cfRule type="duplicateValues" dxfId="52" priority="1"/>
  </conditionalFormatting>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EF6CC-0163-42C6-BE27-28EAB5B40FB3}">
  <dimension ref="A1:G25"/>
  <sheetViews>
    <sheetView workbookViewId="0">
      <selection activeCell="I4" sqref="I4"/>
    </sheetView>
  </sheetViews>
  <sheetFormatPr baseColWidth="10" defaultColWidth="10.83203125" defaultRowHeight="16"/>
  <cols>
    <col min="1" max="1" width="24.1640625" style="341" customWidth="1"/>
    <col min="2" max="2" width="14" style="341" customWidth="1"/>
    <col min="3" max="3" width="8.5" style="341" customWidth="1"/>
    <col min="4" max="4" width="14.5" style="341" customWidth="1"/>
    <col min="5" max="5" width="7.6640625" style="341" customWidth="1"/>
    <col min="6" max="6" width="13.83203125" style="341" customWidth="1"/>
    <col min="7" max="16384" width="10.83203125" style="341"/>
  </cols>
  <sheetData>
    <row r="1" spans="1:7" ht="62.25" customHeight="1"/>
    <row r="2" spans="1:7" ht="4.5" customHeight="1"/>
    <row r="3" spans="1:7" ht="38" customHeight="1">
      <c r="A3" s="461" t="s">
        <v>13</v>
      </c>
      <c r="B3" s="461"/>
      <c r="C3" s="461"/>
      <c r="D3" s="461"/>
      <c r="E3" s="461"/>
      <c r="F3" s="461"/>
      <c r="G3" s="461"/>
    </row>
    <row r="4" spans="1:7" ht="44" customHeight="1">
      <c r="A4" s="473" t="s">
        <v>567</v>
      </c>
      <c r="B4" s="473"/>
      <c r="C4" s="473"/>
      <c r="D4" s="473"/>
      <c r="E4" s="473"/>
      <c r="F4" s="473"/>
      <c r="G4" s="473"/>
    </row>
    <row r="5" spans="1:7" ht="14" customHeight="1">
      <c r="A5" s="473" t="s">
        <v>359</v>
      </c>
      <c r="B5" s="473"/>
      <c r="C5" s="473"/>
      <c r="D5" s="473"/>
      <c r="E5" s="473"/>
      <c r="F5" s="473"/>
      <c r="G5" s="473"/>
    </row>
    <row r="6" spans="1:7">
      <c r="A6" s="342"/>
      <c r="B6" s="342"/>
      <c r="C6" s="342"/>
      <c r="D6" s="342"/>
      <c r="E6" s="342"/>
    </row>
    <row r="7" spans="1:7" ht="30">
      <c r="A7" s="343" t="s">
        <v>358</v>
      </c>
      <c r="B7" s="230" t="s">
        <v>385</v>
      </c>
      <c r="C7" s="230" t="s">
        <v>22</v>
      </c>
      <c r="D7" s="230" t="s">
        <v>384</v>
      </c>
      <c r="E7" s="230" t="s">
        <v>22</v>
      </c>
      <c r="F7" s="17" t="s">
        <v>355</v>
      </c>
      <c r="G7" s="17" t="s">
        <v>22</v>
      </c>
    </row>
    <row r="8" spans="1:7">
      <c r="A8" s="345" t="s">
        <v>354</v>
      </c>
      <c r="B8" s="189">
        <v>12</v>
      </c>
      <c r="C8" s="221">
        <f t="shared" ref="C8:C24" si="0">+B8/$B$24</f>
        <v>0.16</v>
      </c>
      <c r="D8" s="189">
        <v>12</v>
      </c>
      <c r="E8" s="221">
        <f t="shared" ref="E8:E24" si="1">+D8/$D$24</f>
        <v>0.14634146341463414</v>
      </c>
      <c r="F8" s="189">
        <v>12</v>
      </c>
      <c r="G8" s="229">
        <v>0.14117647058823529</v>
      </c>
    </row>
    <row r="9" spans="1:7">
      <c r="A9" s="345" t="s">
        <v>353</v>
      </c>
      <c r="B9" s="189">
        <v>2</v>
      </c>
      <c r="C9" s="221">
        <f t="shared" si="0"/>
        <v>2.6666666666666668E-2</v>
      </c>
      <c r="D9" s="189">
        <v>7</v>
      </c>
      <c r="E9" s="221">
        <f t="shared" si="1"/>
        <v>8.5365853658536592E-2</v>
      </c>
      <c r="F9" s="189">
        <v>6</v>
      </c>
      <c r="G9" s="229">
        <v>7.0588235294117646E-2</v>
      </c>
    </row>
    <row r="10" spans="1:7">
      <c r="A10" s="345" t="s">
        <v>352</v>
      </c>
      <c r="B10" s="189">
        <v>28</v>
      </c>
      <c r="C10" s="221">
        <f t="shared" si="0"/>
        <v>0.37333333333333335</v>
      </c>
      <c r="D10" s="189">
        <v>39</v>
      </c>
      <c r="E10" s="221">
        <f t="shared" si="1"/>
        <v>0.47560975609756095</v>
      </c>
      <c r="F10" s="189">
        <v>43</v>
      </c>
      <c r="G10" s="229">
        <v>0.50588235294117645</v>
      </c>
    </row>
    <row r="11" spans="1:7">
      <c r="A11" s="345" t="s">
        <v>351</v>
      </c>
      <c r="B11" s="189">
        <v>2</v>
      </c>
      <c r="C11" s="221">
        <f t="shared" si="0"/>
        <v>2.6666666666666668E-2</v>
      </c>
      <c r="D11" s="189">
        <v>3</v>
      </c>
      <c r="E11" s="221">
        <f t="shared" si="1"/>
        <v>3.6585365853658534E-2</v>
      </c>
      <c r="F11" s="189">
        <v>3</v>
      </c>
      <c r="G11" s="229">
        <v>3.5294117647058823E-2</v>
      </c>
    </row>
    <row r="12" spans="1:7">
      <c r="A12" s="345" t="s">
        <v>349</v>
      </c>
      <c r="B12" s="189">
        <v>2</v>
      </c>
      <c r="C12" s="221">
        <f t="shared" si="0"/>
        <v>2.6666666666666668E-2</v>
      </c>
      <c r="D12" s="189">
        <v>1</v>
      </c>
      <c r="E12" s="221">
        <f t="shared" si="1"/>
        <v>1.2195121951219513E-2</v>
      </c>
      <c r="F12" s="189">
        <v>1</v>
      </c>
      <c r="G12" s="229">
        <v>1.1764705882352941E-2</v>
      </c>
    </row>
    <row r="13" spans="1:7">
      <c r="A13" s="345" t="s">
        <v>383</v>
      </c>
      <c r="B13" s="189">
        <v>1</v>
      </c>
      <c r="C13" s="221">
        <f t="shared" si="0"/>
        <v>1.3333333333333334E-2</v>
      </c>
      <c r="D13" s="189">
        <v>1</v>
      </c>
      <c r="E13" s="221">
        <f t="shared" si="1"/>
        <v>1.2195121951219513E-2</v>
      </c>
      <c r="F13" s="189">
        <v>1</v>
      </c>
      <c r="G13" s="229">
        <v>1.1764705882352941E-2</v>
      </c>
    </row>
    <row r="14" spans="1:7">
      <c r="A14" s="345" t="s">
        <v>346</v>
      </c>
      <c r="B14" s="189">
        <v>1</v>
      </c>
      <c r="C14" s="221">
        <f t="shared" si="0"/>
        <v>1.3333333333333334E-2</v>
      </c>
      <c r="D14" s="189">
        <v>0</v>
      </c>
      <c r="E14" s="221">
        <f t="shared" si="1"/>
        <v>0</v>
      </c>
      <c r="F14" s="189">
        <v>0</v>
      </c>
      <c r="G14" s="229">
        <v>0</v>
      </c>
    </row>
    <row r="15" spans="1:7">
      <c r="A15" s="345" t="s">
        <v>345</v>
      </c>
      <c r="B15" s="346">
        <v>0</v>
      </c>
      <c r="C15" s="221">
        <f t="shared" si="0"/>
        <v>0</v>
      </c>
      <c r="D15" s="189">
        <v>1</v>
      </c>
      <c r="E15" s="221">
        <f t="shared" si="1"/>
        <v>1.2195121951219513E-2</v>
      </c>
      <c r="F15" s="189">
        <v>1</v>
      </c>
      <c r="G15" s="229">
        <v>1.1764705882352941E-2</v>
      </c>
    </row>
    <row r="16" spans="1:7">
      <c r="A16" s="345" t="s">
        <v>343</v>
      </c>
      <c r="B16" s="189">
        <v>3</v>
      </c>
      <c r="C16" s="221">
        <f t="shared" si="0"/>
        <v>0.04</v>
      </c>
      <c r="D16" s="189">
        <v>4</v>
      </c>
      <c r="E16" s="221">
        <f t="shared" si="1"/>
        <v>4.878048780487805E-2</v>
      </c>
      <c r="F16" s="189">
        <v>4</v>
      </c>
      <c r="G16" s="229">
        <v>4.7058823529411764E-2</v>
      </c>
    </row>
    <row r="17" spans="1:7">
      <c r="A17" s="345" t="s">
        <v>342</v>
      </c>
      <c r="B17" s="189">
        <v>1</v>
      </c>
      <c r="C17" s="221">
        <f t="shared" si="0"/>
        <v>1.3333333333333334E-2</v>
      </c>
      <c r="D17" s="189">
        <v>0</v>
      </c>
      <c r="E17" s="221">
        <f t="shared" si="1"/>
        <v>0</v>
      </c>
      <c r="F17" s="189">
        <v>0</v>
      </c>
      <c r="G17" s="229">
        <v>0</v>
      </c>
    </row>
    <row r="18" spans="1:7">
      <c r="A18" s="345" t="s">
        <v>341</v>
      </c>
      <c r="B18" s="189">
        <v>2</v>
      </c>
      <c r="C18" s="221">
        <f t="shared" si="0"/>
        <v>2.6666666666666668E-2</v>
      </c>
      <c r="D18" s="189">
        <v>3</v>
      </c>
      <c r="E18" s="221">
        <f t="shared" si="1"/>
        <v>3.6585365853658534E-2</v>
      </c>
      <c r="F18" s="189">
        <v>3</v>
      </c>
      <c r="G18" s="229">
        <v>3.5294117647058823E-2</v>
      </c>
    </row>
    <row r="19" spans="1:7">
      <c r="A19" s="345" t="s">
        <v>340</v>
      </c>
      <c r="B19" s="189">
        <v>2</v>
      </c>
      <c r="C19" s="221">
        <f t="shared" si="0"/>
        <v>2.6666666666666668E-2</v>
      </c>
      <c r="D19" s="189">
        <v>2</v>
      </c>
      <c r="E19" s="221">
        <f t="shared" si="1"/>
        <v>2.4390243902439025E-2</v>
      </c>
      <c r="F19" s="189">
        <v>2</v>
      </c>
      <c r="G19" s="229">
        <v>2.3529411764705882E-2</v>
      </c>
    </row>
    <row r="20" spans="1:7">
      <c r="A20" s="345" t="s">
        <v>339</v>
      </c>
      <c r="B20" s="189">
        <v>3</v>
      </c>
      <c r="C20" s="221">
        <f t="shared" si="0"/>
        <v>0.04</v>
      </c>
      <c r="D20" s="189">
        <v>1</v>
      </c>
      <c r="E20" s="221">
        <f t="shared" si="1"/>
        <v>1.2195121951219513E-2</v>
      </c>
      <c r="F20" s="189">
        <v>1</v>
      </c>
      <c r="G20" s="229">
        <v>1.1764705882352941E-2</v>
      </c>
    </row>
    <row r="21" spans="1:7">
      <c r="A21" s="345" t="s">
        <v>338</v>
      </c>
      <c r="B21" s="189">
        <v>8</v>
      </c>
      <c r="C21" s="221">
        <f t="shared" si="0"/>
        <v>0.10666666666666667</v>
      </c>
      <c r="D21" s="189">
        <v>2</v>
      </c>
      <c r="E21" s="221">
        <f t="shared" si="1"/>
        <v>2.4390243902439025E-2</v>
      </c>
      <c r="F21" s="189">
        <v>2</v>
      </c>
      <c r="G21" s="229">
        <v>2.3529411764705882E-2</v>
      </c>
    </row>
    <row r="22" spans="1:7">
      <c r="A22" s="345" t="s">
        <v>360</v>
      </c>
      <c r="B22" s="189">
        <v>1</v>
      </c>
      <c r="C22" s="221">
        <f t="shared" si="0"/>
        <v>1.3333333333333334E-2</v>
      </c>
      <c r="D22" s="189">
        <v>0</v>
      </c>
      <c r="E22" s="221">
        <f t="shared" si="1"/>
        <v>0</v>
      </c>
      <c r="F22" s="189">
        <v>0</v>
      </c>
      <c r="G22" s="229">
        <v>0</v>
      </c>
    </row>
    <row r="23" spans="1:7">
      <c r="A23" s="345" t="s">
        <v>336</v>
      </c>
      <c r="B23" s="189">
        <v>7</v>
      </c>
      <c r="C23" s="221">
        <f t="shared" si="0"/>
        <v>9.3333333333333338E-2</v>
      </c>
      <c r="D23" s="189">
        <v>6</v>
      </c>
      <c r="E23" s="221">
        <f t="shared" si="1"/>
        <v>7.3170731707317069E-2</v>
      </c>
      <c r="F23" s="189">
        <v>6</v>
      </c>
      <c r="G23" s="229">
        <v>7.0588235294117646E-2</v>
      </c>
    </row>
    <row r="24" spans="1:7">
      <c r="A24" s="349" t="s">
        <v>23</v>
      </c>
      <c r="B24" s="184">
        <f>SUBTOTAL(9,B8:B23)</f>
        <v>75</v>
      </c>
      <c r="C24" s="217">
        <f t="shared" si="0"/>
        <v>1</v>
      </c>
      <c r="D24" s="184">
        <f>SUM(D8:D23)</f>
        <v>82</v>
      </c>
      <c r="E24" s="217">
        <f t="shared" si="1"/>
        <v>1</v>
      </c>
      <c r="F24" s="356">
        <f>SUM(F8:F23)</f>
        <v>85</v>
      </c>
      <c r="G24" s="357">
        <f>SUM(G8:G23)</f>
        <v>0.99999999999999989</v>
      </c>
    </row>
    <row r="25" spans="1:7" ht="20" customHeight="1">
      <c r="A25" s="352" t="s">
        <v>382</v>
      </c>
      <c r="B25" s="352"/>
      <c r="C25" s="352"/>
    </row>
  </sheetData>
  <mergeCells count="3">
    <mergeCell ref="A5:G5"/>
    <mergeCell ref="A4:G4"/>
    <mergeCell ref="A3:G3"/>
  </mergeCells>
  <conditionalFormatting sqref="A15:B15 A8:A14 A16:A24">
    <cfRule type="duplicateValues" dxfId="51" priority="5"/>
  </conditionalFormatting>
  <conditionalFormatting sqref="A7">
    <cfRule type="duplicateValues" dxfId="50" priority="4"/>
  </conditionalFormatting>
  <conditionalFormatting sqref="A4">
    <cfRule type="duplicateValues" dxfId="49" priority="2"/>
  </conditionalFormatting>
  <conditionalFormatting sqref="A5">
    <cfRule type="duplicateValues" dxfId="48" priority="1"/>
  </conditionalFormatting>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79DF5-43EF-470F-B4ED-7C2B8CA94984}">
  <dimension ref="A1:F37"/>
  <sheetViews>
    <sheetView showGridLines="0" zoomScale="87" zoomScaleNormal="87" workbookViewId="0">
      <selection activeCell="G10" sqref="G10"/>
    </sheetView>
  </sheetViews>
  <sheetFormatPr baseColWidth="10" defaultColWidth="11.5" defaultRowHeight="15"/>
  <cols>
    <col min="1" max="2" width="29.6640625" style="232" customWidth="1"/>
    <col min="3" max="16384" width="11.5" style="232"/>
  </cols>
  <sheetData>
    <row r="1" spans="1:6" s="14" customFormat="1" ht="59.25" customHeight="1">
      <c r="A1" s="460"/>
      <c r="B1" s="460"/>
    </row>
    <row r="2" spans="1:6" s="15" customFormat="1" ht="3.75" customHeight="1"/>
    <row r="3" spans="1:6" ht="28.5" customHeight="1">
      <c r="A3" s="461" t="s">
        <v>13</v>
      </c>
      <c r="B3" s="461"/>
    </row>
    <row r="4" spans="1:6">
      <c r="A4" s="26" t="s">
        <v>395</v>
      </c>
      <c r="B4" s="26"/>
    </row>
    <row r="5" spans="1:6">
      <c r="A5" s="233" t="s">
        <v>405</v>
      </c>
      <c r="B5" s="233"/>
    </row>
    <row r="7" spans="1:6" s="241" customFormat="1" ht="18" customHeight="1">
      <c r="A7" s="243" t="s">
        <v>313</v>
      </c>
      <c r="B7" s="243" t="s">
        <v>406</v>
      </c>
    </row>
    <row r="8" spans="1:6" s="240" customFormat="1" ht="18" customHeight="1">
      <c r="A8" s="244">
        <v>2014</v>
      </c>
      <c r="B8" s="244">
        <v>73089</v>
      </c>
    </row>
    <row r="9" spans="1:6" s="240" customFormat="1" ht="18" customHeight="1">
      <c r="A9" s="244">
        <v>2015</v>
      </c>
      <c r="B9" s="244">
        <v>86352</v>
      </c>
    </row>
    <row r="10" spans="1:6" s="240" customFormat="1" ht="18" customHeight="1">
      <c r="A10" s="244">
        <v>2016</v>
      </c>
      <c r="B10" s="244">
        <v>90395</v>
      </c>
    </row>
    <row r="11" spans="1:6" s="240" customFormat="1" ht="18" customHeight="1">
      <c r="A11" s="244">
        <v>2017</v>
      </c>
      <c r="B11" s="244">
        <v>101823</v>
      </c>
    </row>
    <row r="12" spans="1:6" s="240" customFormat="1" ht="18" customHeight="1">
      <c r="A12" s="244">
        <v>2018</v>
      </c>
      <c r="B12" s="244">
        <v>107256</v>
      </c>
    </row>
    <row r="13" spans="1:6" s="240" customFormat="1" ht="18" customHeight="1">
      <c r="A13" s="244">
        <v>2019</v>
      </c>
      <c r="B13" s="244">
        <v>112505</v>
      </c>
    </row>
    <row r="14" spans="1:6" s="240" customFormat="1" ht="18" customHeight="1">
      <c r="A14" s="244">
        <v>2020</v>
      </c>
      <c r="B14" s="244">
        <v>136669</v>
      </c>
    </row>
    <row r="15" spans="1:6" s="240" customFormat="1" ht="18" customHeight="1">
      <c r="A15" s="245" t="s">
        <v>23</v>
      </c>
      <c r="B15" s="245">
        <f>SUM(B8:B14)</f>
        <v>708089</v>
      </c>
    </row>
    <row r="16" spans="1:6" s="234" customFormat="1" ht="14">
      <c r="F16" s="234" t="s">
        <v>407</v>
      </c>
    </row>
    <row r="17" spans="1:1" s="234" customFormat="1" ht="14"/>
    <row r="18" spans="1:1" s="234" customFormat="1" ht="14">
      <c r="A18" s="236" t="s">
        <v>408</v>
      </c>
    </row>
    <row r="19" spans="1:1" s="234" customFormat="1" ht="14"/>
    <row r="20" spans="1:1" s="234" customFormat="1" ht="14"/>
    <row r="21" spans="1:1" s="234" customFormat="1" ht="14"/>
    <row r="22" spans="1:1" s="234" customFormat="1" ht="14"/>
    <row r="23" spans="1:1" s="234" customFormat="1" ht="14"/>
    <row r="24" spans="1:1" s="234" customFormat="1" ht="14"/>
    <row r="25" spans="1:1" s="234" customFormat="1" ht="14"/>
    <row r="26" spans="1:1" s="234" customFormat="1" ht="14"/>
    <row r="27" spans="1:1" s="234" customFormat="1" ht="14"/>
    <row r="28" spans="1:1" s="234" customFormat="1" ht="14"/>
    <row r="29" spans="1:1" s="234" customFormat="1" ht="14"/>
    <row r="30" spans="1:1" s="234" customFormat="1" ht="14"/>
    <row r="31" spans="1:1" s="234" customFormat="1" ht="14"/>
    <row r="32" spans="1:1" s="234" customFormat="1" ht="14"/>
    <row r="33" s="234" customFormat="1" ht="14"/>
    <row r="34" s="234" customFormat="1" ht="14"/>
    <row r="35" s="234" customFormat="1" ht="14"/>
    <row r="36" s="234" customFormat="1" ht="14"/>
    <row r="37" s="234" customFormat="1" ht="14"/>
  </sheetData>
  <sheetProtection selectLockedCells="1" selectUnlockedCells="1"/>
  <mergeCells count="2">
    <mergeCell ref="A1:B1"/>
    <mergeCell ref="A3:B3"/>
  </mergeCells>
  <conditionalFormatting sqref="A4:B5">
    <cfRule type="duplicateValues" dxfId="47" priority="1"/>
  </conditionalFormatting>
  <pageMargins left="0.7" right="0.7" top="0.75" bottom="0.75" header="0.3" footer="0.3"/>
  <pageSetup orientation="portrait" horizontalDpi="360" verticalDpi="360"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4E208-5D3B-428A-A485-0E30BA8F7564}">
  <dimension ref="A1:G41"/>
  <sheetViews>
    <sheetView showGridLines="0" zoomScale="87" zoomScaleNormal="87" workbookViewId="0">
      <selection activeCell="B18" sqref="B18"/>
    </sheetView>
  </sheetViews>
  <sheetFormatPr baseColWidth="10" defaultColWidth="11.5" defaultRowHeight="15"/>
  <cols>
    <col min="1" max="2" width="25.6640625" style="232" customWidth="1"/>
    <col min="3" max="6" width="11.5" style="232"/>
    <col min="7" max="7" width="51.5" style="232" customWidth="1"/>
    <col min="8" max="16384" width="11.5" style="232"/>
  </cols>
  <sheetData>
    <row r="1" spans="1:7" s="14" customFormat="1" ht="59.25" customHeight="1"/>
    <row r="2" spans="1:7" s="15" customFormat="1" ht="3.75" customHeight="1"/>
    <row r="3" spans="1:7" ht="28.5" customHeight="1">
      <c r="A3" s="461" t="s">
        <v>13</v>
      </c>
      <c r="B3" s="461"/>
    </row>
    <row r="4" spans="1:7">
      <c r="A4" s="26" t="s">
        <v>409</v>
      </c>
      <c r="B4" s="26"/>
    </row>
    <row r="5" spans="1:7">
      <c r="A5" s="233" t="s">
        <v>405</v>
      </c>
      <c r="B5" s="233"/>
    </row>
    <row r="7" spans="1:7" s="234" customFormat="1" ht="19.5" customHeight="1">
      <c r="A7" s="243" t="s">
        <v>313</v>
      </c>
      <c r="B7" s="243" t="s">
        <v>410</v>
      </c>
      <c r="G7" s="231"/>
    </row>
    <row r="8" spans="1:7" s="234" customFormat="1" ht="18" customHeight="1">
      <c r="A8" s="244">
        <v>2014</v>
      </c>
      <c r="B8" s="244">
        <v>65138</v>
      </c>
      <c r="G8" s="231" t="s">
        <v>407</v>
      </c>
    </row>
    <row r="9" spans="1:7" s="234" customFormat="1" ht="18" customHeight="1">
      <c r="A9" s="244">
        <v>2015</v>
      </c>
      <c r="B9" s="244">
        <v>69596</v>
      </c>
      <c r="G9" s="231"/>
    </row>
    <row r="10" spans="1:7" s="234" customFormat="1" ht="18" customHeight="1">
      <c r="A10" s="244">
        <v>2016</v>
      </c>
      <c r="B10" s="244">
        <v>71874</v>
      </c>
    </row>
    <row r="11" spans="1:7" s="234" customFormat="1" ht="18" customHeight="1">
      <c r="A11" s="244">
        <v>2017</v>
      </c>
      <c r="B11" s="244">
        <v>74176</v>
      </c>
    </row>
    <row r="12" spans="1:7" s="234" customFormat="1" ht="18" customHeight="1">
      <c r="A12" s="244">
        <v>2018</v>
      </c>
      <c r="B12" s="244">
        <v>78347</v>
      </c>
    </row>
    <row r="13" spans="1:7" s="234" customFormat="1" ht="18" customHeight="1">
      <c r="A13" s="244">
        <v>2019</v>
      </c>
      <c r="B13" s="244">
        <v>86250</v>
      </c>
    </row>
    <row r="14" spans="1:7" s="234" customFormat="1" ht="18" customHeight="1">
      <c r="A14" s="244">
        <v>2020</v>
      </c>
      <c r="B14" s="244">
        <v>104006</v>
      </c>
    </row>
    <row r="15" spans="1:7" s="234" customFormat="1" ht="18" customHeight="1">
      <c r="A15" s="246" t="s">
        <v>23</v>
      </c>
      <c r="B15" s="246">
        <f>SUM(B8:B14)</f>
        <v>549387</v>
      </c>
    </row>
    <row r="16" spans="1:7" s="234" customFormat="1" ht="14"/>
    <row r="17" spans="1:1" s="234" customFormat="1" ht="14"/>
    <row r="18" spans="1:1" s="234" customFormat="1" ht="14">
      <c r="A18" s="236" t="s">
        <v>408</v>
      </c>
    </row>
    <row r="19" spans="1:1" s="234" customFormat="1" ht="14"/>
    <row r="20" spans="1:1" s="234" customFormat="1" ht="14"/>
    <row r="21" spans="1:1" s="234" customFormat="1" ht="14"/>
    <row r="22" spans="1:1" s="234" customFormat="1" ht="14"/>
    <row r="23" spans="1:1" s="234" customFormat="1" ht="14"/>
    <row r="24" spans="1:1" s="234" customFormat="1" ht="14"/>
    <row r="25" spans="1:1" s="234" customFormat="1" ht="14"/>
    <row r="26" spans="1:1" s="234" customFormat="1" ht="14"/>
    <row r="27" spans="1:1" s="234" customFormat="1" ht="14"/>
    <row r="28" spans="1:1" s="234" customFormat="1" ht="14"/>
    <row r="29" spans="1:1" s="234" customFormat="1" ht="14"/>
    <row r="30" spans="1:1" s="234" customFormat="1" ht="14"/>
    <row r="31" spans="1:1" s="234" customFormat="1" ht="14"/>
    <row r="32" spans="1:1" s="234" customFormat="1" ht="14"/>
    <row r="33" s="234" customFormat="1" ht="14"/>
    <row r="34" s="234" customFormat="1" ht="14"/>
    <row r="35" s="234" customFormat="1" ht="14"/>
    <row r="36" s="234" customFormat="1" ht="14"/>
    <row r="37" s="234" customFormat="1" ht="14"/>
    <row r="38" s="234" customFormat="1" ht="14"/>
    <row r="39" s="234" customFormat="1" ht="14"/>
    <row r="40" s="234" customFormat="1" ht="14"/>
    <row r="41" s="234" customFormat="1" ht="14"/>
  </sheetData>
  <sheetProtection selectLockedCells="1" selectUnlockedCells="1"/>
  <mergeCells count="1">
    <mergeCell ref="A3:B3"/>
  </mergeCells>
  <conditionalFormatting sqref="A5">
    <cfRule type="duplicateValues" dxfId="46" priority="1"/>
  </conditionalFormatting>
  <conditionalFormatting sqref="A4:B4 B5">
    <cfRule type="duplicateValues" dxfId="45" priority="2"/>
  </conditionalFormatting>
  <pageMargins left="0.7" right="0.7" top="0.75" bottom="0.75" header="0.3" footer="0.3"/>
  <pageSetup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D380F-08D1-4902-A42C-0A4C96C478B2}">
  <dimension ref="A1:F45"/>
  <sheetViews>
    <sheetView showGridLines="0" topLeftCell="A31" zoomScale="87" zoomScaleNormal="87" workbookViewId="0">
      <selection activeCell="E35" sqref="E35"/>
    </sheetView>
  </sheetViews>
  <sheetFormatPr baseColWidth="10" defaultColWidth="11.5" defaultRowHeight="15"/>
  <cols>
    <col min="1" max="1" width="37.83203125" style="16" customWidth="1"/>
    <col min="2" max="2" width="14.33203125" style="47" bestFit="1" customWidth="1"/>
    <col min="3" max="3" width="13.6640625" style="47" customWidth="1"/>
    <col min="4" max="5" width="11.5" style="47"/>
    <col min="6" max="6" width="14.1640625" style="16" bestFit="1" customWidth="1"/>
    <col min="7" max="16384" width="11.5" style="16"/>
  </cols>
  <sheetData>
    <row r="1" spans="1:6" s="14" customFormat="1" ht="59.25" customHeight="1">
      <c r="B1" s="35"/>
      <c r="C1" s="35"/>
      <c r="D1" s="35"/>
      <c r="E1" s="35"/>
    </row>
    <row r="2" spans="1:6" s="15" customFormat="1" ht="3.75" customHeight="1">
      <c r="B2" s="36"/>
      <c r="C2" s="36"/>
      <c r="D2" s="36"/>
      <c r="E2" s="36"/>
    </row>
    <row r="3" spans="1:6" ht="28.5" customHeight="1">
      <c r="A3" s="461" t="s">
        <v>13</v>
      </c>
      <c r="B3" s="461"/>
      <c r="C3" s="461"/>
      <c r="D3" s="461"/>
      <c r="E3" s="461"/>
      <c r="F3" s="461"/>
    </row>
    <row r="4" spans="1:6">
      <c r="A4" s="26" t="s">
        <v>53</v>
      </c>
      <c r="B4" s="37"/>
      <c r="C4" s="37"/>
      <c r="D4" s="37"/>
      <c r="E4" s="37"/>
      <c r="F4" s="37"/>
    </row>
    <row r="5" spans="1:6">
      <c r="A5" s="49" t="s">
        <v>153</v>
      </c>
      <c r="B5" s="37"/>
      <c r="C5" s="37"/>
      <c r="D5" s="37"/>
      <c r="E5" s="37"/>
      <c r="F5" s="37"/>
    </row>
    <row r="6" spans="1:6">
      <c r="A6" s="38" t="s">
        <v>84</v>
      </c>
      <c r="B6" s="39"/>
      <c r="C6" s="39"/>
      <c r="D6" s="39"/>
      <c r="E6" s="39"/>
      <c r="F6" s="39"/>
    </row>
    <row r="8" spans="1:6" s="18" customFormat="1" ht="14">
      <c r="A8" s="462" t="s">
        <v>85</v>
      </c>
      <c r="B8" s="465" t="s">
        <v>154</v>
      </c>
      <c r="C8" s="466"/>
      <c r="D8" s="466"/>
      <c r="E8" s="466"/>
      <c r="F8" s="467"/>
    </row>
    <row r="9" spans="1:6" s="18" customFormat="1" ht="38.25" customHeight="1">
      <c r="A9" s="463"/>
      <c r="B9" s="465" t="s">
        <v>155</v>
      </c>
      <c r="C9" s="467"/>
      <c r="D9" s="465" t="s">
        <v>156</v>
      </c>
      <c r="E9" s="467"/>
      <c r="F9" s="29" t="s">
        <v>124</v>
      </c>
    </row>
    <row r="10" spans="1:6" s="18" customFormat="1">
      <c r="A10" s="464"/>
      <c r="B10" s="29" t="s">
        <v>23</v>
      </c>
      <c r="C10" s="29" t="s">
        <v>22</v>
      </c>
      <c r="D10" s="29" t="s">
        <v>23</v>
      </c>
      <c r="E10" s="29" t="s">
        <v>22</v>
      </c>
      <c r="F10" s="29"/>
    </row>
    <row r="11" spans="1:6" s="18" customFormat="1" ht="14">
      <c r="A11" s="40" t="s">
        <v>87</v>
      </c>
      <c r="B11" s="41">
        <f>SUM(B12:B43)</f>
        <v>16869</v>
      </c>
      <c r="C11" s="48">
        <f>B11/$F11</f>
        <v>0.50946815257769318</v>
      </c>
      <c r="D11" s="41">
        <f>SUM(D12:D43)</f>
        <v>16242</v>
      </c>
      <c r="E11" s="48">
        <f>D11/$F11</f>
        <v>0.49053184742230677</v>
      </c>
      <c r="F11" s="41">
        <f>SUM(F12:F43)</f>
        <v>33111</v>
      </c>
    </row>
    <row r="12" spans="1:6" s="18" customFormat="1" ht="14">
      <c r="A12" s="20" t="s">
        <v>88</v>
      </c>
      <c r="B12" s="45">
        <v>780</v>
      </c>
      <c r="C12" s="44">
        <f>B12/$F12</f>
        <v>0.96059113300492616</v>
      </c>
      <c r="D12" s="45">
        <v>32</v>
      </c>
      <c r="E12" s="44">
        <f>D12/$F12</f>
        <v>3.9408866995073892E-2</v>
      </c>
      <c r="F12" s="45">
        <f>B12+D12</f>
        <v>812</v>
      </c>
    </row>
    <row r="13" spans="1:6" s="18" customFormat="1" ht="14">
      <c r="A13" s="20" t="s">
        <v>89</v>
      </c>
      <c r="B13" s="45">
        <v>757</v>
      </c>
      <c r="C13" s="44">
        <f t="shared" ref="C13:E28" si="0">B13/$F13</f>
        <v>0.49737187910643887</v>
      </c>
      <c r="D13" s="45">
        <v>765</v>
      </c>
      <c r="E13" s="44">
        <f t="shared" si="0"/>
        <v>0.50262812089356113</v>
      </c>
      <c r="F13" s="45">
        <f t="shared" ref="F13:F43" si="1">B13+D13</f>
        <v>1522</v>
      </c>
    </row>
    <row r="14" spans="1:6" s="18" customFormat="1" ht="14">
      <c r="A14" s="20" t="s">
        <v>90</v>
      </c>
      <c r="B14" s="45">
        <v>13</v>
      </c>
      <c r="C14" s="44">
        <f t="shared" si="0"/>
        <v>0.76470588235294112</v>
      </c>
      <c r="D14" s="45">
        <v>4</v>
      </c>
      <c r="E14" s="44">
        <f t="shared" si="0"/>
        <v>0.23529411764705882</v>
      </c>
      <c r="F14" s="45">
        <f t="shared" si="1"/>
        <v>17</v>
      </c>
    </row>
    <row r="15" spans="1:6" s="18" customFormat="1" ht="14">
      <c r="A15" s="20" t="s">
        <v>91</v>
      </c>
      <c r="B15" s="45">
        <v>836</v>
      </c>
      <c r="C15" s="44">
        <f t="shared" si="0"/>
        <v>0.41967871485943775</v>
      </c>
      <c r="D15" s="45">
        <v>1156</v>
      </c>
      <c r="E15" s="44">
        <f t="shared" si="0"/>
        <v>0.58032128514056225</v>
      </c>
      <c r="F15" s="45">
        <f t="shared" si="1"/>
        <v>1992</v>
      </c>
    </row>
    <row r="16" spans="1:6" s="18" customFormat="1" ht="14">
      <c r="A16" s="20" t="s">
        <v>92</v>
      </c>
      <c r="B16" s="45">
        <v>818</v>
      </c>
      <c r="C16" s="44">
        <f t="shared" si="0"/>
        <v>0.33265555103700689</v>
      </c>
      <c r="D16" s="45">
        <v>1641</v>
      </c>
      <c r="E16" s="44">
        <f t="shared" si="0"/>
        <v>0.66734444896299305</v>
      </c>
      <c r="F16" s="45">
        <f t="shared" si="1"/>
        <v>2459</v>
      </c>
    </row>
    <row r="17" spans="1:6" s="18" customFormat="1" ht="14">
      <c r="A17" s="20" t="s">
        <v>93</v>
      </c>
      <c r="B17" s="45">
        <v>1267</v>
      </c>
      <c r="C17" s="44">
        <f t="shared" si="0"/>
        <v>0.5542432195975503</v>
      </c>
      <c r="D17" s="45">
        <v>1019</v>
      </c>
      <c r="E17" s="44">
        <f t="shared" si="0"/>
        <v>0.4457567804024497</v>
      </c>
      <c r="F17" s="45">
        <f t="shared" si="1"/>
        <v>2286</v>
      </c>
    </row>
    <row r="18" spans="1:6" s="18" customFormat="1" ht="14">
      <c r="A18" s="20" t="s">
        <v>94</v>
      </c>
      <c r="B18" s="45">
        <v>562</v>
      </c>
      <c r="C18" s="44">
        <f t="shared" si="0"/>
        <v>0.26310861423220971</v>
      </c>
      <c r="D18" s="45">
        <v>1574</v>
      </c>
      <c r="E18" s="44">
        <f t="shared" si="0"/>
        <v>0.73689138576779023</v>
      </c>
      <c r="F18" s="45">
        <f t="shared" si="1"/>
        <v>2136</v>
      </c>
    </row>
    <row r="19" spans="1:6" s="18" customFormat="1" ht="14">
      <c r="A19" s="20" t="s">
        <v>95</v>
      </c>
      <c r="B19" s="45">
        <v>568</v>
      </c>
      <c r="C19" s="44">
        <f t="shared" si="0"/>
        <v>0.38482384823848237</v>
      </c>
      <c r="D19" s="45">
        <v>908</v>
      </c>
      <c r="E19" s="44">
        <f t="shared" si="0"/>
        <v>0.61517615176151763</v>
      </c>
      <c r="F19" s="45">
        <f t="shared" si="1"/>
        <v>1476</v>
      </c>
    </row>
    <row r="20" spans="1:6" s="18" customFormat="1" ht="14">
      <c r="A20" s="20" t="s">
        <v>96</v>
      </c>
      <c r="B20" s="45">
        <v>182</v>
      </c>
      <c r="C20" s="44">
        <f t="shared" si="0"/>
        <v>0.8125</v>
      </c>
      <c r="D20" s="45">
        <v>42</v>
      </c>
      <c r="E20" s="44">
        <f t="shared" si="0"/>
        <v>0.1875</v>
      </c>
      <c r="F20" s="45">
        <f t="shared" si="1"/>
        <v>224</v>
      </c>
    </row>
    <row r="21" spans="1:6" s="18" customFormat="1" ht="14">
      <c r="A21" s="20" t="s">
        <v>97</v>
      </c>
      <c r="B21" s="45">
        <v>2</v>
      </c>
      <c r="C21" s="44">
        <f t="shared" si="0"/>
        <v>0.2857142857142857</v>
      </c>
      <c r="D21" s="45">
        <v>5</v>
      </c>
      <c r="E21" s="44">
        <f t="shared" si="0"/>
        <v>0.7142857142857143</v>
      </c>
      <c r="F21" s="45">
        <f t="shared" si="1"/>
        <v>7</v>
      </c>
    </row>
    <row r="22" spans="1:6" s="18" customFormat="1" ht="14">
      <c r="A22" s="20" t="s">
        <v>98</v>
      </c>
      <c r="B22" s="45">
        <v>976</v>
      </c>
      <c r="C22" s="44">
        <f t="shared" si="0"/>
        <v>0.6951566951566952</v>
      </c>
      <c r="D22" s="45">
        <v>428</v>
      </c>
      <c r="E22" s="44">
        <f t="shared" si="0"/>
        <v>0.30484330484330485</v>
      </c>
      <c r="F22" s="45">
        <f t="shared" si="1"/>
        <v>1404</v>
      </c>
    </row>
    <row r="23" spans="1:6" s="18" customFormat="1" ht="14">
      <c r="A23" s="20" t="s">
        <v>99</v>
      </c>
      <c r="B23" s="45">
        <v>263</v>
      </c>
      <c r="C23" s="44">
        <f t="shared" si="0"/>
        <v>0.78041543026706228</v>
      </c>
      <c r="D23" s="45">
        <v>74</v>
      </c>
      <c r="E23" s="44">
        <f t="shared" si="0"/>
        <v>0.21958456973293769</v>
      </c>
      <c r="F23" s="45">
        <f t="shared" si="1"/>
        <v>337</v>
      </c>
    </row>
    <row r="24" spans="1:6" s="18" customFormat="1" ht="14">
      <c r="A24" s="20" t="s">
        <v>100</v>
      </c>
      <c r="B24" s="45">
        <v>1443</v>
      </c>
      <c r="C24" s="44">
        <f t="shared" si="0"/>
        <v>0.90926275992438566</v>
      </c>
      <c r="D24" s="45">
        <v>144</v>
      </c>
      <c r="E24" s="44">
        <f t="shared" si="0"/>
        <v>9.0737240075614373E-2</v>
      </c>
      <c r="F24" s="45">
        <f t="shared" si="1"/>
        <v>1587</v>
      </c>
    </row>
    <row r="25" spans="1:6" s="18" customFormat="1" ht="14">
      <c r="A25" s="20" t="s">
        <v>101</v>
      </c>
      <c r="B25" s="45">
        <v>832</v>
      </c>
      <c r="C25" s="44">
        <f t="shared" si="0"/>
        <v>0.62982588947766849</v>
      </c>
      <c r="D25" s="45">
        <v>489</v>
      </c>
      <c r="E25" s="44">
        <f t="shared" si="0"/>
        <v>0.37017411052233157</v>
      </c>
      <c r="F25" s="45">
        <f t="shared" si="1"/>
        <v>1321</v>
      </c>
    </row>
    <row r="26" spans="1:6" s="18" customFormat="1" ht="14">
      <c r="A26" s="20" t="s">
        <v>102</v>
      </c>
      <c r="B26" s="45">
        <v>482</v>
      </c>
      <c r="C26" s="44">
        <f t="shared" si="0"/>
        <v>0.34257285003553661</v>
      </c>
      <c r="D26" s="45">
        <v>925</v>
      </c>
      <c r="E26" s="44">
        <f t="shared" si="0"/>
        <v>0.65742714996446339</v>
      </c>
      <c r="F26" s="45">
        <f t="shared" si="1"/>
        <v>1407</v>
      </c>
    </row>
    <row r="27" spans="1:6" s="18" customFormat="1" ht="14">
      <c r="A27" s="20" t="s">
        <v>103</v>
      </c>
      <c r="B27" s="45">
        <v>25</v>
      </c>
      <c r="C27" s="44">
        <f t="shared" si="0"/>
        <v>1</v>
      </c>
      <c r="D27" s="45">
        <v>0</v>
      </c>
      <c r="E27" s="44">
        <f t="shared" si="0"/>
        <v>0</v>
      </c>
      <c r="F27" s="45">
        <f t="shared" si="1"/>
        <v>25</v>
      </c>
    </row>
    <row r="28" spans="1:6" s="18" customFormat="1" ht="14">
      <c r="A28" s="20" t="s">
        <v>104</v>
      </c>
      <c r="B28" s="45">
        <v>31</v>
      </c>
      <c r="C28" s="44">
        <f t="shared" si="0"/>
        <v>1</v>
      </c>
      <c r="D28" s="45">
        <v>0</v>
      </c>
      <c r="E28" s="44">
        <f t="shared" si="0"/>
        <v>0</v>
      </c>
      <c r="F28" s="45">
        <f t="shared" si="1"/>
        <v>31</v>
      </c>
    </row>
    <row r="29" spans="1:6" s="18" customFormat="1" ht="14">
      <c r="A29" s="20" t="s">
        <v>105</v>
      </c>
      <c r="B29" s="45">
        <v>339</v>
      </c>
      <c r="C29" s="44">
        <f t="shared" ref="C29:E43" si="2">B29/$F29</f>
        <v>0.25642965204236007</v>
      </c>
      <c r="D29" s="45">
        <v>983</v>
      </c>
      <c r="E29" s="44">
        <f t="shared" si="2"/>
        <v>0.74357034795763999</v>
      </c>
      <c r="F29" s="45">
        <f t="shared" si="1"/>
        <v>1322</v>
      </c>
    </row>
    <row r="30" spans="1:6" s="18" customFormat="1" ht="14">
      <c r="A30" s="20" t="s">
        <v>106</v>
      </c>
      <c r="B30" s="45">
        <v>1338</v>
      </c>
      <c r="C30" s="44">
        <f t="shared" si="2"/>
        <v>0.91206543967280163</v>
      </c>
      <c r="D30" s="45">
        <v>129</v>
      </c>
      <c r="E30" s="44">
        <f t="shared" si="2"/>
        <v>8.7934560327198361E-2</v>
      </c>
      <c r="F30" s="45">
        <f t="shared" si="1"/>
        <v>1467</v>
      </c>
    </row>
    <row r="31" spans="1:6" s="18" customFormat="1" ht="14">
      <c r="A31" s="20" t="s">
        <v>107</v>
      </c>
      <c r="B31" s="45">
        <v>298</v>
      </c>
      <c r="C31" s="44">
        <f t="shared" si="2"/>
        <v>0.73218673218673214</v>
      </c>
      <c r="D31" s="45">
        <v>109</v>
      </c>
      <c r="E31" s="44">
        <f t="shared" si="2"/>
        <v>0.26781326781326781</v>
      </c>
      <c r="F31" s="45">
        <f t="shared" si="1"/>
        <v>407</v>
      </c>
    </row>
    <row r="32" spans="1:6" s="18" customFormat="1" ht="14">
      <c r="A32" s="20" t="s">
        <v>108</v>
      </c>
      <c r="B32" s="45">
        <v>138</v>
      </c>
      <c r="C32" s="44">
        <f t="shared" si="2"/>
        <v>0.78409090909090906</v>
      </c>
      <c r="D32" s="45">
        <v>38</v>
      </c>
      <c r="E32" s="44">
        <f t="shared" si="2"/>
        <v>0.21590909090909091</v>
      </c>
      <c r="F32" s="45">
        <f t="shared" si="1"/>
        <v>176</v>
      </c>
    </row>
    <row r="33" spans="1:6" s="18" customFormat="1" ht="14">
      <c r="A33" s="20" t="s">
        <v>109</v>
      </c>
      <c r="B33" s="45">
        <v>1000</v>
      </c>
      <c r="C33" s="44">
        <f t="shared" si="2"/>
        <v>0.51975051975051978</v>
      </c>
      <c r="D33" s="45">
        <v>924</v>
      </c>
      <c r="E33" s="44">
        <f t="shared" si="2"/>
        <v>0.48024948024948028</v>
      </c>
      <c r="F33" s="45">
        <f t="shared" si="1"/>
        <v>1924</v>
      </c>
    </row>
    <row r="34" spans="1:6" s="18" customFormat="1" ht="14">
      <c r="A34" s="20" t="s">
        <v>110</v>
      </c>
      <c r="B34" s="45">
        <v>180</v>
      </c>
      <c r="C34" s="44">
        <f t="shared" si="2"/>
        <v>0.27067669172932329</v>
      </c>
      <c r="D34" s="45">
        <v>485</v>
      </c>
      <c r="E34" s="44">
        <f t="shared" si="2"/>
        <v>0.72932330827067671</v>
      </c>
      <c r="F34" s="45">
        <f t="shared" si="1"/>
        <v>665</v>
      </c>
    </row>
    <row r="35" spans="1:6" s="18" customFormat="1" ht="14">
      <c r="A35" s="20" t="s">
        <v>111</v>
      </c>
      <c r="B35" s="45">
        <v>1029</v>
      </c>
      <c r="C35" s="44">
        <f t="shared" si="2"/>
        <v>0.69106783075889855</v>
      </c>
      <c r="D35" s="45">
        <v>460</v>
      </c>
      <c r="E35" s="44">
        <f t="shared" si="2"/>
        <v>0.3089321692411014</v>
      </c>
      <c r="F35" s="45">
        <f t="shared" si="1"/>
        <v>1489</v>
      </c>
    </row>
    <row r="36" spans="1:6" s="18" customFormat="1" ht="14">
      <c r="A36" s="20" t="s">
        <v>112</v>
      </c>
      <c r="B36" s="45">
        <v>202</v>
      </c>
      <c r="C36" s="44">
        <f t="shared" si="2"/>
        <v>0.22519509476031216</v>
      </c>
      <c r="D36" s="45">
        <v>695</v>
      </c>
      <c r="E36" s="44">
        <f t="shared" si="2"/>
        <v>0.77480490523968781</v>
      </c>
      <c r="F36" s="45">
        <f t="shared" si="1"/>
        <v>897</v>
      </c>
    </row>
    <row r="37" spans="1:6" s="18" customFormat="1" ht="14">
      <c r="A37" s="20" t="s">
        <v>113</v>
      </c>
      <c r="B37" s="45">
        <v>640</v>
      </c>
      <c r="C37" s="44">
        <f t="shared" si="2"/>
        <v>0.47058823529411764</v>
      </c>
      <c r="D37" s="45">
        <v>720</v>
      </c>
      <c r="E37" s="44">
        <f t="shared" si="2"/>
        <v>0.52941176470588236</v>
      </c>
      <c r="F37" s="45">
        <f t="shared" si="1"/>
        <v>1360</v>
      </c>
    </row>
    <row r="38" spans="1:6" s="18" customFormat="1" ht="14">
      <c r="A38" s="20" t="s">
        <v>114</v>
      </c>
      <c r="B38" s="45">
        <v>384</v>
      </c>
      <c r="C38" s="44">
        <f t="shared" si="2"/>
        <v>0.36467236467236469</v>
      </c>
      <c r="D38" s="45">
        <v>669</v>
      </c>
      <c r="E38" s="44">
        <f t="shared" si="2"/>
        <v>0.63532763532763536</v>
      </c>
      <c r="F38" s="45">
        <f t="shared" si="1"/>
        <v>1053</v>
      </c>
    </row>
    <row r="39" spans="1:6" s="18" customFormat="1" ht="14">
      <c r="A39" s="20" t="s">
        <v>115</v>
      </c>
      <c r="B39" s="45">
        <v>300</v>
      </c>
      <c r="C39" s="44">
        <f t="shared" si="2"/>
        <v>0.72289156626506024</v>
      </c>
      <c r="D39" s="45">
        <v>115</v>
      </c>
      <c r="E39" s="44">
        <f t="shared" si="2"/>
        <v>0.27710843373493976</v>
      </c>
      <c r="F39" s="45">
        <f t="shared" si="1"/>
        <v>415</v>
      </c>
    </row>
    <row r="40" spans="1:6" s="18" customFormat="1" ht="14">
      <c r="A40" s="20" t="s">
        <v>116</v>
      </c>
      <c r="B40" s="45">
        <v>570</v>
      </c>
      <c r="C40" s="44">
        <f t="shared" si="2"/>
        <v>0.35425730267246736</v>
      </c>
      <c r="D40" s="45">
        <v>1039</v>
      </c>
      <c r="E40" s="44">
        <f t="shared" si="2"/>
        <v>0.64574269732753264</v>
      </c>
      <c r="F40" s="45">
        <f t="shared" si="1"/>
        <v>1609</v>
      </c>
    </row>
    <row r="41" spans="1:6" s="18" customFormat="1" ht="14">
      <c r="A41" s="20" t="s">
        <v>117</v>
      </c>
      <c r="B41" s="45">
        <v>526</v>
      </c>
      <c r="C41" s="44">
        <f t="shared" si="2"/>
        <v>0.43979933110367891</v>
      </c>
      <c r="D41" s="45">
        <v>670</v>
      </c>
      <c r="E41" s="44">
        <f t="shared" si="2"/>
        <v>0.56020066889632103</v>
      </c>
      <c r="F41" s="45">
        <f t="shared" si="1"/>
        <v>1196</v>
      </c>
    </row>
    <row r="42" spans="1:6" s="18" customFormat="1" ht="14">
      <c r="A42" s="20" t="s">
        <v>118</v>
      </c>
      <c r="B42" s="45">
        <v>24</v>
      </c>
      <c r="C42" s="44">
        <f t="shared" si="2"/>
        <v>1</v>
      </c>
      <c r="D42" s="45">
        <v>0</v>
      </c>
      <c r="E42" s="44">
        <f t="shared" si="2"/>
        <v>0</v>
      </c>
      <c r="F42" s="45">
        <f t="shared" si="1"/>
        <v>24</v>
      </c>
    </row>
    <row r="43" spans="1:6" s="18" customFormat="1" ht="14">
      <c r="A43" s="20" t="s">
        <v>119</v>
      </c>
      <c r="B43" s="45">
        <v>64</v>
      </c>
      <c r="C43" s="44">
        <f t="shared" si="2"/>
        <v>1</v>
      </c>
      <c r="D43" s="45">
        <v>0</v>
      </c>
      <c r="E43" s="44">
        <f t="shared" si="2"/>
        <v>0</v>
      </c>
      <c r="F43" s="45">
        <f t="shared" si="1"/>
        <v>64</v>
      </c>
    </row>
    <row r="44" spans="1:6" s="18" customFormat="1" ht="14">
      <c r="B44" s="46"/>
      <c r="C44" s="46"/>
      <c r="D44" s="46"/>
      <c r="E44" s="46"/>
    </row>
    <row r="45" spans="1:6" s="18" customFormat="1" ht="14">
      <c r="A45" s="23" t="s">
        <v>125</v>
      </c>
      <c r="B45" s="46"/>
      <c r="C45" s="46"/>
      <c r="D45" s="46"/>
      <c r="E45" s="46"/>
    </row>
  </sheetData>
  <sheetProtection selectLockedCells="1" selectUnlockedCells="1"/>
  <mergeCells count="5">
    <mergeCell ref="A3:F3"/>
    <mergeCell ref="A8:A10"/>
    <mergeCell ref="B8:F8"/>
    <mergeCell ref="B9:C9"/>
    <mergeCell ref="D9:E9"/>
  </mergeCells>
  <conditionalFormatting sqref="A4:C5">
    <cfRule type="duplicateValues" dxfId="207" priority="5"/>
  </conditionalFormatting>
  <conditionalFormatting sqref="B6:C6">
    <cfRule type="duplicateValues" dxfId="206" priority="4"/>
  </conditionalFormatting>
  <conditionalFormatting sqref="A6">
    <cfRule type="duplicateValues" dxfId="205" priority="3"/>
  </conditionalFormatting>
  <conditionalFormatting sqref="D4:F5">
    <cfRule type="duplicateValues" dxfId="204" priority="2"/>
  </conditionalFormatting>
  <conditionalFormatting sqref="D6:F6">
    <cfRule type="duplicateValues" dxfId="203" priority="1"/>
  </conditionalFormatting>
  <pageMargins left="0.7" right="0.7" top="0.75" bottom="0.75" header="0.3" footer="0.3"/>
  <pageSetup orientation="portrait" horizontalDpi="360" verticalDpi="360"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A7E9A-8DE3-40E4-A090-DE83C7D5FF21}">
  <dimension ref="A1:E41"/>
  <sheetViews>
    <sheetView showGridLines="0" zoomScale="87" zoomScaleNormal="87" workbookViewId="0">
      <selection activeCell="I12" sqref="I12"/>
    </sheetView>
  </sheetViews>
  <sheetFormatPr baseColWidth="10" defaultColWidth="11.5" defaultRowHeight="15"/>
  <cols>
    <col min="1" max="1" width="20.1640625" style="232" customWidth="1"/>
    <col min="2" max="4" width="19.6640625" style="232" customWidth="1"/>
    <col min="5" max="16384" width="11.5" style="232"/>
  </cols>
  <sheetData>
    <row r="1" spans="1:5" s="14" customFormat="1" ht="59.25" customHeight="1"/>
    <row r="2" spans="1:5" s="15" customFormat="1" ht="3.75" customHeight="1"/>
    <row r="3" spans="1:5" ht="28.5" customHeight="1">
      <c r="A3" s="461" t="s">
        <v>13</v>
      </c>
      <c r="B3" s="461"/>
      <c r="C3" s="461"/>
      <c r="D3" s="461"/>
    </row>
    <row r="4" spans="1:5">
      <c r="A4" s="26" t="s">
        <v>411</v>
      </c>
      <c r="B4" s="26"/>
      <c r="C4" s="26"/>
    </row>
    <row r="5" spans="1:5">
      <c r="A5" s="233" t="s">
        <v>405</v>
      </c>
      <c r="B5" s="233"/>
      <c r="C5" s="233"/>
    </row>
    <row r="7" spans="1:5" s="234" customFormat="1" ht="30" customHeight="1">
      <c r="A7" s="243" t="s">
        <v>313</v>
      </c>
      <c r="B7" s="243" t="s">
        <v>412</v>
      </c>
      <c r="C7" s="243" t="s">
        <v>413</v>
      </c>
      <c r="D7" s="243" t="s">
        <v>414</v>
      </c>
    </row>
    <row r="8" spans="1:5" s="234" customFormat="1" ht="18" customHeight="1">
      <c r="A8" s="244">
        <v>2014</v>
      </c>
      <c r="B8" s="244">
        <v>13061</v>
      </c>
      <c r="C8" s="244">
        <v>52077</v>
      </c>
      <c r="D8" s="244">
        <v>0</v>
      </c>
    </row>
    <row r="9" spans="1:5" s="234" customFormat="1" ht="18" customHeight="1">
      <c r="A9" s="244">
        <v>2015</v>
      </c>
      <c r="B9" s="244">
        <v>10187</v>
      </c>
      <c r="C9" s="244">
        <v>59409</v>
      </c>
      <c r="D9" s="244">
        <v>0</v>
      </c>
    </row>
    <row r="10" spans="1:5" s="234" customFormat="1" ht="18" customHeight="1">
      <c r="A10" s="244">
        <v>2016</v>
      </c>
      <c r="B10" s="244">
        <v>10888</v>
      </c>
      <c r="C10" s="244">
        <v>60829</v>
      </c>
      <c r="D10" s="244">
        <v>157</v>
      </c>
    </row>
    <row r="11" spans="1:5" s="234" customFormat="1" ht="18" customHeight="1">
      <c r="A11" s="244">
        <v>2017</v>
      </c>
      <c r="B11" s="244">
        <v>7012</v>
      </c>
      <c r="C11" s="244">
        <v>67112</v>
      </c>
      <c r="D11" s="244">
        <v>52</v>
      </c>
    </row>
    <row r="12" spans="1:5" s="234" customFormat="1" ht="18" customHeight="1">
      <c r="A12" s="244">
        <v>2018</v>
      </c>
      <c r="B12" s="244">
        <v>5510</v>
      </c>
      <c r="C12" s="244">
        <v>72709</v>
      </c>
      <c r="D12" s="244">
        <v>128</v>
      </c>
    </row>
    <row r="13" spans="1:5" s="234" customFormat="1" ht="18" customHeight="1">
      <c r="A13" s="244">
        <v>2019</v>
      </c>
      <c r="B13" s="244">
        <v>4539</v>
      </c>
      <c r="C13" s="244">
        <v>81579</v>
      </c>
      <c r="D13" s="244">
        <v>132</v>
      </c>
    </row>
    <row r="14" spans="1:5" s="234" customFormat="1" ht="18" customHeight="1">
      <c r="A14" s="244">
        <v>2020</v>
      </c>
      <c r="B14" s="244">
        <v>1070</v>
      </c>
      <c r="C14" s="244">
        <v>102835</v>
      </c>
      <c r="D14" s="244">
        <v>101</v>
      </c>
    </row>
    <row r="15" spans="1:5" s="234" customFormat="1" ht="18" customHeight="1">
      <c r="A15" s="246" t="s">
        <v>23</v>
      </c>
      <c r="B15" s="246">
        <f>SUM(B8:B14)</f>
        <v>52267</v>
      </c>
      <c r="C15" s="246">
        <f>SUM(C8:C14)</f>
        <v>496550</v>
      </c>
      <c r="D15" s="246">
        <f>SUM(D8:D14)</f>
        <v>570</v>
      </c>
      <c r="E15" s="234" t="s">
        <v>407</v>
      </c>
    </row>
    <row r="16" spans="1:5" s="234" customFormat="1" ht="14"/>
    <row r="17" spans="1:1" s="234" customFormat="1" ht="14"/>
    <row r="18" spans="1:1" s="234" customFormat="1" ht="14">
      <c r="A18" s="236" t="s">
        <v>408</v>
      </c>
    </row>
    <row r="19" spans="1:1" s="234" customFormat="1" ht="14"/>
    <row r="20" spans="1:1" s="234" customFormat="1" ht="14"/>
    <row r="21" spans="1:1" s="234" customFormat="1" ht="14"/>
    <row r="22" spans="1:1" s="234" customFormat="1" ht="14"/>
    <row r="23" spans="1:1" s="234" customFormat="1" ht="14"/>
    <row r="24" spans="1:1" s="234" customFormat="1" ht="14"/>
    <row r="25" spans="1:1" s="234" customFormat="1" ht="14"/>
    <row r="26" spans="1:1" s="234" customFormat="1" ht="14"/>
    <row r="27" spans="1:1" s="234" customFormat="1" ht="14"/>
    <row r="28" spans="1:1" s="234" customFormat="1" ht="14"/>
    <row r="29" spans="1:1" s="234" customFormat="1" ht="14"/>
    <row r="30" spans="1:1" s="234" customFormat="1" ht="14"/>
    <row r="31" spans="1:1" s="234" customFormat="1" ht="14"/>
    <row r="32" spans="1:1" s="234" customFormat="1" ht="14"/>
    <row r="33" s="234" customFormat="1" ht="14"/>
    <row r="34" s="234" customFormat="1" ht="14"/>
    <row r="35" s="234" customFormat="1" ht="14"/>
    <row r="36" s="234" customFormat="1" ht="14"/>
    <row r="37" s="234" customFormat="1" ht="14"/>
    <row r="38" s="234" customFormat="1" ht="14"/>
    <row r="39" s="234" customFormat="1" ht="14"/>
    <row r="40" s="234" customFormat="1" ht="14"/>
    <row r="41" s="234" customFormat="1" ht="14"/>
  </sheetData>
  <sheetProtection selectLockedCells="1" selectUnlockedCells="1"/>
  <mergeCells count="1">
    <mergeCell ref="A3:D3"/>
  </mergeCells>
  <conditionalFormatting sqref="A4:C4 B5:C5">
    <cfRule type="duplicateValues" dxfId="44" priority="2"/>
  </conditionalFormatting>
  <conditionalFormatting sqref="A5">
    <cfRule type="duplicateValues" dxfId="43" priority="1"/>
  </conditionalFormatting>
  <pageMargins left="0.7" right="0.7" top="0.75" bottom="0.75" header="0.3" footer="0.3"/>
  <pageSetup orientation="portrait" horizontalDpi="360" verticalDpi="360"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825AE-2363-4925-81DD-142D6F3CFE27}">
  <dimension ref="A1:P40"/>
  <sheetViews>
    <sheetView showGridLines="0" zoomScale="87" zoomScaleNormal="87" workbookViewId="0">
      <selection activeCell="Q10" sqref="Q10"/>
    </sheetView>
  </sheetViews>
  <sheetFormatPr baseColWidth="10" defaultColWidth="11.5" defaultRowHeight="15"/>
  <cols>
    <col min="1" max="1" width="36.5" style="232" customWidth="1"/>
    <col min="2" max="7" width="13.6640625" style="232" customWidth="1"/>
    <col min="8" max="16384" width="11.5" style="232"/>
  </cols>
  <sheetData>
    <row r="1" spans="1:16" s="14" customFormat="1" ht="78" customHeight="1"/>
    <row r="2" spans="1:16" s="15" customFormat="1" ht="3.75" customHeight="1"/>
    <row r="3" spans="1:16" ht="28.5" customHeight="1">
      <c r="A3" s="484" t="s">
        <v>13</v>
      </c>
      <c r="B3" s="484"/>
      <c r="C3" s="484"/>
      <c r="D3" s="484"/>
      <c r="E3" s="484"/>
      <c r="F3" s="484"/>
      <c r="G3" s="484"/>
      <c r="H3" s="484"/>
      <c r="I3" s="484"/>
      <c r="J3" s="484"/>
      <c r="K3" s="484"/>
      <c r="L3" s="484"/>
      <c r="M3" s="484"/>
      <c r="N3" s="484"/>
      <c r="O3" s="484"/>
    </row>
    <row r="4" spans="1:16">
      <c r="A4" s="26" t="s">
        <v>415</v>
      </c>
      <c r="B4" s="26"/>
      <c r="C4" s="26"/>
    </row>
    <row r="5" spans="1:16">
      <c r="A5" s="233" t="s">
        <v>405</v>
      </c>
      <c r="B5" s="233"/>
      <c r="C5" s="233"/>
    </row>
    <row r="7" spans="1:16" s="234" customFormat="1" ht="30" customHeight="1">
      <c r="A7" s="242"/>
      <c r="B7" s="264"/>
      <c r="C7" s="265"/>
      <c r="D7" s="265"/>
      <c r="E7" s="265"/>
      <c r="F7" s="266" t="s">
        <v>407</v>
      </c>
      <c r="G7" s="286" t="s">
        <v>416</v>
      </c>
      <c r="H7" s="266"/>
      <c r="I7" s="266"/>
      <c r="J7" s="266"/>
      <c r="K7" s="266"/>
      <c r="L7" s="266"/>
      <c r="M7" s="266"/>
      <c r="N7" s="266"/>
      <c r="O7" s="287"/>
      <c r="P7" s="231"/>
    </row>
    <row r="8" spans="1:16" s="234" customFormat="1" ht="18" customHeight="1">
      <c r="A8" s="273" t="s">
        <v>417</v>
      </c>
      <c r="B8" s="248">
        <v>2014</v>
      </c>
      <c r="C8" s="248" t="s">
        <v>22</v>
      </c>
      <c r="D8" s="248">
        <v>2015</v>
      </c>
      <c r="E8" s="248" t="s">
        <v>22</v>
      </c>
      <c r="F8" s="248">
        <v>2016</v>
      </c>
      <c r="G8" s="248" t="s">
        <v>22</v>
      </c>
      <c r="H8" s="248">
        <v>2017</v>
      </c>
      <c r="I8" s="248" t="s">
        <v>22</v>
      </c>
      <c r="J8" s="248">
        <v>2018</v>
      </c>
      <c r="K8" s="248" t="s">
        <v>22</v>
      </c>
      <c r="L8" s="248">
        <v>2019</v>
      </c>
      <c r="M8" s="248" t="s">
        <v>22</v>
      </c>
      <c r="N8" s="248">
        <v>2020</v>
      </c>
      <c r="O8" s="288" t="s">
        <v>22</v>
      </c>
      <c r="P8" s="231"/>
    </row>
    <row r="9" spans="1:16" s="234" customFormat="1" ht="18" customHeight="1">
      <c r="A9" s="259" t="s">
        <v>418</v>
      </c>
      <c r="B9" s="268">
        <v>1406</v>
      </c>
      <c r="C9" s="289">
        <f>B9/B19</f>
        <v>2.1584942736958459E-2</v>
      </c>
      <c r="D9" s="268">
        <v>1812</v>
      </c>
      <c r="E9" s="289">
        <f>D9/D19</f>
        <v>2.6035979079257428E-2</v>
      </c>
      <c r="F9" s="269">
        <v>1752</v>
      </c>
      <c r="G9" s="290">
        <f>F9/F19</f>
        <v>2.437599131814008E-2</v>
      </c>
      <c r="H9" s="269">
        <v>1442</v>
      </c>
      <c r="I9" s="291">
        <f>H9/H19</f>
        <v>1.9440250215703194E-2</v>
      </c>
      <c r="J9" s="270">
        <v>2903</v>
      </c>
      <c r="K9" s="291">
        <f>J9/J19</f>
        <v>3.7053109882956591E-2</v>
      </c>
      <c r="L9" s="269">
        <f>[10]CONSOLIDADO!$B$40</f>
        <v>2679</v>
      </c>
      <c r="M9" s="291">
        <f>L9/L19</f>
        <v>3.1060869565217392E-2</v>
      </c>
      <c r="N9" s="269">
        <v>1893</v>
      </c>
      <c r="O9" s="292">
        <f>N9/N19</f>
        <v>1.8217162433959176E-2</v>
      </c>
      <c r="P9" s="231"/>
    </row>
    <row r="10" spans="1:16" s="234" customFormat="1" ht="18" customHeight="1">
      <c r="A10" s="260" t="s">
        <v>419</v>
      </c>
      <c r="B10" s="268">
        <v>5220</v>
      </c>
      <c r="C10" s="289">
        <f>B10/B19</f>
        <v>8.0137554115877058E-2</v>
      </c>
      <c r="D10" s="268">
        <v>6137</v>
      </c>
      <c r="E10" s="289">
        <f>D10/D19</f>
        <v>8.8180355192827173E-2</v>
      </c>
      <c r="F10" s="268">
        <v>6799</v>
      </c>
      <c r="G10" s="289">
        <f>F10/F19</f>
        <v>9.4596098728330136E-2</v>
      </c>
      <c r="H10" s="268">
        <v>8505</v>
      </c>
      <c r="I10" s="293">
        <f>H10/H19</f>
        <v>0.11465972821397756</v>
      </c>
      <c r="J10" s="271">
        <v>9826</v>
      </c>
      <c r="K10" s="293">
        <f>J10/J19</f>
        <v>0.12541641671027609</v>
      </c>
      <c r="L10" s="268">
        <f>[10]CONSOLIDADO!$B$41</f>
        <v>11212</v>
      </c>
      <c r="M10" s="291">
        <f>L10/L19</f>
        <v>0.12999420289855074</v>
      </c>
      <c r="N10" s="268">
        <v>16555</v>
      </c>
      <c r="O10" s="292">
        <f>N10/N19</f>
        <v>0.15931596624099006</v>
      </c>
      <c r="P10" s="231"/>
    </row>
    <row r="11" spans="1:16" s="234" customFormat="1" ht="18" customHeight="1">
      <c r="A11" s="260" t="s">
        <v>420</v>
      </c>
      <c r="B11" s="268">
        <v>10914</v>
      </c>
      <c r="C11" s="289">
        <f>B11/B19</f>
        <v>0.16755196659400043</v>
      </c>
      <c r="D11" s="268">
        <v>9086</v>
      </c>
      <c r="E11" s="289">
        <f>D11/D19</f>
        <v>0.13055348008506237</v>
      </c>
      <c r="F11" s="269">
        <v>8145</v>
      </c>
      <c r="G11" s="289">
        <f>F11/F19</f>
        <v>0.11332331580265464</v>
      </c>
      <c r="H11" s="269">
        <v>5154</v>
      </c>
      <c r="I11" s="291">
        <f>H11/H19</f>
        <v>6.9483390854184646E-2</v>
      </c>
      <c r="J11" s="270">
        <v>5589</v>
      </c>
      <c r="K11" s="291">
        <f>J11/J19</f>
        <v>7.1336490229364238E-2</v>
      </c>
      <c r="L11" s="269">
        <f>[10]CONSOLIDADO!$B$42</f>
        <v>6830</v>
      </c>
      <c r="M11" s="291">
        <f>L11/L19</f>
        <v>7.9188405797101444E-2</v>
      </c>
      <c r="N11" s="269">
        <v>7190</v>
      </c>
      <c r="O11" s="292">
        <f>N11/N19</f>
        <v>6.9192497570082667E-2</v>
      </c>
      <c r="P11" s="231"/>
    </row>
    <row r="12" spans="1:16" s="234" customFormat="1" ht="18" customHeight="1">
      <c r="A12" s="260" t="s">
        <v>421</v>
      </c>
      <c r="B12" s="272">
        <v>0</v>
      </c>
      <c r="C12" s="289">
        <v>0</v>
      </c>
      <c r="D12" s="272">
        <v>0</v>
      </c>
      <c r="E12" s="289">
        <v>0</v>
      </c>
      <c r="F12" s="268">
        <v>156</v>
      </c>
      <c r="G12" s="289">
        <f>F12/F19</f>
        <v>2.1704649803823356E-3</v>
      </c>
      <c r="H12" s="268">
        <v>49</v>
      </c>
      <c r="I12" s="293">
        <f>H12/H19</f>
        <v>6.6059102674719591E-4</v>
      </c>
      <c r="J12" s="271">
        <v>119</v>
      </c>
      <c r="K12" s="293">
        <f>J12/J19</f>
        <v>1.5188839393978071E-3</v>
      </c>
      <c r="L12" s="268">
        <f>[10]CONSOLIDADO!$B$43</f>
        <v>128</v>
      </c>
      <c r="M12" s="293">
        <f>L12/L19</f>
        <v>1.4840579710144928E-3</v>
      </c>
      <c r="N12" s="268">
        <v>94</v>
      </c>
      <c r="O12" s="292">
        <f>N12/N19</f>
        <v>9.0460288895518367E-4</v>
      </c>
      <c r="P12" s="231"/>
    </row>
    <row r="13" spans="1:16" s="234" customFormat="1" ht="18" customHeight="1">
      <c r="A13" s="261" t="s">
        <v>422</v>
      </c>
      <c r="B13" s="268">
        <v>380</v>
      </c>
      <c r="C13" s="289">
        <f>B13/B19</f>
        <v>5.8337683072860694E-3</v>
      </c>
      <c r="D13" s="268">
        <v>511</v>
      </c>
      <c r="E13" s="289">
        <f>D13/D19</f>
        <v>7.3423759986206106E-3</v>
      </c>
      <c r="F13" s="269">
        <v>641</v>
      </c>
      <c r="G13" s="290">
        <f>F13/F19</f>
        <v>8.9183849514428027E-3</v>
      </c>
      <c r="H13" s="269">
        <v>1181</v>
      </c>
      <c r="I13" s="291">
        <f>H13/H19</f>
        <v>1.5921591889559966E-2</v>
      </c>
      <c r="J13" s="270">
        <v>993</v>
      </c>
      <c r="K13" s="291">
        <f>J13/J19</f>
        <v>1.2674384469092626E-2</v>
      </c>
      <c r="L13" s="269">
        <f>[10]CONSOLIDADO!$B$44</f>
        <v>821</v>
      </c>
      <c r="M13" s="291">
        <f>L13/L19</f>
        <v>9.5188405797101451E-3</v>
      </c>
      <c r="N13" s="269">
        <v>1291</v>
      </c>
      <c r="O13" s="292">
        <f>N13/N19</f>
        <v>1.2423854570650449E-2</v>
      </c>
      <c r="P13" s="231"/>
    </row>
    <row r="14" spans="1:16" s="234" customFormat="1" ht="18" customHeight="1">
      <c r="A14" s="260" t="s">
        <v>423</v>
      </c>
      <c r="B14" s="268">
        <v>0</v>
      </c>
      <c r="C14" s="289">
        <v>0</v>
      </c>
      <c r="D14" s="268">
        <v>0</v>
      </c>
      <c r="E14" s="289">
        <v>0</v>
      </c>
      <c r="F14" s="268">
        <v>1</v>
      </c>
      <c r="G14" s="289">
        <f>F14/F19</f>
        <v>1.3913237053732921E-5</v>
      </c>
      <c r="H14" s="268">
        <v>3</v>
      </c>
      <c r="I14" s="293">
        <f>H14/H19</f>
        <v>4.0444348576358927E-5</v>
      </c>
      <c r="J14" s="271">
        <v>9</v>
      </c>
      <c r="K14" s="293">
        <f>J14/J19</f>
        <v>1.1487357524857365E-4</v>
      </c>
      <c r="L14" s="268">
        <f>[10]CONSOLIDADO!$B$45</f>
        <v>4</v>
      </c>
      <c r="M14" s="293">
        <f>L14/L19</f>
        <v>4.6376811594202899E-5</v>
      </c>
      <c r="N14" s="268">
        <v>7</v>
      </c>
      <c r="O14" s="292">
        <f>N14/N19</f>
        <v>6.7364044922194532E-5</v>
      </c>
      <c r="P14" s="231"/>
    </row>
    <row r="15" spans="1:16" s="234" customFormat="1" ht="18" customHeight="1">
      <c r="A15" s="260" t="s">
        <v>424</v>
      </c>
      <c r="B15" s="268">
        <v>868</v>
      </c>
      <c r="C15" s="289">
        <f>B15/B19</f>
        <v>1.3325554975590286E-2</v>
      </c>
      <c r="D15" s="268">
        <v>854</v>
      </c>
      <c r="E15" s="289">
        <f>D15/D19</f>
        <v>1.227082016207828E-2</v>
      </c>
      <c r="F15" s="269">
        <v>898</v>
      </c>
      <c r="G15" s="290">
        <f>F15/F19</f>
        <v>1.2494086874252163E-2</v>
      </c>
      <c r="H15" s="269">
        <v>1062</v>
      </c>
      <c r="I15" s="291">
        <f>H15/H19</f>
        <v>1.4317299396031061E-2</v>
      </c>
      <c r="J15" s="270">
        <v>643</v>
      </c>
      <c r="K15" s="291">
        <f>J15/J19</f>
        <v>8.2070787649814285E-3</v>
      </c>
      <c r="L15" s="269">
        <f>[10]CONSOLIDADO!$B$46</f>
        <v>1026</v>
      </c>
      <c r="M15" s="291">
        <f>L15/L19</f>
        <v>1.1895652173913043E-2</v>
      </c>
      <c r="N15" s="269">
        <v>1166</v>
      </c>
      <c r="O15" s="292">
        <f>N15/N19</f>
        <v>1.1220925197039832E-2</v>
      </c>
      <c r="P15" s="231"/>
    </row>
    <row r="16" spans="1:16" s="234" customFormat="1" ht="18" customHeight="1">
      <c r="A16" s="260" t="s">
        <v>425</v>
      </c>
      <c r="B16" s="268">
        <v>30507</v>
      </c>
      <c r="C16" s="289">
        <f>B16/B19</f>
        <v>0.46834413092204241</v>
      </c>
      <c r="D16" s="268">
        <v>33693</v>
      </c>
      <c r="E16" s="289">
        <f>D16/D19</f>
        <v>0.48412265072705329</v>
      </c>
      <c r="F16" s="268">
        <v>33161</v>
      </c>
      <c r="G16" s="289">
        <f>F16/F19</f>
        <v>0.46137685393883743</v>
      </c>
      <c r="H16" s="268">
        <v>34886</v>
      </c>
      <c r="I16" s="293">
        <f>H16/H19</f>
        <v>0.47031384814495253</v>
      </c>
      <c r="J16" s="271">
        <v>36595</v>
      </c>
      <c r="K16" s="293">
        <f>J16/J19</f>
        <v>0.46708872069128365</v>
      </c>
      <c r="L16" s="268">
        <f>[10]CONSOLIDADO!$B$47</f>
        <v>39114</v>
      </c>
      <c r="M16" s="293">
        <f>L16/L19</f>
        <v>0.45349565217391302</v>
      </c>
      <c r="N16" s="268">
        <v>48650</v>
      </c>
      <c r="O16" s="292">
        <f>N16/N19</f>
        <v>0.46818011220925199</v>
      </c>
      <c r="P16" s="231"/>
    </row>
    <row r="17" spans="1:16" s="234" customFormat="1" ht="18" customHeight="1">
      <c r="A17" s="260" t="s">
        <v>426</v>
      </c>
      <c r="B17" s="268">
        <v>13503</v>
      </c>
      <c r="C17" s="289">
        <f>B17/B19</f>
        <v>0.20729835119285209</v>
      </c>
      <c r="D17" s="268">
        <v>14532</v>
      </c>
      <c r="E17" s="289">
        <f>D17/D19</f>
        <v>0.20880510374159433</v>
      </c>
      <c r="F17" s="269">
        <v>16901</v>
      </c>
      <c r="G17" s="290">
        <f>F17/F19</f>
        <v>0.23514761944514009</v>
      </c>
      <c r="H17" s="269">
        <v>18265</v>
      </c>
      <c r="I17" s="291">
        <f>H17/H19</f>
        <v>0.24623867558239862</v>
      </c>
      <c r="J17" s="270">
        <v>18621</v>
      </c>
      <c r="K17" s="291">
        <f>J17/J19</f>
        <v>0.23767342718929887</v>
      </c>
      <c r="L17" s="269">
        <f>[10]CONSOLIDADO!$B$48</f>
        <v>21342</v>
      </c>
      <c r="M17" s="291">
        <f>L17/L19</f>
        <v>0.24744347826086957</v>
      </c>
      <c r="N17" s="269">
        <v>24312</v>
      </c>
      <c r="O17" s="292">
        <f>N17/N19</f>
        <v>0.23396495144977048</v>
      </c>
      <c r="P17" s="231"/>
    </row>
    <row r="18" spans="1:16" s="234" customFormat="1" ht="18" customHeight="1">
      <c r="A18" s="262" t="s">
        <v>427</v>
      </c>
      <c r="B18" s="268">
        <v>2340</v>
      </c>
      <c r="C18" s="289">
        <f>B18/B19</f>
        <v>3.5923731155393164E-2</v>
      </c>
      <c r="D18" s="268">
        <v>2971</v>
      </c>
      <c r="E18" s="289">
        <f>D18/D19</f>
        <v>4.2689235013506521E-2</v>
      </c>
      <c r="F18" s="268">
        <v>3420</v>
      </c>
      <c r="G18" s="289">
        <f>F18/F19</f>
        <v>4.7583270723766592E-2</v>
      </c>
      <c r="H18" s="268">
        <v>3629</v>
      </c>
      <c r="I18" s="293">
        <f>H18/H19</f>
        <v>4.8924180327868855E-2</v>
      </c>
      <c r="J18" s="271">
        <v>3049</v>
      </c>
      <c r="K18" s="293">
        <f>J18/J19</f>
        <v>3.8916614548100116E-2</v>
      </c>
      <c r="L18" s="269">
        <v>3094</v>
      </c>
      <c r="M18" s="293">
        <f>L18/L19</f>
        <v>3.5872463768115939E-2</v>
      </c>
      <c r="N18" s="268">
        <v>2755</v>
      </c>
      <c r="O18" s="292">
        <f>N18/N19</f>
        <v>2.6512563394377988E-2</v>
      </c>
      <c r="P18" s="231"/>
    </row>
    <row r="19" spans="1:16" s="234" customFormat="1" ht="18" customHeight="1">
      <c r="A19" s="263" t="s">
        <v>428</v>
      </c>
      <c r="B19" s="294">
        <f t="shared" ref="B19:N19" si="0">SUM(B9:B18)</f>
        <v>65138</v>
      </c>
      <c r="C19" s="295">
        <f>SUM(C9:C18)</f>
        <v>0.99999999999999989</v>
      </c>
      <c r="D19" s="294">
        <f t="shared" si="0"/>
        <v>69596</v>
      </c>
      <c r="E19" s="295">
        <f>SUM(E9:E18)</f>
        <v>1</v>
      </c>
      <c r="F19" s="294">
        <f t="shared" si="0"/>
        <v>71874</v>
      </c>
      <c r="G19" s="295">
        <f>SUM(G9:G18)</f>
        <v>1</v>
      </c>
      <c r="H19" s="248">
        <f t="shared" si="0"/>
        <v>74176</v>
      </c>
      <c r="I19" s="295">
        <f>SUM(I9:I18)</f>
        <v>1</v>
      </c>
      <c r="J19" s="294">
        <f t="shared" si="0"/>
        <v>78347</v>
      </c>
      <c r="K19" s="295">
        <f>SUM(K9:K18)</f>
        <v>1</v>
      </c>
      <c r="L19" s="294">
        <f>SUM(L9:L18)</f>
        <v>86250</v>
      </c>
      <c r="M19" s="295">
        <f>SUM(M9:M18)</f>
        <v>1</v>
      </c>
      <c r="N19" s="294">
        <f t="shared" si="0"/>
        <v>103913</v>
      </c>
      <c r="O19" s="296">
        <f>SUM(O9:O18)</f>
        <v>1</v>
      </c>
      <c r="P19" s="231"/>
    </row>
    <row r="20" spans="1:16" s="234" customFormat="1">
      <c r="A20" s="231"/>
      <c r="B20" s="231"/>
      <c r="C20" s="231"/>
      <c r="D20" s="231"/>
      <c r="E20" s="231"/>
      <c r="F20" s="231"/>
      <c r="G20" s="231"/>
      <c r="H20" s="231"/>
      <c r="I20" s="231"/>
      <c r="J20" s="231"/>
      <c r="K20" s="231"/>
      <c r="L20" s="231"/>
      <c r="M20" s="231"/>
      <c r="N20" s="231"/>
      <c r="O20" s="231"/>
      <c r="P20" s="231"/>
    </row>
    <row r="21" spans="1:16" s="234" customFormat="1" ht="14"/>
    <row r="22" spans="1:16" s="234" customFormat="1" ht="14">
      <c r="A22" s="236" t="s">
        <v>408</v>
      </c>
    </row>
    <row r="23" spans="1:16" s="234" customFormat="1" ht="14"/>
    <row r="24" spans="1:16" s="234" customFormat="1" ht="14"/>
    <row r="25" spans="1:16" s="234" customFormat="1" ht="14"/>
    <row r="26" spans="1:16" s="234" customFormat="1" ht="14"/>
    <row r="27" spans="1:16" s="234" customFormat="1" ht="14"/>
    <row r="28" spans="1:16" s="234" customFormat="1" ht="14"/>
    <row r="29" spans="1:16" s="234" customFormat="1" ht="14"/>
    <row r="30" spans="1:16" s="234" customFormat="1" ht="14"/>
    <row r="31" spans="1:16" s="234" customFormat="1" ht="14"/>
    <row r="32" spans="1:16" s="234" customFormat="1" ht="14"/>
    <row r="33" s="234" customFormat="1" ht="14"/>
    <row r="34" s="234" customFormat="1" ht="14"/>
    <row r="35" s="234" customFormat="1" ht="14"/>
    <row r="36" s="234" customFormat="1" ht="14"/>
    <row r="37" s="234" customFormat="1" ht="14"/>
    <row r="38" s="234" customFormat="1" ht="14"/>
    <row r="39" s="234" customFormat="1" ht="14"/>
    <row r="40" s="234" customFormat="1" ht="14"/>
  </sheetData>
  <sheetProtection selectLockedCells="1" selectUnlockedCells="1"/>
  <mergeCells count="1">
    <mergeCell ref="A3:O3"/>
  </mergeCells>
  <conditionalFormatting sqref="A4:C4 B5:C5">
    <cfRule type="duplicateValues" dxfId="42" priority="2"/>
  </conditionalFormatting>
  <conditionalFormatting sqref="A5">
    <cfRule type="duplicateValues" dxfId="41" priority="1"/>
  </conditionalFormatting>
  <pageMargins left="0.7" right="0.7" top="0.75" bottom="0.75" header="0.3" footer="0.3"/>
  <pageSetup orientation="portrait" horizontalDpi="360" verticalDpi="360"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434DF-C643-4611-98FB-93093D27D9D5}">
  <dimension ref="A1:L40"/>
  <sheetViews>
    <sheetView showGridLines="0" zoomScale="87" zoomScaleNormal="87" workbookViewId="0">
      <selection activeCell="L7" sqref="L7"/>
    </sheetView>
  </sheetViews>
  <sheetFormatPr baseColWidth="10" defaultColWidth="11.5" defaultRowHeight="15"/>
  <cols>
    <col min="1" max="1" width="22.1640625" style="232" customWidth="1"/>
    <col min="2" max="8" width="15.83203125" style="232" customWidth="1"/>
    <col min="9" max="11" width="11.5" style="232"/>
    <col min="12" max="12" width="64.1640625" style="232" customWidth="1"/>
    <col min="13" max="16384" width="11.5" style="232"/>
  </cols>
  <sheetData>
    <row r="1" spans="1:12" s="14" customFormat="1" ht="69" customHeight="1"/>
    <row r="2" spans="1:12" s="15" customFormat="1" ht="3.75" customHeight="1"/>
    <row r="3" spans="1:12" ht="28.5" customHeight="1">
      <c r="A3" s="485" t="s">
        <v>13</v>
      </c>
      <c r="B3" s="485"/>
      <c r="C3" s="485"/>
      <c r="D3" s="485"/>
      <c r="E3" s="485"/>
      <c r="F3" s="485"/>
      <c r="G3" s="485"/>
      <c r="H3" s="485"/>
    </row>
    <row r="4" spans="1:12">
      <c r="A4" s="26" t="s">
        <v>401</v>
      </c>
      <c r="B4" s="26"/>
      <c r="C4" s="26"/>
    </row>
    <row r="5" spans="1:12">
      <c r="A5" s="233" t="s">
        <v>405</v>
      </c>
      <c r="B5" s="233"/>
      <c r="C5" s="233"/>
    </row>
    <row r="7" spans="1:12" s="234" customFormat="1" ht="18" customHeight="1">
      <c r="A7" s="247" t="s">
        <v>407</v>
      </c>
      <c r="B7" s="274"/>
      <c r="C7" s="267"/>
      <c r="D7" s="275" t="s">
        <v>416</v>
      </c>
      <c r="E7" s="267"/>
      <c r="F7" s="267"/>
      <c r="G7" s="267"/>
      <c r="H7" s="258"/>
    </row>
    <row r="8" spans="1:12" s="234" customFormat="1" ht="18" customHeight="1">
      <c r="A8" s="248" t="s">
        <v>429</v>
      </c>
      <c r="B8" s="248">
        <v>2014</v>
      </c>
      <c r="C8" s="248">
        <v>2015</v>
      </c>
      <c r="D8" s="276">
        <v>2016</v>
      </c>
      <c r="E8" s="248">
        <v>2017</v>
      </c>
      <c r="F8" s="248">
        <v>2018</v>
      </c>
      <c r="G8" s="248">
        <v>2019</v>
      </c>
      <c r="H8" s="248">
        <v>2020</v>
      </c>
    </row>
    <row r="9" spans="1:12" s="234" customFormat="1" ht="18" customHeight="1">
      <c r="A9" s="277" t="s">
        <v>430</v>
      </c>
      <c r="B9" s="278">
        <v>4379</v>
      </c>
      <c r="C9" s="278">
        <v>3225</v>
      </c>
      <c r="D9" s="278">
        <v>5485</v>
      </c>
      <c r="E9" s="278">
        <v>3141</v>
      </c>
      <c r="F9" s="278">
        <v>5494</v>
      </c>
      <c r="G9" s="278">
        <v>6341</v>
      </c>
      <c r="H9" s="278">
        <v>6179</v>
      </c>
      <c r="L9" s="231"/>
    </row>
    <row r="10" spans="1:12" s="234" customFormat="1" ht="18" customHeight="1">
      <c r="A10" s="277" t="s">
        <v>431</v>
      </c>
      <c r="B10" s="279">
        <v>5751</v>
      </c>
      <c r="C10" s="279">
        <v>6456</v>
      </c>
      <c r="D10" s="279">
        <v>6206</v>
      </c>
      <c r="E10" s="279">
        <v>6516</v>
      </c>
      <c r="F10" s="279">
        <v>7003</v>
      </c>
      <c r="G10" s="279">
        <v>6223</v>
      </c>
      <c r="H10" s="279">
        <v>6515</v>
      </c>
    </row>
    <row r="11" spans="1:12" s="234" customFormat="1" ht="18" customHeight="1">
      <c r="A11" s="277" t="s">
        <v>432</v>
      </c>
      <c r="B11" s="278">
        <v>5747</v>
      </c>
      <c r="C11" s="278">
        <v>6813</v>
      </c>
      <c r="D11" s="278">
        <v>6028</v>
      </c>
      <c r="E11" s="278">
        <v>6923</v>
      </c>
      <c r="F11" s="278">
        <v>5614</v>
      </c>
      <c r="G11" s="278">
        <v>7420</v>
      </c>
      <c r="H11" s="278">
        <v>7519</v>
      </c>
    </row>
    <row r="12" spans="1:12" s="234" customFormat="1" ht="18" customHeight="1">
      <c r="A12" s="277" t="s">
        <v>433</v>
      </c>
      <c r="B12" s="279">
        <v>4978</v>
      </c>
      <c r="C12" s="279">
        <v>6094</v>
      </c>
      <c r="D12" s="279">
        <v>5849</v>
      </c>
      <c r="E12" s="279">
        <v>6148</v>
      </c>
      <c r="F12" s="279">
        <v>6947</v>
      </c>
      <c r="G12" s="279">
        <v>8155</v>
      </c>
      <c r="H12" s="279">
        <v>7276</v>
      </c>
    </row>
    <row r="13" spans="1:12" s="234" customFormat="1" ht="18" customHeight="1">
      <c r="A13" s="277" t="s">
        <v>434</v>
      </c>
      <c r="B13" s="278">
        <v>5837</v>
      </c>
      <c r="C13" s="278">
        <v>7004</v>
      </c>
      <c r="D13" s="278">
        <v>7157</v>
      </c>
      <c r="E13" s="278">
        <v>7015</v>
      </c>
      <c r="F13" s="278">
        <v>7157</v>
      </c>
      <c r="G13" s="278">
        <v>8985</v>
      </c>
      <c r="H13" s="278">
        <v>8547</v>
      </c>
    </row>
    <row r="14" spans="1:12" s="234" customFormat="1" ht="18" customHeight="1">
      <c r="A14" s="277" t="s">
        <v>435</v>
      </c>
      <c r="B14" s="279">
        <v>4293</v>
      </c>
      <c r="C14" s="279">
        <v>6187</v>
      </c>
      <c r="D14" s="279">
        <v>6781</v>
      </c>
      <c r="E14" s="279">
        <v>7514</v>
      </c>
      <c r="F14" s="279">
        <v>7424</v>
      </c>
      <c r="G14" s="279">
        <v>7764</v>
      </c>
      <c r="H14" s="279">
        <v>10242</v>
      </c>
    </row>
    <row r="15" spans="1:12" s="234" customFormat="1" ht="18" customHeight="1">
      <c r="A15" s="277" t="s">
        <v>436</v>
      </c>
      <c r="B15" s="278">
        <v>5380</v>
      </c>
      <c r="C15" s="278">
        <v>6135</v>
      </c>
      <c r="D15" s="278">
        <v>6113</v>
      </c>
      <c r="E15" s="278">
        <v>5909</v>
      </c>
      <c r="F15" s="278">
        <v>6364</v>
      </c>
      <c r="G15" s="278">
        <v>7592</v>
      </c>
      <c r="H15" s="278">
        <v>12812</v>
      </c>
    </row>
    <row r="16" spans="1:12" s="234" customFormat="1" ht="18" customHeight="1">
      <c r="A16" s="277" t="s">
        <v>437</v>
      </c>
      <c r="B16" s="279">
        <v>5038</v>
      </c>
      <c r="C16" s="279">
        <v>5747</v>
      </c>
      <c r="D16" s="279">
        <v>6016</v>
      </c>
      <c r="E16" s="279">
        <v>6435</v>
      </c>
      <c r="F16" s="279">
        <v>6768</v>
      </c>
      <c r="G16" s="279">
        <v>6401</v>
      </c>
      <c r="H16" s="279">
        <v>9255</v>
      </c>
    </row>
    <row r="17" spans="1:9" s="234" customFormat="1" ht="18" customHeight="1">
      <c r="A17" s="277" t="s">
        <v>438</v>
      </c>
      <c r="B17" s="278">
        <v>6001</v>
      </c>
      <c r="C17" s="278">
        <v>6057</v>
      </c>
      <c r="D17" s="278">
        <v>5861</v>
      </c>
      <c r="E17" s="278">
        <v>5861</v>
      </c>
      <c r="F17" s="278">
        <v>6493</v>
      </c>
      <c r="G17" s="278">
        <v>7233</v>
      </c>
      <c r="H17" s="278">
        <v>10497</v>
      </c>
    </row>
    <row r="18" spans="1:9" s="234" customFormat="1" ht="18" customHeight="1">
      <c r="A18" s="277" t="s">
        <v>439</v>
      </c>
      <c r="B18" s="279">
        <v>6164</v>
      </c>
      <c r="C18" s="279">
        <v>5928</v>
      </c>
      <c r="D18" s="279">
        <v>4621</v>
      </c>
      <c r="E18" s="279">
        <v>7568</v>
      </c>
      <c r="F18" s="279">
        <v>6751</v>
      </c>
      <c r="G18" s="279">
        <v>7542</v>
      </c>
      <c r="H18" s="279">
        <v>7527</v>
      </c>
    </row>
    <row r="19" spans="1:9" s="234" customFormat="1" ht="18" customHeight="1">
      <c r="A19" s="277" t="s">
        <v>440</v>
      </c>
      <c r="B19" s="278">
        <v>5162</v>
      </c>
      <c r="C19" s="278">
        <v>5541</v>
      </c>
      <c r="D19" s="278">
        <v>7401</v>
      </c>
      <c r="E19" s="278">
        <v>6113</v>
      </c>
      <c r="F19" s="278">
        <v>6156</v>
      </c>
      <c r="G19" s="278">
        <v>7173</v>
      </c>
      <c r="H19" s="278">
        <v>9970</v>
      </c>
    </row>
    <row r="20" spans="1:9" s="234" customFormat="1" ht="18" customHeight="1" thickBot="1">
      <c r="A20" s="280" t="s">
        <v>441</v>
      </c>
      <c r="B20" s="281">
        <v>6408</v>
      </c>
      <c r="C20" s="281">
        <v>4409</v>
      </c>
      <c r="D20" s="281">
        <v>4356</v>
      </c>
      <c r="E20" s="281">
        <v>5033</v>
      </c>
      <c r="F20" s="281">
        <v>6176</v>
      </c>
      <c r="G20" s="282">
        <v>5421</v>
      </c>
      <c r="H20" s="282">
        <v>7667</v>
      </c>
    </row>
    <row r="21" spans="1:9" s="234" customFormat="1" ht="18" customHeight="1" thickBot="1">
      <c r="A21" s="283" t="s">
        <v>428</v>
      </c>
      <c r="B21" s="284">
        <f t="shared" ref="B21:H21" si="0">SUM(B9:B20)</f>
        <v>65138</v>
      </c>
      <c r="C21" s="285">
        <f t="shared" si="0"/>
        <v>69596</v>
      </c>
      <c r="D21" s="285">
        <f t="shared" si="0"/>
        <v>71874</v>
      </c>
      <c r="E21" s="285">
        <f t="shared" si="0"/>
        <v>74176</v>
      </c>
      <c r="F21" s="285">
        <f t="shared" si="0"/>
        <v>78347</v>
      </c>
      <c r="G21" s="285">
        <f>SUM(G9:G20)</f>
        <v>86250</v>
      </c>
      <c r="H21" s="285">
        <f t="shared" si="0"/>
        <v>104006</v>
      </c>
      <c r="I21" s="234" t="s">
        <v>407</v>
      </c>
    </row>
    <row r="22" spans="1:9" s="234" customFormat="1" ht="14"/>
    <row r="23" spans="1:9" s="234" customFormat="1" ht="14"/>
    <row r="24" spans="1:9" s="234" customFormat="1" ht="14">
      <c r="A24" s="236" t="s">
        <v>408</v>
      </c>
    </row>
    <row r="25" spans="1:9" s="234" customFormat="1" ht="14"/>
    <row r="26" spans="1:9" s="234" customFormat="1" ht="14"/>
    <row r="27" spans="1:9" s="234" customFormat="1" ht="14"/>
    <row r="28" spans="1:9" s="234" customFormat="1" ht="14"/>
    <row r="29" spans="1:9" s="234" customFormat="1" ht="14"/>
    <row r="30" spans="1:9" s="234" customFormat="1" ht="14"/>
    <row r="31" spans="1:9" s="234" customFormat="1" ht="14"/>
    <row r="32" spans="1:9" s="234" customFormat="1" ht="14"/>
    <row r="33" s="234" customFormat="1" ht="14"/>
    <row r="34" s="234" customFormat="1" ht="14"/>
    <row r="35" s="234" customFormat="1" ht="14"/>
    <row r="36" s="234" customFormat="1" ht="14"/>
    <row r="37" s="234" customFormat="1" ht="14"/>
    <row r="38" s="234" customFormat="1" ht="14"/>
    <row r="39" s="234" customFormat="1" ht="14"/>
    <row r="40" s="234" customFormat="1" ht="14"/>
  </sheetData>
  <sheetProtection selectLockedCells="1" selectUnlockedCells="1"/>
  <mergeCells count="1">
    <mergeCell ref="A3:H3"/>
  </mergeCells>
  <conditionalFormatting sqref="A4:C4 B5:C5">
    <cfRule type="duplicateValues" dxfId="40" priority="2"/>
  </conditionalFormatting>
  <conditionalFormatting sqref="A5">
    <cfRule type="duplicateValues" dxfId="39" priority="1"/>
  </conditionalFormatting>
  <pageMargins left="0.7" right="0.7" top="0.75" bottom="0.75" header="0.3" footer="0.3"/>
  <pageSetup orientation="portrait" horizontalDpi="360" verticalDpi="360"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0886E-6D05-4F46-9197-199C9122255B}">
  <dimension ref="A1:L43"/>
  <sheetViews>
    <sheetView showGridLines="0" zoomScale="87" zoomScaleNormal="87" workbookViewId="0">
      <selection activeCell="A3" sqref="A3:H3"/>
    </sheetView>
  </sheetViews>
  <sheetFormatPr baseColWidth="10" defaultColWidth="11.5" defaultRowHeight="15"/>
  <cols>
    <col min="1" max="1" width="24.6640625" style="232" customWidth="1"/>
    <col min="2" max="8" width="15.5" style="232" customWidth="1"/>
    <col min="9" max="16384" width="11.5" style="232"/>
  </cols>
  <sheetData>
    <row r="1" spans="1:12" s="14" customFormat="1" ht="69" customHeight="1">
      <c r="L1" s="231"/>
    </row>
    <row r="2" spans="1:12" s="15" customFormat="1" ht="3.75" customHeight="1">
      <c r="L2" s="231"/>
    </row>
    <row r="3" spans="1:12" ht="28.5" customHeight="1">
      <c r="A3" s="523" t="s">
        <v>13</v>
      </c>
      <c r="B3" s="523"/>
      <c r="C3" s="523"/>
      <c r="D3" s="523"/>
      <c r="E3" s="523"/>
      <c r="F3" s="523"/>
      <c r="G3" s="523"/>
      <c r="H3" s="523"/>
      <c r="L3" s="231" t="s">
        <v>407</v>
      </c>
    </row>
    <row r="4" spans="1:12">
      <c r="A4" s="58" t="s">
        <v>442</v>
      </c>
      <c r="B4" s="58"/>
      <c r="C4" s="58"/>
      <c r="D4" s="311"/>
      <c r="E4" s="311"/>
    </row>
    <row r="5" spans="1:12">
      <c r="A5" s="312" t="s">
        <v>443</v>
      </c>
      <c r="B5" s="312"/>
      <c r="C5" s="312"/>
      <c r="D5" s="311"/>
      <c r="E5" s="311"/>
    </row>
    <row r="7" spans="1:12" s="234" customFormat="1" ht="18" customHeight="1">
      <c r="A7" s="247"/>
      <c r="B7" s="486" t="s">
        <v>416</v>
      </c>
      <c r="C7" s="486"/>
      <c r="D7" s="486"/>
      <c r="E7" s="486"/>
      <c r="F7" s="486"/>
      <c r="G7" s="486"/>
      <c r="H7" s="486"/>
    </row>
    <row r="8" spans="1:12" s="234" customFormat="1" ht="18" customHeight="1">
      <c r="A8" s="248" t="s">
        <v>444</v>
      </c>
      <c r="B8" s="248">
        <v>2014</v>
      </c>
      <c r="C8" s="248">
        <v>2015</v>
      </c>
      <c r="D8" s="248">
        <v>2016</v>
      </c>
      <c r="E8" s="248">
        <v>2017</v>
      </c>
      <c r="F8" s="248">
        <v>2018</v>
      </c>
      <c r="G8" s="248">
        <v>2019</v>
      </c>
      <c r="H8" s="248">
        <v>2020</v>
      </c>
    </row>
    <row r="9" spans="1:12" s="234" customFormat="1" ht="18" customHeight="1">
      <c r="A9" s="249" t="s">
        <v>88</v>
      </c>
      <c r="B9" s="249">
        <v>27</v>
      </c>
      <c r="C9" s="249">
        <v>39</v>
      </c>
      <c r="D9" s="249">
        <v>18</v>
      </c>
      <c r="E9" s="249">
        <v>18</v>
      </c>
      <c r="F9" s="249">
        <v>21</v>
      </c>
      <c r="G9" s="249">
        <v>19</v>
      </c>
      <c r="H9" s="249">
        <v>28</v>
      </c>
    </row>
    <row r="10" spans="1:12" s="234" customFormat="1" ht="18" customHeight="1">
      <c r="A10" s="249" t="s">
        <v>89</v>
      </c>
      <c r="B10" s="249">
        <v>8244</v>
      </c>
      <c r="C10" s="249">
        <v>9599</v>
      </c>
      <c r="D10" s="249">
        <v>9419</v>
      </c>
      <c r="E10" s="249">
        <v>10813</v>
      </c>
      <c r="F10" s="249">
        <v>11026</v>
      </c>
      <c r="G10" s="249">
        <v>11830</v>
      </c>
      <c r="H10" s="249">
        <v>14298</v>
      </c>
    </row>
    <row r="11" spans="1:12" s="234" customFormat="1" ht="18" customHeight="1">
      <c r="A11" s="249" t="s">
        <v>90</v>
      </c>
      <c r="B11" s="249">
        <v>27</v>
      </c>
      <c r="C11" s="249">
        <v>85</v>
      </c>
      <c r="D11" s="249">
        <v>98</v>
      </c>
      <c r="E11" s="249">
        <v>62</v>
      </c>
      <c r="F11" s="249">
        <v>151</v>
      </c>
      <c r="G11" s="249">
        <v>141</v>
      </c>
      <c r="H11" s="249">
        <v>426</v>
      </c>
    </row>
    <row r="12" spans="1:12" s="234" customFormat="1" ht="18" customHeight="1">
      <c r="A12" s="249" t="s">
        <v>445</v>
      </c>
      <c r="B12" s="249">
        <v>2220</v>
      </c>
      <c r="C12" s="249">
        <v>2989</v>
      </c>
      <c r="D12" s="249">
        <v>2576</v>
      </c>
      <c r="E12" s="249">
        <v>3103</v>
      </c>
      <c r="F12" s="249">
        <v>3654</v>
      </c>
      <c r="G12" s="249">
        <v>4751</v>
      </c>
      <c r="H12" s="249">
        <v>6850</v>
      </c>
    </row>
    <row r="13" spans="1:12" s="234" customFormat="1" ht="18" customHeight="1">
      <c r="A13" s="249" t="s">
        <v>446</v>
      </c>
      <c r="B13" s="250">
        <v>1641</v>
      </c>
      <c r="C13" s="249">
        <v>1914</v>
      </c>
      <c r="D13" s="249">
        <v>1928</v>
      </c>
      <c r="E13" s="249">
        <v>2685</v>
      </c>
      <c r="F13" s="249">
        <v>2449</v>
      </c>
      <c r="G13" s="249">
        <v>2790</v>
      </c>
      <c r="H13" s="249">
        <v>3181</v>
      </c>
    </row>
    <row r="14" spans="1:12" s="234" customFormat="1" ht="18" customHeight="1">
      <c r="A14" s="249" t="s">
        <v>447</v>
      </c>
      <c r="B14" s="250">
        <v>1404</v>
      </c>
      <c r="C14" s="249">
        <v>1825</v>
      </c>
      <c r="D14" s="249">
        <v>1182</v>
      </c>
      <c r="E14" s="249">
        <v>1378</v>
      </c>
      <c r="F14" s="249">
        <v>1157</v>
      </c>
      <c r="G14" s="249">
        <v>1132</v>
      </c>
      <c r="H14" s="249">
        <v>1478</v>
      </c>
    </row>
    <row r="15" spans="1:12" s="234" customFormat="1" ht="18" customHeight="1">
      <c r="A15" s="249" t="s">
        <v>95</v>
      </c>
      <c r="B15" s="250">
        <v>912</v>
      </c>
      <c r="C15" s="249">
        <v>763</v>
      </c>
      <c r="D15" s="249">
        <v>796</v>
      </c>
      <c r="E15" s="249">
        <v>996</v>
      </c>
      <c r="F15" s="249">
        <v>1596</v>
      </c>
      <c r="G15" s="249">
        <v>1107</v>
      </c>
      <c r="H15" s="249">
        <v>1268</v>
      </c>
    </row>
    <row r="16" spans="1:12" s="234" customFormat="1" ht="18" customHeight="1">
      <c r="A16" s="249" t="s">
        <v>448</v>
      </c>
      <c r="B16" s="250">
        <v>145</v>
      </c>
      <c r="C16" s="249">
        <v>138</v>
      </c>
      <c r="D16" s="249">
        <v>133</v>
      </c>
      <c r="E16" s="249">
        <v>248</v>
      </c>
      <c r="F16" s="249">
        <v>304</v>
      </c>
      <c r="G16" s="249">
        <v>295</v>
      </c>
      <c r="H16" s="249">
        <v>255</v>
      </c>
    </row>
    <row r="17" spans="1:8" s="234" customFormat="1" ht="18" customHeight="1">
      <c r="A17" s="249" t="s">
        <v>97</v>
      </c>
      <c r="B17" s="250">
        <v>157</v>
      </c>
      <c r="C17" s="249">
        <v>210</v>
      </c>
      <c r="D17" s="249">
        <v>397</v>
      </c>
      <c r="E17" s="249">
        <v>268</v>
      </c>
      <c r="F17" s="249">
        <v>278</v>
      </c>
      <c r="G17" s="249">
        <v>216</v>
      </c>
      <c r="H17" s="249">
        <v>264</v>
      </c>
    </row>
    <row r="18" spans="1:8" s="234" customFormat="1" ht="18" customHeight="1">
      <c r="A18" s="249" t="s">
        <v>98</v>
      </c>
      <c r="B18" s="250">
        <v>498</v>
      </c>
      <c r="C18" s="249">
        <v>473</v>
      </c>
      <c r="D18" s="249">
        <v>432</v>
      </c>
      <c r="E18" s="249">
        <v>582</v>
      </c>
      <c r="F18" s="249">
        <v>553</v>
      </c>
      <c r="G18" s="249">
        <v>541</v>
      </c>
      <c r="H18" s="249">
        <v>793</v>
      </c>
    </row>
    <row r="19" spans="1:8" s="234" customFormat="1" ht="18" customHeight="1">
      <c r="A19" s="249" t="s">
        <v>99</v>
      </c>
      <c r="B19" s="250">
        <v>1020</v>
      </c>
      <c r="C19" s="249">
        <v>909</v>
      </c>
      <c r="D19" s="249">
        <v>1187</v>
      </c>
      <c r="E19" s="249">
        <v>1051</v>
      </c>
      <c r="F19" s="249">
        <v>1167</v>
      </c>
      <c r="G19" s="249">
        <v>2174</v>
      </c>
      <c r="H19" s="249">
        <v>1873</v>
      </c>
    </row>
    <row r="20" spans="1:8" s="234" customFormat="1" ht="18" customHeight="1">
      <c r="A20" s="249" t="s">
        <v>449</v>
      </c>
      <c r="B20" s="250">
        <v>198</v>
      </c>
      <c r="C20" s="249">
        <v>255</v>
      </c>
      <c r="D20" s="249">
        <v>283</v>
      </c>
      <c r="E20" s="249">
        <v>162</v>
      </c>
      <c r="F20" s="249">
        <v>308</v>
      </c>
      <c r="G20" s="249">
        <v>260</v>
      </c>
      <c r="H20" s="249">
        <v>381</v>
      </c>
    </row>
    <row r="21" spans="1:8" s="234" customFormat="1" ht="18" customHeight="1">
      <c r="A21" s="249" t="s">
        <v>450</v>
      </c>
      <c r="B21" s="250">
        <v>734</v>
      </c>
      <c r="C21" s="249">
        <v>764</v>
      </c>
      <c r="D21" s="249">
        <v>696</v>
      </c>
      <c r="E21" s="249">
        <v>457</v>
      </c>
      <c r="F21" s="249">
        <v>858</v>
      </c>
      <c r="G21" s="249">
        <v>1023</v>
      </c>
      <c r="H21" s="249">
        <v>973</v>
      </c>
    </row>
    <row r="22" spans="1:8" s="234" customFormat="1" ht="18" customHeight="1">
      <c r="A22" s="249" t="s">
        <v>102</v>
      </c>
      <c r="B22" s="250">
        <v>31493</v>
      </c>
      <c r="C22" s="249">
        <v>31593</v>
      </c>
      <c r="D22" s="249">
        <v>35760</v>
      </c>
      <c r="E22" s="249">
        <v>34159</v>
      </c>
      <c r="F22" s="249">
        <v>37032</v>
      </c>
      <c r="G22" s="249">
        <v>39515</v>
      </c>
      <c r="H22" s="249">
        <v>46445</v>
      </c>
    </row>
    <row r="23" spans="1:8" s="234" customFormat="1" ht="18" customHeight="1">
      <c r="A23" s="249" t="s">
        <v>451</v>
      </c>
      <c r="B23" s="250">
        <v>202</v>
      </c>
      <c r="C23" s="249">
        <v>313</v>
      </c>
      <c r="D23" s="249">
        <v>207</v>
      </c>
      <c r="E23" s="249">
        <v>282</v>
      </c>
      <c r="F23" s="249">
        <v>391</v>
      </c>
      <c r="G23" s="249">
        <v>220</v>
      </c>
      <c r="H23" s="249">
        <v>376</v>
      </c>
    </row>
    <row r="24" spans="1:8" s="234" customFormat="1" ht="18" customHeight="1">
      <c r="A24" s="249" t="s">
        <v>104</v>
      </c>
      <c r="B24" s="250">
        <v>17</v>
      </c>
      <c r="C24" s="249">
        <v>11</v>
      </c>
      <c r="D24" s="249">
        <v>18</v>
      </c>
      <c r="E24" s="249">
        <v>9</v>
      </c>
      <c r="F24" s="249">
        <v>26</v>
      </c>
      <c r="G24" s="249">
        <v>33</v>
      </c>
      <c r="H24" s="249">
        <v>79</v>
      </c>
    </row>
    <row r="25" spans="1:8" s="234" customFormat="1" ht="18" customHeight="1">
      <c r="A25" s="249" t="s">
        <v>105</v>
      </c>
      <c r="B25" s="250">
        <v>520</v>
      </c>
      <c r="C25" s="249">
        <v>474</v>
      </c>
      <c r="D25" s="249">
        <v>751</v>
      </c>
      <c r="E25" s="249">
        <v>575</v>
      </c>
      <c r="F25" s="249">
        <v>585</v>
      </c>
      <c r="G25" s="249">
        <v>776</v>
      </c>
      <c r="H25" s="249">
        <v>840</v>
      </c>
    </row>
    <row r="26" spans="1:8" s="234" customFormat="1" ht="18" customHeight="1">
      <c r="A26" s="249" t="s">
        <v>107</v>
      </c>
      <c r="B26" s="250">
        <v>1050</v>
      </c>
      <c r="C26" s="249">
        <v>1207</v>
      </c>
      <c r="D26" s="249">
        <v>973</v>
      </c>
      <c r="E26" s="249">
        <v>856</v>
      </c>
      <c r="F26" s="249">
        <v>899</v>
      </c>
      <c r="G26" s="249">
        <v>1162</v>
      </c>
      <c r="H26" s="249">
        <v>1290</v>
      </c>
    </row>
    <row r="27" spans="1:8" s="234" customFormat="1" ht="18" customHeight="1">
      <c r="A27" s="249" t="s">
        <v>108</v>
      </c>
      <c r="B27" s="250">
        <v>1109</v>
      </c>
      <c r="C27" s="249">
        <v>1139</v>
      </c>
      <c r="D27" s="249">
        <v>830</v>
      </c>
      <c r="E27" s="249">
        <v>695</v>
      </c>
      <c r="F27" s="249">
        <v>1007</v>
      </c>
      <c r="G27" s="249">
        <v>851</v>
      </c>
      <c r="H27" s="249">
        <v>1455</v>
      </c>
    </row>
    <row r="28" spans="1:8" s="234" customFormat="1" ht="18" customHeight="1">
      <c r="A28" s="249" t="s">
        <v>109</v>
      </c>
      <c r="B28" s="250">
        <v>569</v>
      </c>
      <c r="C28" s="249">
        <v>946</v>
      </c>
      <c r="D28" s="249">
        <v>915</v>
      </c>
      <c r="E28" s="249">
        <v>1028</v>
      </c>
      <c r="F28" s="249">
        <v>808</v>
      </c>
      <c r="G28" s="249">
        <v>720</v>
      </c>
      <c r="H28" s="249">
        <v>1012</v>
      </c>
    </row>
    <row r="29" spans="1:8" s="234" customFormat="1" ht="18" customHeight="1">
      <c r="A29" s="249" t="s">
        <v>110</v>
      </c>
      <c r="B29" s="250">
        <v>742</v>
      </c>
      <c r="C29" s="249">
        <v>803</v>
      </c>
      <c r="D29" s="249">
        <v>832</v>
      </c>
      <c r="E29" s="249">
        <v>682</v>
      </c>
      <c r="F29" s="249">
        <v>904</v>
      </c>
      <c r="G29" s="249">
        <v>1161</v>
      </c>
      <c r="H29" s="249">
        <v>1375</v>
      </c>
    </row>
    <row r="30" spans="1:8" s="234" customFormat="1" ht="18" customHeight="1">
      <c r="A30" s="249" t="s">
        <v>111</v>
      </c>
      <c r="B30" s="250">
        <v>74</v>
      </c>
      <c r="C30" s="249">
        <v>84</v>
      </c>
      <c r="D30" s="249">
        <v>51</v>
      </c>
      <c r="E30" s="249">
        <v>92</v>
      </c>
      <c r="F30" s="249">
        <v>70</v>
      </c>
      <c r="G30" s="249">
        <v>84</v>
      </c>
      <c r="H30" s="249">
        <v>260</v>
      </c>
    </row>
    <row r="31" spans="1:8" s="234" customFormat="1" ht="18" customHeight="1">
      <c r="A31" s="249" t="s">
        <v>452</v>
      </c>
      <c r="B31" s="250">
        <v>518</v>
      </c>
      <c r="C31" s="249">
        <v>488</v>
      </c>
      <c r="D31" s="249">
        <v>562</v>
      </c>
      <c r="E31" s="249">
        <v>615</v>
      </c>
      <c r="F31" s="249">
        <v>511</v>
      </c>
      <c r="G31" s="249">
        <v>505</v>
      </c>
      <c r="H31" s="249">
        <v>814</v>
      </c>
    </row>
    <row r="32" spans="1:8" s="234" customFormat="1" ht="18" customHeight="1">
      <c r="A32" s="249" t="s">
        <v>113</v>
      </c>
      <c r="B32" s="250">
        <v>1002</v>
      </c>
      <c r="C32" s="249">
        <v>1169</v>
      </c>
      <c r="D32" s="249">
        <v>1045</v>
      </c>
      <c r="E32" s="249">
        <v>1381</v>
      </c>
      <c r="F32" s="249">
        <v>1263</v>
      </c>
      <c r="G32" s="249">
        <v>1769</v>
      </c>
      <c r="H32" s="249">
        <v>1929</v>
      </c>
    </row>
    <row r="33" spans="1:8" s="234" customFormat="1" ht="18" customHeight="1">
      <c r="A33" s="249" t="s">
        <v>453</v>
      </c>
      <c r="B33" s="250">
        <v>150</v>
      </c>
      <c r="C33" s="249">
        <v>176</v>
      </c>
      <c r="D33" s="249">
        <v>120</v>
      </c>
      <c r="E33" s="249">
        <v>60</v>
      </c>
      <c r="F33" s="249">
        <v>67</v>
      </c>
      <c r="G33" s="249">
        <v>128</v>
      </c>
      <c r="H33" s="249">
        <v>140</v>
      </c>
    </row>
    <row r="34" spans="1:8" s="234" customFormat="1" ht="18" customHeight="1">
      <c r="A34" s="249" t="s">
        <v>114</v>
      </c>
      <c r="B34" s="250">
        <v>2107</v>
      </c>
      <c r="C34" s="249">
        <v>2336</v>
      </c>
      <c r="D34" s="249">
        <v>2353</v>
      </c>
      <c r="E34" s="249">
        <v>2604</v>
      </c>
      <c r="F34" s="249">
        <v>2059</v>
      </c>
      <c r="G34" s="249">
        <v>2913</v>
      </c>
      <c r="H34" s="249">
        <v>2855</v>
      </c>
    </row>
    <row r="35" spans="1:8" s="234" customFormat="1" ht="18" customHeight="1">
      <c r="A35" s="249" t="s">
        <v>115</v>
      </c>
      <c r="B35" s="250">
        <v>560</v>
      </c>
      <c r="C35" s="249">
        <v>834</v>
      </c>
      <c r="D35" s="249">
        <v>509</v>
      </c>
      <c r="E35" s="249">
        <v>555</v>
      </c>
      <c r="F35" s="249">
        <v>476</v>
      </c>
      <c r="G35" s="249">
        <v>663</v>
      </c>
      <c r="H35" s="249">
        <v>617</v>
      </c>
    </row>
    <row r="36" spans="1:8" s="234" customFormat="1" ht="18" customHeight="1">
      <c r="A36" s="249" t="s">
        <v>116</v>
      </c>
      <c r="B36" s="250">
        <v>1195</v>
      </c>
      <c r="C36" s="249">
        <v>1144</v>
      </c>
      <c r="D36" s="249">
        <v>1013</v>
      </c>
      <c r="E36" s="249">
        <v>1445</v>
      </c>
      <c r="F36" s="249">
        <v>1111</v>
      </c>
      <c r="G36" s="249">
        <v>1003</v>
      </c>
      <c r="H36" s="249">
        <v>1476</v>
      </c>
    </row>
    <row r="37" spans="1:8" s="234" customFormat="1" ht="18" customHeight="1">
      <c r="A37" s="249" t="s">
        <v>117</v>
      </c>
      <c r="B37" s="250">
        <v>5780</v>
      </c>
      <c r="C37" s="249">
        <v>5955</v>
      </c>
      <c r="D37" s="249">
        <v>5703</v>
      </c>
      <c r="E37" s="249">
        <v>5908</v>
      </c>
      <c r="F37" s="249">
        <v>6217</v>
      </c>
      <c r="G37" s="249">
        <v>6753</v>
      </c>
      <c r="H37" s="249">
        <v>9097</v>
      </c>
    </row>
    <row r="38" spans="1:8" s="234" customFormat="1" ht="18" customHeight="1">
      <c r="A38" s="249" t="s">
        <v>454</v>
      </c>
      <c r="B38" s="250">
        <v>0</v>
      </c>
      <c r="C38" s="249">
        <v>1</v>
      </c>
      <c r="D38" s="249">
        <v>0</v>
      </c>
      <c r="E38" s="249">
        <v>3</v>
      </c>
      <c r="F38" s="249">
        <v>0</v>
      </c>
      <c r="G38" s="249">
        <v>0</v>
      </c>
      <c r="H38" s="249">
        <v>0</v>
      </c>
    </row>
    <row r="39" spans="1:8" s="234" customFormat="1" ht="18" customHeight="1">
      <c r="A39" s="249" t="s">
        <v>119</v>
      </c>
      <c r="B39" s="249">
        <v>2</v>
      </c>
      <c r="C39" s="249">
        <v>2</v>
      </c>
      <c r="D39" s="249">
        <v>3</v>
      </c>
      <c r="E39" s="249">
        <v>1</v>
      </c>
      <c r="F39" s="249">
        <v>10</v>
      </c>
      <c r="G39" s="249">
        <v>3</v>
      </c>
      <c r="H39" s="249">
        <v>0</v>
      </c>
    </row>
    <row r="40" spans="1:8" s="234" customFormat="1" ht="18" customHeight="1">
      <c r="A40" s="249" t="s">
        <v>455</v>
      </c>
      <c r="B40" s="249">
        <v>0</v>
      </c>
      <c r="C40" s="249">
        <v>7</v>
      </c>
      <c r="D40" s="249">
        <v>3</v>
      </c>
      <c r="E40" s="249">
        <v>5</v>
      </c>
      <c r="F40" s="251">
        <v>0</v>
      </c>
      <c r="G40" s="251">
        <v>0</v>
      </c>
      <c r="H40" s="251">
        <v>2</v>
      </c>
    </row>
    <row r="43" spans="1:8">
      <c r="A43" s="236" t="s">
        <v>408</v>
      </c>
      <c r="B43" s="234"/>
    </row>
  </sheetData>
  <sheetProtection selectLockedCells="1" selectUnlockedCells="1"/>
  <mergeCells count="2">
    <mergeCell ref="A3:H3"/>
    <mergeCell ref="B7:H7"/>
  </mergeCells>
  <conditionalFormatting sqref="A4:C4 B5:C5">
    <cfRule type="duplicateValues" dxfId="38" priority="2"/>
  </conditionalFormatting>
  <conditionalFormatting sqref="A5">
    <cfRule type="duplicateValues" dxfId="37" priority="1"/>
  </conditionalFormatting>
  <pageMargins left="0.7" right="0.7" top="0.75" bottom="0.75" header="0.3" footer="0.3"/>
  <pageSetup orientation="portrait" horizontalDpi="360" verticalDpi="360"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D87C6-FF9B-4635-9F6F-7C005662EF99}">
  <dimension ref="A1:BW43"/>
  <sheetViews>
    <sheetView showGridLines="0" zoomScale="87" zoomScaleNormal="87" workbookViewId="0">
      <selection activeCell="E9" sqref="E9"/>
    </sheetView>
  </sheetViews>
  <sheetFormatPr baseColWidth="10" defaultColWidth="11.5" defaultRowHeight="15"/>
  <cols>
    <col min="1" max="1" width="22.33203125" style="232" customWidth="1"/>
    <col min="2" max="2" width="14.83203125" style="232" customWidth="1"/>
    <col min="3" max="3" width="13.5" style="232" customWidth="1"/>
    <col min="4" max="4" width="12.5" style="232" customWidth="1"/>
    <col min="5" max="5" width="14.33203125" style="232" customWidth="1"/>
    <col min="6" max="6" width="12.6640625" style="232" customWidth="1"/>
    <col min="7" max="7" width="15.5" style="232" customWidth="1"/>
    <col min="8" max="10" width="11.5" style="232"/>
    <col min="11" max="11" width="5.33203125" style="232" customWidth="1"/>
    <col min="12" max="12" width="21.6640625" style="232" customWidth="1"/>
    <col min="13" max="13" width="14.5" style="232" customWidth="1"/>
    <col min="14" max="16" width="11.5" style="232"/>
    <col min="17" max="17" width="13.33203125" style="232" customWidth="1"/>
    <col min="18" max="18" width="14.1640625" style="232" customWidth="1"/>
    <col min="19" max="19" width="11.5" style="232"/>
    <col min="20" max="20" width="11.5" style="232" customWidth="1"/>
    <col min="21" max="21" width="11.5" style="232"/>
    <col min="22" max="22" width="4.83203125" style="232" customWidth="1"/>
    <col min="23" max="23" width="20.5" style="232" customWidth="1"/>
    <col min="24" max="24" width="15.33203125" style="232" customWidth="1"/>
    <col min="25" max="27" width="11.5" style="232"/>
    <col min="28" max="28" width="13.5" style="232" customWidth="1"/>
    <col min="29" max="29" width="14" style="232" customWidth="1"/>
    <col min="30" max="32" width="11.5" style="232"/>
    <col min="33" max="33" width="5" style="232" customWidth="1"/>
    <col min="34" max="34" width="11.5" style="232"/>
    <col min="35" max="35" width="15" style="232" customWidth="1"/>
    <col min="36" max="36" width="11.5" style="232"/>
    <col min="37" max="37" width="13" style="232" customWidth="1"/>
    <col min="38" max="38" width="11.5" style="232"/>
    <col min="39" max="39" width="13" style="232" customWidth="1"/>
    <col min="40" max="40" width="13.83203125" style="232" customWidth="1"/>
    <col min="41" max="41" width="13.6640625" style="232" customWidth="1"/>
    <col min="42" max="43" width="11.5" style="232"/>
    <col min="44" max="44" width="5.5" style="232" customWidth="1"/>
    <col min="45" max="45" width="20.5" style="232" customWidth="1"/>
    <col min="46" max="46" width="15.33203125" style="232" customWidth="1"/>
    <col min="47" max="47" width="11.5" style="232"/>
    <col min="48" max="48" width="12.6640625" style="232" customWidth="1"/>
    <col min="49" max="49" width="11.5" style="232"/>
    <col min="50" max="50" width="14.5" style="232" customWidth="1"/>
    <col min="51" max="51" width="14.33203125" style="232" customWidth="1"/>
    <col min="52" max="52" width="13.5" style="232" customWidth="1"/>
    <col min="53" max="54" width="11.5" style="232"/>
    <col min="55" max="55" width="5.6640625" style="232" customWidth="1"/>
    <col min="56" max="56" width="20.5" style="232" customWidth="1"/>
    <col min="57" max="57" width="14.6640625" style="232" customWidth="1"/>
    <col min="58" max="58" width="13.5" style="232" customWidth="1"/>
    <col min="59" max="59" width="11.5" style="232"/>
    <col min="60" max="60" width="14.33203125" style="232" customWidth="1"/>
    <col min="61" max="61" width="11.5" style="232"/>
    <col min="62" max="62" width="14.1640625" style="232" customWidth="1"/>
    <col min="63" max="66" width="11.5" style="232"/>
    <col min="67" max="67" width="21.5" style="232" customWidth="1"/>
    <col min="68" max="68" width="14.83203125" style="232" customWidth="1"/>
    <col min="69" max="71" width="11.5" style="232"/>
    <col min="72" max="72" width="13" style="232" customWidth="1"/>
    <col min="73" max="73" width="13.83203125" style="232" customWidth="1"/>
    <col min="74" max="16384" width="11.5" style="232"/>
  </cols>
  <sheetData>
    <row r="1" spans="1:75" s="14" customFormat="1" ht="59.25" customHeight="1">
      <c r="H1" s="231"/>
    </row>
    <row r="2" spans="1:75" s="15" customFormat="1" ht="3.75" customHeight="1"/>
    <row r="3" spans="1:75" ht="28.5" customHeight="1">
      <c r="A3" s="524" t="s">
        <v>13</v>
      </c>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524"/>
      <c r="AT3" s="524"/>
      <c r="AU3" s="524"/>
      <c r="AV3" s="524"/>
      <c r="AW3" s="524"/>
      <c r="AX3" s="524"/>
      <c r="AY3" s="524"/>
      <c r="AZ3" s="524"/>
      <c r="BA3" s="524"/>
      <c r="BB3" s="524"/>
      <c r="BC3" s="524"/>
      <c r="BD3" s="524"/>
      <c r="BE3" s="524"/>
      <c r="BF3" s="524"/>
      <c r="BG3" s="524"/>
      <c r="BH3" s="524"/>
      <c r="BI3" s="524"/>
      <c r="BJ3" s="524"/>
      <c r="BK3" s="524"/>
      <c r="BL3" s="524"/>
      <c r="BM3" s="524"/>
      <c r="BN3" s="525"/>
      <c r="BO3" s="525"/>
      <c r="BP3" s="525"/>
      <c r="BQ3" s="525"/>
      <c r="BR3" s="525"/>
      <c r="BS3" s="525"/>
      <c r="BT3" s="525"/>
      <c r="BU3" s="525"/>
      <c r="BV3" s="525"/>
      <c r="BW3" s="525"/>
    </row>
    <row r="4" spans="1:75">
      <c r="A4" s="26" t="s">
        <v>456</v>
      </c>
      <c r="B4" s="26"/>
      <c r="C4" s="26"/>
    </row>
    <row r="5" spans="1:75">
      <c r="A5" s="233" t="s">
        <v>405</v>
      </c>
      <c r="B5" s="233"/>
      <c r="C5" s="233"/>
    </row>
    <row r="6" spans="1:75" s="234" customFormat="1" ht="18" customHeight="1">
      <c r="A6" s="489" t="s">
        <v>457</v>
      </c>
      <c r="B6" s="299"/>
      <c r="C6" s="299"/>
      <c r="D6" s="299"/>
      <c r="E6" s="299"/>
      <c r="F6" s="299"/>
      <c r="G6" s="299"/>
      <c r="H6" s="299"/>
      <c r="I6" s="299"/>
      <c r="J6" s="299"/>
      <c r="K6" s="299"/>
      <c r="L6" s="489" t="s">
        <v>458</v>
      </c>
      <c r="M6" s="299"/>
      <c r="N6" s="299"/>
      <c r="O6" s="299"/>
      <c r="P6" s="299"/>
      <c r="Q6" s="299"/>
      <c r="R6" s="299"/>
      <c r="S6" s="299"/>
      <c r="T6" s="299"/>
      <c r="U6" s="299"/>
      <c r="V6" s="299"/>
      <c r="W6" s="299"/>
      <c r="X6" s="299"/>
      <c r="Y6" s="299"/>
      <c r="Z6" s="299"/>
      <c r="AA6" s="299"/>
      <c r="AB6" s="299"/>
      <c r="AC6" s="299"/>
      <c r="AD6" s="299"/>
      <c r="AE6" s="299"/>
      <c r="AF6" s="299"/>
      <c r="AG6" s="299"/>
      <c r="AH6" s="489" t="s">
        <v>459</v>
      </c>
      <c r="AI6" s="299"/>
      <c r="AJ6" s="299"/>
      <c r="AK6" s="299"/>
      <c r="AL6" s="299"/>
      <c r="AM6" s="299"/>
      <c r="AN6" s="299"/>
      <c r="AO6" s="299"/>
      <c r="AP6" s="299"/>
      <c r="AQ6" s="299"/>
      <c r="AR6" s="299"/>
      <c r="AS6" s="489" t="s">
        <v>460</v>
      </c>
      <c r="AT6" s="299"/>
      <c r="AU6" s="299"/>
      <c r="AV6" s="299"/>
      <c r="AW6" s="299"/>
      <c r="AX6" s="299"/>
      <c r="AY6" s="299"/>
      <c r="AZ6" s="299"/>
      <c r="BA6" s="299"/>
      <c r="BB6" s="299"/>
      <c r="BC6" s="299"/>
      <c r="BD6" s="489" t="s">
        <v>461</v>
      </c>
      <c r="BE6" s="299"/>
      <c r="BF6" s="299"/>
      <c r="BG6" s="299"/>
      <c r="BH6" s="299"/>
      <c r="BI6" s="299"/>
      <c r="BJ6" s="299"/>
      <c r="BK6" s="299"/>
      <c r="BL6" s="299"/>
      <c r="BM6" s="299"/>
      <c r="BN6" s="299"/>
      <c r="BO6" s="299"/>
      <c r="BP6" s="299"/>
      <c r="BQ6" s="299"/>
      <c r="BR6" s="299"/>
      <c r="BS6" s="299"/>
      <c r="BT6" s="299"/>
      <c r="BU6" s="299"/>
      <c r="BV6" s="299"/>
    </row>
    <row r="7" spans="1:75" s="234" customFormat="1" ht="18" customHeight="1">
      <c r="A7" s="489"/>
      <c r="B7" s="299"/>
      <c r="C7" s="299"/>
      <c r="D7" s="299"/>
      <c r="E7" s="299"/>
      <c r="F7" s="299"/>
      <c r="G7" s="299"/>
      <c r="H7" s="299"/>
      <c r="I7" s="299"/>
      <c r="J7" s="299"/>
      <c r="K7" s="299"/>
      <c r="L7" s="489"/>
      <c r="M7" s="299"/>
      <c r="N7" s="299"/>
      <c r="O7" s="299"/>
      <c r="P7" s="299"/>
      <c r="Q7" s="299"/>
      <c r="R7" s="299"/>
      <c r="S7" s="299"/>
      <c r="T7" s="299"/>
      <c r="U7" s="299"/>
      <c r="V7" s="299"/>
      <c r="W7" s="300" t="s">
        <v>462</v>
      </c>
      <c r="X7" s="299"/>
      <c r="Y7" s="299"/>
      <c r="Z7" s="299"/>
      <c r="AA7" s="299"/>
      <c r="AB7" s="299"/>
      <c r="AC7" s="299"/>
      <c r="AD7" s="299"/>
      <c r="AE7" s="299"/>
      <c r="AF7" s="299"/>
      <c r="AG7" s="299"/>
      <c r="AH7" s="489"/>
      <c r="AI7" s="299"/>
      <c r="AJ7" s="299"/>
      <c r="AK7" s="299"/>
      <c r="AL7" s="299"/>
      <c r="AM7" s="299"/>
      <c r="AN7" s="299"/>
      <c r="AO7" s="299"/>
      <c r="AP7" s="299"/>
      <c r="AQ7" s="299"/>
      <c r="AR7" s="299"/>
      <c r="AS7" s="489"/>
      <c r="AT7" s="299"/>
      <c r="AU7" s="299"/>
      <c r="AV7" s="299"/>
      <c r="AW7" s="299"/>
      <c r="AX7" s="299"/>
      <c r="AY7" s="299"/>
      <c r="AZ7" s="299"/>
      <c r="BA7" s="299"/>
      <c r="BB7" s="299"/>
      <c r="BC7" s="299"/>
      <c r="BD7" s="489"/>
      <c r="BE7" s="299"/>
      <c r="BF7" s="299"/>
      <c r="BG7" s="299"/>
      <c r="BH7" s="299"/>
      <c r="BI7" s="299"/>
      <c r="BJ7" s="299"/>
      <c r="BK7" s="299"/>
      <c r="BL7" s="299"/>
      <c r="BM7" s="299"/>
      <c r="BN7" s="299"/>
      <c r="BO7" s="300" t="s">
        <v>463</v>
      </c>
      <c r="BP7" s="299"/>
      <c r="BQ7" s="299"/>
      <c r="BR7" s="299"/>
      <c r="BS7" s="299"/>
      <c r="BT7" s="299"/>
      <c r="BU7" s="299"/>
      <c r="BV7" s="299"/>
    </row>
    <row r="8" spans="1:75" s="234" customFormat="1" ht="25.5" customHeight="1">
      <c r="A8" s="301" t="s">
        <v>358</v>
      </c>
      <c r="B8" s="301" t="s">
        <v>464</v>
      </c>
      <c r="C8" s="301" t="s">
        <v>465</v>
      </c>
      <c r="D8" s="301" t="s">
        <v>466</v>
      </c>
      <c r="E8" s="301" t="s">
        <v>467</v>
      </c>
      <c r="F8" s="301" t="s">
        <v>468</v>
      </c>
      <c r="G8" s="301" t="s">
        <v>469</v>
      </c>
      <c r="H8" s="301" t="s">
        <v>470</v>
      </c>
      <c r="I8" s="301" t="s">
        <v>471</v>
      </c>
      <c r="J8" s="301" t="s">
        <v>128</v>
      </c>
      <c r="K8" s="299"/>
      <c r="L8" s="302" t="s">
        <v>358</v>
      </c>
      <c r="M8" s="302" t="s">
        <v>464</v>
      </c>
      <c r="N8" s="302" t="s">
        <v>468</v>
      </c>
      <c r="O8" s="302" t="s">
        <v>472</v>
      </c>
      <c r="P8" s="302" t="s">
        <v>466</v>
      </c>
      <c r="Q8" s="302" t="s">
        <v>467</v>
      </c>
      <c r="R8" s="302" t="s">
        <v>469</v>
      </c>
      <c r="S8" s="302" t="s">
        <v>470</v>
      </c>
      <c r="T8" s="302" t="s">
        <v>473</v>
      </c>
      <c r="U8" s="302" t="s">
        <v>128</v>
      </c>
      <c r="V8" s="299"/>
      <c r="W8" s="303" t="s">
        <v>358</v>
      </c>
      <c r="X8" s="303" t="s">
        <v>464</v>
      </c>
      <c r="Y8" s="303" t="s">
        <v>468</v>
      </c>
      <c r="Z8" s="303" t="s">
        <v>465</v>
      </c>
      <c r="AA8" s="303" t="s">
        <v>471</v>
      </c>
      <c r="AB8" s="303" t="s">
        <v>467</v>
      </c>
      <c r="AC8" s="303" t="s">
        <v>469</v>
      </c>
      <c r="AD8" s="303" t="s">
        <v>470</v>
      </c>
      <c r="AE8" s="303" t="s">
        <v>466</v>
      </c>
      <c r="AF8" s="303" t="s">
        <v>128</v>
      </c>
      <c r="AG8" s="299"/>
      <c r="AH8" s="303" t="s">
        <v>358</v>
      </c>
      <c r="AI8" s="303" t="s">
        <v>464</v>
      </c>
      <c r="AJ8" s="303" t="s">
        <v>474</v>
      </c>
      <c r="AK8" s="303" t="s">
        <v>475</v>
      </c>
      <c r="AL8" s="303" t="s">
        <v>476</v>
      </c>
      <c r="AM8" s="303" t="s">
        <v>477</v>
      </c>
      <c r="AN8" s="303" t="s">
        <v>478</v>
      </c>
      <c r="AO8" s="303" t="s">
        <v>479</v>
      </c>
      <c r="AP8" s="303" t="s">
        <v>480</v>
      </c>
      <c r="AQ8" s="303" t="s">
        <v>128</v>
      </c>
      <c r="AR8" s="299"/>
      <c r="AS8" s="309" t="s">
        <v>358</v>
      </c>
      <c r="AT8" s="301" t="s">
        <v>464</v>
      </c>
      <c r="AU8" s="303" t="s">
        <v>474</v>
      </c>
      <c r="AV8" s="303" t="s">
        <v>475</v>
      </c>
      <c r="AW8" s="303" t="s">
        <v>476</v>
      </c>
      <c r="AX8" s="303" t="s">
        <v>467</v>
      </c>
      <c r="AY8" s="301" t="s">
        <v>469</v>
      </c>
      <c r="AZ8" s="303" t="s">
        <v>479</v>
      </c>
      <c r="BA8" s="303" t="s">
        <v>480</v>
      </c>
      <c r="BB8" s="303" t="s">
        <v>481</v>
      </c>
      <c r="BC8" s="299"/>
      <c r="BD8" s="303" t="s">
        <v>358</v>
      </c>
      <c r="BE8" s="301" t="s">
        <v>464</v>
      </c>
      <c r="BF8" s="303" t="s">
        <v>475</v>
      </c>
      <c r="BG8" s="303" t="s">
        <v>476</v>
      </c>
      <c r="BH8" s="303" t="s">
        <v>482</v>
      </c>
      <c r="BI8" s="303" t="s">
        <v>474</v>
      </c>
      <c r="BJ8" s="301" t="s">
        <v>469</v>
      </c>
      <c r="BK8" s="303" t="s">
        <v>483</v>
      </c>
      <c r="BL8" s="303" t="s">
        <v>473</v>
      </c>
      <c r="BM8" s="303" t="s">
        <v>128</v>
      </c>
      <c r="BN8" s="299"/>
      <c r="BO8" s="303" t="s">
        <v>358</v>
      </c>
      <c r="BP8" s="286" t="s">
        <v>484</v>
      </c>
      <c r="BQ8" s="331" t="s">
        <v>474</v>
      </c>
      <c r="BR8" s="252" t="s">
        <v>475</v>
      </c>
      <c r="BS8" s="330" t="s">
        <v>476</v>
      </c>
      <c r="BT8" s="332" t="s">
        <v>467</v>
      </c>
      <c r="BU8" s="330" t="s">
        <v>485</v>
      </c>
      <c r="BV8" s="333" t="s">
        <v>486</v>
      </c>
      <c r="BW8" s="252" t="s">
        <v>473</v>
      </c>
    </row>
    <row r="9" spans="1:75" s="234" customFormat="1" ht="18" customHeight="1">
      <c r="A9" s="250" t="s">
        <v>88</v>
      </c>
      <c r="B9" s="250">
        <v>4</v>
      </c>
      <c r="C9" s="250">
        <v>4</v>
      </c>
      <c r="D9" s="250">
        <v>19</v>
      </c>
      <c r="E9" s="250">
        <v>0</v>
      </c>
      <c r="F9" s="250">
        <v>0</v>
      </c>
      <c r="G9" s="250">
        <v>0</v>
      </c>
      <c r="H9" s="250">
        <v>0</v>
      </c>
      <c r="I9" s="250">
        <v>0</v>
      </c>
      <c r="J9" s="250">
        <v>27</v>
      </c>
      <c r="K9" s="299"/>
      <c r="L9" s="249" t="s">
        <v>88</v>
      </c>
      <c r="M9" s="249">
        <v>2</v>
      </c>
      <c r="N9" s="249">
        <v>4</v>
      </c>
      <c r="O9" s="249">
        <v>13</v>
      </c>
      <c r="P9" s="249">
        <v>20</v>
      </c>
      <c r="Q9" s="249">
        <v>0</v>
      </c>
      <c r="R9" s="249">
        <v>0</v>
      </c>
      <c r="S9" s="249">
        <v>0</v>
      </c>
      <c r="T9" s="249">
        <v>0</v>
      </c>
      <c r="U9" s="249">
        <v>39</v>
      </c>
      <c r="V9" s="299"/>
      <c r="W9" s="249" t="s">
        <v>88</v>
      </c>
      <c r="X9" s="249">
        <v>3</v>
      </c>
      <c r="Y9" s="249">
        <v>2</v>
      </c>
      <c r="Z9" s="249">
        <v>7</v>
      </c>
      <c r="AA9" s="249">
        <v>6</v>
      </c>
      <c r="AB9" s="249">
        <v>0</v>
      </c>
      <c r="AC9" s="249">
        <v>0</v>
      </c>
      <c r="AD9" s="249">
        <v>0</v>
      </c>
      <c r="AE9" s="249">
        <v>0</v>
      </c>
      <c r="AF9" s="249">
        <v>18</v>
      </c>
      <c r="AG9" s="299"/>
      <c r="AH9" s="249" t="s">
        <v>88</v>
      </c>
      <c r="AI9" s="249">
        <v>3</v>
      </c>
      <c r="AJ9" s="249">
        <v>4</v>
      </c>
      <c r="AK9" s="249">
        <v>10</v>
      </c>
      <c r="AL9" s="249">
        <v>1</v>
      </c>
      <c r="AM9" s="249">
        <v>0</v>
      </c>
      <c r="AN9" s="249">
        <v>0</v>
      </c>
      <c r="AO9" s="249">
        <v>0</v>
      </c>
      <c r="AP9" s="249">
        <v>0</v>
      </c>
      <c r="AQ9" s="249">
        <v>18</v>
      </c>
      <c r="AR9" s="299"/>
      <c r="AS9" s="249" t="s">
        <v>88</v>
      </c>
      <c r="AT9" s="249">
        <v>1</v>
      </c>
      <c r="AU9" s="249">
        <v>1</v>
      </c>
      <c r="AV9" s="249">
        <v>16</v>
      </c>
      <c r="AW9" s="249">
        <v>3</v>
      </c>
      <c r="AX9" s="249">
        <v>0</v>
      </c>
      <c r="AY9" s="249">
        <v>0</v>
      </c>
      <c r="AZ9" s="249">
        <v>0</v>
      </c>
      <c r="BA9" s="249">
        <v>0</v>
      </c>
      <c r="BB9" s="249">
        <v>21</v>
      </c>
      <c r="BC9" s="299"/>
      <c r="BD9" s="249" t="s">
        <v>88</v>
      </c>
      <c r="BE9" s="249">
        <v>1</v>
      </c>
      <c r="BF9" s="249">
        <v>11</v>
      </c>
      <c r="BG9" s="249">
        <v>7</v>
      </c>
      <c r="BH9" s="249">
        <v>0</v>
      </c>
      <c r="BI9" s="249">
        <v>0</v>
      </c>
      <c r="BJ9" s="249">
        <v>0</v>
      </c>
      <c r="BK9" s="249">
        <v>0</v>
      </c>
      <c r="BL9" s="249">
        <v>0</v>
      </c>
      <c r="BM9" s="249">
        <v>19</v>
      </c>
      <c r="BN9" s="299"/>
      <c r="BO9" s="320" t="s">
        <v>88</v>
      </c>
      <c r="BP9" s="325">
        <v>10</v>
      </c>
      <c r="BQ9" s="320">
        <v>1</v>
      </c>
      <c r="BR9" s="325">
        <v>14</v>
      </c>
      <c r="BS9" s="320">
        <v>3</v>
      </c>
      <c r="BT9" s="326">
        <v>0</v>
      </c>
      <c r="BU9" s="327">
        <v>0</v>
      </c>
      <c r="BV9" s="328">
        <v>0</v>
      </c>
      <c r="BW9" s="329">
        <v>0</v>
      </c>
    </row>
    <row r="10" spans="1:75" s="234" customFormat="1" ht="18" customHeight="1">
      <c r="A10" s="250" t="s">
        <v>89</v>
      </c>
      <c r="B10" s="250">
        <v>618</v>
      </c>
      <c r="C10" s="250">
        <v>3627</v>
      </c>
      <c r="D10" s="250">
        <v>2666</v>
      </c>
      <c r="E10" s="250">
        <v>212</v>
      </c>
      <c r="F10" s="250">
        <v>769</v>
      </c>
      <c r="G10" s="250">
        <v>45</v>
      </c>
      <c r="H10" s="250">
        <v>34</v>
      </c>
      <c r="I10" s="250">
        <v>273</v>
      </c>
      <c r="J10" s="250">
        <v>8244</v>
      </c>
      <c r="K10" s="299"/>
      <c r="L10" s="249" t="s">
        <v>89</v>
      </c>
      <c r="M10" s="249">
        <v>860</v>
      </c>
      <c r="N10" s="249">
        <v>1040</v>
      </c>
      <c r="O10" s="249">
        <v>4078</v>
      </c>
      <c r="P10" s="249">
        <v>2955</v>
      </c>
      <c r="Q10" s="249">
        <v>249</v>
      </c>
      <c r="R10" s="249">
        <v>90</v>
      </c>
      <c r="S10" s="249">
        <v>46</v>
      </c>
      <c r="T10" s="249">
        <v>281</v>
      </c>
      <c r="U10" s="249">
        <v>9599</v>
      </c>
      <c r="V10" s="299"/>
      <c r="W10" s="249" t="s">
        <v>89</v>
      </c>
      <c r="X10" s="249">
        <v>1074</v>
      </c>
      <c r="Y10" s="249">
        <v>525</v>
      </c>
      <c r="Z10" s="249">
        <v>3490</v>
      </c>
      <c r="AA10" s="249">
        <v>319</v>
      </c>
      <c r="AB10" s="249">
        <v>353</v>
      </c>
      <c r="AC10" s="249">
        <v>123</v>
      </c>
      <c r="AD10" s="249">
        <v>39</v>
      </c>
      <c r="AE10" s="249">
        <v>3496</v>
      </c>
      <c r="AF10" s="249">
        <v>9419</v>
      </c>
      <c r="AG10" s="299"/>
      <c r="AH10" s="249" t="s">
        <v>89</v>
      </c>
      <c r="AI10" s="249">
        <v>1574</v>
      </c>
      <c r="AJ10" s="249">
        <v>655</v>
      </c>
      <c r="AK10" s="249">
        <v>4231</v>
      </c>
      <c r="AL10" s="249">
        <v>3627</v>
      </c>
      <c r="AM10" s="249">
        <v>253</v>
      </c>
      <c r="AN10" s="249">
        <v>62</v>
      </c>
      <c r="AO10" s="249">
        <v>64</v>
      </c>
      <c r="AP10" s="249">
        <v>347</v>
      </c>
      <c r="AQ10" s="249">
        <v>10813</v>
      </c>
      <c r="AR10" s="299"/>
      <c r="AS10" s="249" t="s">
        <v>89</v>
      </c>
      <c r="AT10" s="249">
        <v>1467</v>
      </c>
      <c r="AU10" s="249">
        <v>355</v>
      </c>
      <c r="AV10" s="249">
        <v>4606</v>
      </c>
      <c r="AW10" s="249">
        <v>3854</v>
      </c>
      <c r="AX10" s="249">
        <v>238</v>
      </c>
      <c r="AY10" s="249">
        <v>69</v>
      </c>
      <c r="AZ10" s="249">
        <v>61</v>
      </c>
      <c r="BA10" s="249">
        <v>376</v>
      </c>
      <c r="BB10" s="249">
        <v>11026</v>
      </c>
      <c r="BC10" s="299"/>
      <c r="BD10" s="249" t="s">
        <v>89</v>
      </c>
      <c r="BE10" s="249">
        <v>1566</v>
      </c>
      <c r="BF10" s="249">
        <v>4875</v>
      </c>
      <c r="BG10" s="249">
        <v>4397</v>
      </c>
      <c r="BH10" s="249">
        <v>129</v>
      </c>
      <c r="BI10" s="249">
        <v>434</v>
      </c>
      <c r="BJ10" s="249">
        <v>45</v>
      </c>
      <c r="BK10" s="249">
        <v>54</v>
      </c>
      <c r="BL10" s="249">
        <v>330</v>
      </c>
      <c r="BM10" s="249">
        <v>11830</v>
      </c>
      <c r="BN10" s="299"/>
      <c r="BO10" s="318" t="s">
        <v>89</v>
      </c>
      <c r="BP10" s="322">
        <v>2918</v>
      </c>
      <c r="BQ10" s="318">
        <v>613</v>
      </c>
      <c r="BR10" s="322">
        <v>5641</v>
      </c>
      <c r="BS10" s="318">
        <v>4434</v>
      </c>
      <c r="BT10" s="322">
        <v>196</v>
      </c>
      <c r="BU10" s="317">
        <v>99</v>
      </c>
      <c r="BV10" s="318">
        <v>50</v>
      </c>
      <c r="BW10" s="314">
        <v>347</v>
      </c>
    </row>
    <row r="11" spans="1:75" s="234" customFormat="1" ht="18" customHeight="1">
      <c r="A11" s="250" t="s">
        <v>90</v>
      </c>
      <c r="B11" s="250">
        <v>0</v>
      </c>
      <c r="C11" s="250">
        <v>16</v>
      </c>
      <c r="D11" s="250">
        <v>9</v>
      </c>
      <c r="E11" s="250">
        <v>0</v>
      </c>
      <c r="F11" s="250">
        <v>1</v>
      </c>
      <c r="G11" s="250">
        <v>0</v>
      </c>
      <c r="H11" s="250">
        <v>0</v>
      </c>
      <c r="I11" s="250">
        <v>1</v>
      </c>
      <c r="J11" s="250">
        <v>27</v>
      </c>
      <c r="K11" s="299"/>
      <c r="L11" s="249" t="s">
        <v>90</v>
      </c>
      <c r="M11" s="249">
        <v>0</v>
      </c>
      <c r="N11" s="249">
        <v>4</v>
      </c>
      <c r="O11" s="249">
        <v>35</v>
      </c>
      <c r="P11" s="249">
        <v>41</v>
      </c>
      <c r="Q11" s="249">
        <v>0</v>
      </c>
      <c r="R11" s="249">
        <v>0</v>
      </c>
      <c r="S11" s="249">
        <v>0</v>
      </c>
      <c r="T11" s="249">
        <v>5</v>
      </c>
      <c r="U11" s="249">
        <v>85</v>
      </c>
      <c r="V11" s="299"/>
      <c r="W11" s="249" t="s">
        <v>90</v>
      </c>
      <c r="X11" s="249">
        <v>0</v>
      </c>
      <c r="Y11" s="249">
        <v>7</v>
      </c>
      <c r="Z11" s="249">
        <v>76</v>
      </c>
      <c r="AA11" s="249">
        <v>3</v>
      </c>
      <c r="AB11" s="249">
        <v>0</v>
      </c>
      <c r="AC11" s="249">
        <v>0</v>
      </c>
      <c r="AD11" s="249">
        <v>1</v>
      </c>
      <c r="AE11" s="249">
        <v>11</v>
      </c>
      <c r="AF11" s="249">
        <v>98</v>
      </c>
      <c r="AG11" s="299"/>
      <c r="AH11" s="249" t="s">
        <v>90</v>
      </c>
      <c r="AI11" s="249">
        <v>2</v>
      </c>
      <c r="AJ11" s="249">
        <v>2</v>
      </c>
      <c r="AK11" s="249">
        <v>53</v>
      </c>
      <c r="AL11" s="249">
        <v>2</v>
      </c>
      <c r="AM11" s="249">
        <v>1</v>
      </c>
      <c r="AN11" s="249">
        <v>0</v>
      </c>
      <c r="AO11" s="249">
        <v>0</v>
      </c>
      <c r="AP11" s="249">
        <v>2</v>
      </c>
      <c r="AQ11" s="249">
        <v>62</v>
      </c>
      <c r="AR11" s="299"/>
      <c r="AS11" s="249" t="s">
        <v>90</v>
      </c>
      <c r="AT11" s="249">
        <v>31</v>
      </c>
      <c r="AU11" s="249">
        <v>1</v>
      </c>
      <c r="AV11" s="249">
        <v>70</v>
      </c>
      <c r="AW11" s="249">
        <v>45</v>
      </c>
      <c r="AX11" s="249">
        <v>0</v>
      </c>
      <c r="AY11" s="249">
        <v>2</v>
      </c>
      <c r="AZ11" s="249">
        <v>0</v>
      </c>
      <c r="BA11" s="249">
        <v>2</v>
      </c>
      <c r="BB11" s="249">
        <v>151</v>
      </c>
      <c r="BC11" s="299"/>
      <c r="BD11" s="249" t="s">
        <v>90</v>
      </c>
      <c r="BE11" s="249">
        <v>11</v>
      </c>
      <c r="BF11" s="249">
        <v>75</v>
      </c>
      <c r="BG11" s="249">
        <v>32</v>
      </c>
      <c r="BH11" s="249">
        <v>0</v>
      </c>
      <c r="BI11" s="249">
        <v>19</v>
      </c>
      <c r="BJ11" s="249">
        <v>0</v>
      </c>
      <c r="BK11" s="249">
        <v>2</v>
      </c>
      <c r="BL11" s="249">
        <v>2</v>
      </c>
      <c r="BM11" s="249">
        <v>141</v>
      </c>
      <c r="BN11" s="299"/>
      <c r="BO11" s="318" t="s">
        <v>90</v>
      </c>
      <c r="BP11" s="322">
        <v>199</v>
      </c>
      <c r="BQ11" s="318">
        <v>4</v>
      </c>
      <c r="BR11" s="322">
        <v>206</v>
      </c>
      <c r="BS11" s="318">
        <v>14</v>
      </c>
      <c r="BT11" s="322">
        <v>0</v>
      </c>
      <c r="BU11" s="318">
        <v>0</v>
      </c>
      <c r="BV11" s="318">
        <v>0</v>
      </c>
      <c r="BW11" s="314">
        <v>3</v>
      </c>
    </row>
    <row r="12" spans="1:75" s="234" customFormat="1" ht="18" customHeight="1">
      <c r="A12" s="250" t="s">
        <v>445</v>
      </c>
      <c r="B12" s="250">
        <v>201</v>
      </c>
      <c r="C12" s="250">
        <v>1188</v>
      </c>
      <c r="D12" s="250">
        <v>541</v>
      </c>
      <c r="E12" s="250">
        <v>0</v>
      </c>
      <c r="F12" s="250">
        <v>126</v>
      </c>
      <c r="G12" s="250">
        <v>6</v>
      </c>
      <c r="H12" s="250">
        <v>52</v>
      </c>
      <c r="I12" s="250">
        <v>106</v>
      </c>
      <c r="J12" s="250">
        <v>2220</v>
      </c>
      <c r="K12" s="299"/>
      <c r="L12" s="249" t="s">
        <v>445</v>
      </c>
      <c r="M12" s="249">
        <v>223</v>
      </c>
      <c r="N12" s="249">
        <v>188</v>
      </c>
      <c r="O12" s="249">
        <v>1785</v>
      </c>
      <c r="P12" s="249">
        <v>593</v>
      </c>
      <c r="Q12" s="249">
        <v>3</v>
      </c>
      <c r="R12" s="249">
        <v>5</v>
      </c>
      <c r="S12" s="249">
        <v>52</v>
      </c>
      <c r="T12" s="249">
        <v>140</v>
      </c>
      <c r="U12" s="249">
        <v>2989</v>
      </c>
      <c r="V12" s="299"/>
      <c r="W12" s="249" t="s">
        <v>445</v>
      </c>
      <c r="X12" s="249">
        <v>198</v>
      </c>
      <c r="Y12" s="249">
        <v>168</v>
      </c>
      <c r="Z12" s="249">
        <v>1355</v>
      </c>
      <c r="AA12" s="249">
        <v>91</v>
      </c>
      <c r="AB12" s="249">
        <v>3</v>
      </c>
      <c r="AC12" s="249">
        <v>8</v>
      </c>
      <c r="AD12" s="249">
        <v>53</v>
      </c>
      <c r="AE12" s="249">
        <v>700</v>
      </c>
      <c r="AF12" s="249">
        <v>2576</v>
      </c>
      <c r="AG12" s="299"/>
      <c r="AH12" s="249" t="s">
        <v>445</v>
      </c>
      <c r="AI12" s="249">
        <v>324</v>
      </c>
      <c r="AJ12" s="249">
        <v>134</v>
      </c>
      <c r="AK12" s="249">
        <v>1627</v>
      </c>
      <c r="AL12" s="249">
        <v>738</v>
      </c>
      <c r="AM12" s="249">
        <v>15</v>
      </c>
      <c r="AN12" s="249">
        <v>4</v>
      </c>
      <c r="AO12" s="249">
        <v>79</v>
      </c>
      <c r="AP12" s="249">
        <v>182</v>
      </c>
      <c r="AQ12" s="249">
        <v>3103</v>
      </c>
      <c r="AR12" s="299"/>
      <c r="AS12" s="249" t="s">
        <v>445</v>
      </c>
      <c r="AT12" s="249">
        <v>348</v>
      </c>
      <c r="AU12" s="249">
        <v>184</v>
      </c>
      <c r="AV12" s="249">
        <v>1756</v>
      </c>
      <c r="AW12" s="249">
        <v>1129</v>
      </c>
      <c r="AX12" s="249">
        <v>13</v>
      </c>
      <c r="AY12" s="249">
        <v>9</v>
      </c>
      <c r="AZ12" s="249">
        <v>42</v>
      </c>
      <c r="BA12" s="249">
        <v>173</v>
      </c>
      <c r="BB12" s="249">
        <v>3654</v>
      </c>
      <c r="BC12" s="299"/>
      <c r="BD12" s="249" t="s">
        <v>445</v>
      </c>
      <c r="BE12" s="249">
        <v>540</v>
      </c>
      <c r="BF12" s="249">
        <v>2517</v>
      </c>
      <c r="BG12" s="249">
        <v>1244</v>
      </c>
      <c r="BH12" s="249">
        <v>52</v>
      </c>
      <c r="BI12" s="249">
        <v>192</v>
      </c>
      <c r="BJ12" s="249">
        <v>15</v>
      </c>
      <c r="BK12" s="249">
        <v>49</v>
      </c>
      <c r="BL12" s="249">
        <v>142</v>
      </c>
      <c r="BM12" s="249">
        <v>4751</v>
      </c>
      <c r="BN12" s="299"/>
      <c r="BO12" s="318" t="s">
        <v>445</v>
      </c>
      <c r="BP12" s="322">
        <v>744</v>
      </c>
      <c r="BQ12" s="318">
        <v>159</v>
      </c>
      <c r="BR12" s="322">
        <v>3130</v>
      </c>
      <c r="BS12" s="318">
        <v>2572</v>
      </c>
      <c r="BT12" s="322">
        <v>4</v>
      </c>
      <c r="BU12" s="318">
        <v>39</v>
      </c>
      <c r="BV12" s="318">
        <v>20</v>
      </c>
      <c r="BW12" s="314">
        <v>182</v>
      </c>
    </row>
    <row r="13" spans="1:75" s="234" customFormat="1" ht="18" customHeight="1">
      <c r="A13" s="250" t="s">
        <v>446</v>
      </c>
      <c r="B13" s="250">
        <v>123</v>
      </c>
      <c r="C13" s="250">
        <v>958</v>
      </c>
      <c r="D13" s="250">
        <v>441</v>
      </c>
      <c r="E13" s="250">
        <v>1</v>
      </c>
      <c r="F13" s="250">
        <v>66</v>
      </c>
      <c r="G13" s="250">
        <v>3</v>
      </c>
      <c r="H13" s="250">
        <v>1</v>
      </c>
      <c r="I13" s="250">
        <v>48</v>
      </c>
      <c r="J13" s="250">
        <v>1641</v>
      </c>
      <c r="K13" s="299"/>
      <c r="L13" s="249" t="s">
        <v>446</v>
      </c>
      <c r="M13" s="249">
        <v>149</v>
      </c>
      <c r="N13" s="249">
        <v>39</v>
      </c>
      <c r="O13" s="249">
        <v>1098</v>
      </c>
      <c r="P13" s="249">
        <v>475</v>
      </c>
      <c r="Q13" s="249">
        <v>13</v>
      </c>
      <c r="R13" s="249">
        <v>47</v>
      </c>
      <c r="S13" s="249">
        <v>7</v>
      </c>
      <c r="T13" s="249">
        <v>86</v>
      </c>
      <c r="U13" s="249">
        <v>1914</v>
      </c>
      <c r="V13" s="299"/>
      <c r="W13" s="249" t="s">
        <v>446</v>
      </c>
      <c r="X13" s="249">
        <v>193</v>
      </c>
      <c r="Y13" s="249">
        <v>134</v>
      </c>
      <c r="Z13" s="249">
        <v>1049</v>
      </c>
      <c r="AA13" s="249">
        <v>70</v>
      </c>
      <c r="AB13" s="249">
        <v>17</v>
      </c>
      <c r="AC13" s="249">
        <v>95</v>
      </c>
      <c r="AD13" s="249">
        <v>5</v>
      </c>
      <c r="AE13" s="249">
        <v>365</v>
      </c>
      <c r="AF13" s="249">
        <v>1928</v>
      </c>
      <c r="AG13" s="299"/>
      <c r="AH13" s="249" t="s">
        <v>446</v>
      </c>
      <c r="AI13" s="249">
        <v>315</v>
      </c>
      <c r="AJ13" s="249">
        <v>36</v>
      </c>
      <c r="AK13" s="249">
        <v>1274</v>
      </c>
      <c r="AL13" s="249">
        <v>833</v>
      </c>
      <c r="AM13" s="249">
        <v>22</v>
      </c>
      <c r="AN13" s="249">
        <v>126</v>
      </c>
      <c r="AO13" s="249">
        <v>4</v>
      </c>
      <c r="AP13" s="249">
        <v>75</v>
      </c>
      <c r="AQ13" s="249">
        <v>2685</v>
      </c>
      <c r="AR13" s="299"/>
      <c r="AS13" s="249" t="s">
        <v>446</v>
      </c>
      <c r="AT13" s="249">
        <v>298</v>
      </c>
      <c r="AU13" s="249">
        <v>137</v>
      </c>
      <c r="AV13" s="249">
        <v>1124</v>
      </c>
      <c r="AW13" s="249">
        <v>666</v>
      </c>
      <c r="AX13" s="249">
        <v>23</v>
      </c>
      <c r="AY13" s="249">
        <v>148</v>
      </c>
      <c r="AZ13" s="249">
        <v>0</v>
      </c>
      <c r="BA13" s="249">
        <v>53</v>
      </c>
      <c r="BB13" s="249">
        <v>2449</v>
      </c>
      <c r="BC13" s="299"/>
      <c r="BD13" s="249" t="s">
        <v>446</v>
      </c>
      <c r="BE13" s="249">
        <v>319</v>
      </c>
      <c r="BF13" s="249">
        <v>1218</v>
      </c>
      <c r="BG13" s="249">
        <v>821</v>
      </c>
      <c r="BH13" s="249">
        <v>146</v>
      </c>
      <c r="BI13" s="249">
        <v>91</v>
      </c>
      <c r="BJ13" s="249">
        <v>122</v>
      </c>
      <c r="BK13" s="249">
        <v>12</v>
      </c>
      <c r="BL13" s="249">
        <v>61</v>
      </c>
      <c r="BM13" s="249">
        <v>2790</v>
      </c>
      <c r="BN13" s="299"/>
      <c r="BO13" s="318" t="s">
        <v>446</v>
      </c>
      <c r="BP13" s="322">
        <v>494</v>
      </c>
      <c r="BQ13" s="318">
        <v>104</v>
      </c>
      <c r="BR13" s="322">
        <v>1481</v>
      </c>
      <c r="BS13" s="318">
        <v>911</v>
      </c>
      <c r="BT13" s="322">
        <v>74</v>
      </c>
      <c r="BU13" s="318">
        <v>73</v>
      </c>
      <c r="BV13" s="318">
        <v>4</v>
      </c>
      <c r="BW13" s="314">
        <v>40</v>
      </c>
    </row>
    <row r="14" spans="1:75" s="234" customFormat="1" ht="18" customHeight="1">
      <c r="A14" s="250" t="s">
        <v>447</v>
      </c>
      <c r="B14" s="250">
        <v>30</v>
      </c>
      <c r="C14" s="250">
        <v>673</v>
      </c>
      <c r="D14" s="250">
        <v>332</v>
      </c>
      <c r="E14" s="250">
        <v>3</v>
      </c>
      <c r="F14" s="250">
        <v>261</v>
      </c>
      <c r="G14" s="250">
        <v>15</v>
      </c>
      <c r="H14" s="250">
        <v>13</v>
      </c>
      <c r="I14" s="250">
        <v>77</v>
      </c>
      <c r="J14" s="250">
        <v>1404</v>
      </c>
      <c r="K14" s="299"/>
      <c r="L14" s="249" t="s">
        <v>447</v>
      </c>
      <c r="M14" s="249">
        <v>72</v>
      </c>
      <c r="N14" s="249">
        <v>169</v>
      </c>
      <c r="O14" s="249">
        <v>1035</v>
      </c>
      <c r="P14" s="249">
        <v>453</v>
      </c>
      <c r="Q14" s="249">
        <v>7</v>
      </c>
      <c r="R14" s="249">
        <v>12</v>
      </c>
      <c r="S14" s="249">
        <v>7</v>
      </c>
      <c r="T14" s="249">
        <v>70</v>
      </c>
      <c r="U14" s="249">
        <v>1825</v>
      </c>
      <c r="V14" s="299"/>
      <c r="W14" s="249" t="s">
        <v>447</v>
      </c>
      <c r="X14" s="249">
        <v>56</v>
      </c>
      <c r="Y14" s="249">
        <v>64</v>
      </c>
      <c r="Z14" s="249">
        <v>677</v>
      </c>
      <c r="AA14" s="249">
        <v>75</v>
      </c>
      <c r="AB14" s="249">
        <v>5</v>
      </c>
      <c r="AC14" s="249">
        <v>17</v>
      </c>
      <c r="AD14" s="249">
        <v>10</v>
      </c>
      <c r="AE14" s="249">
        <v>278</v>
      </c>
      <c r="AF14" s="249">
        <v>1182</v>
      </c>
      <c r="AG14" s="299"/>
      <c r="AH14" s="249" t="s">
        <v>447</v>
      </c>
      <c r="AI14" s="249">
        <v>191</v>
      </c>
      <c r="AJ14" s="249">
        <v>179</v>
      </c>
      <c r="AK14" s="249">
        <v>705</v>
      </c>
      <c r="AL14" s="249">
        <v>251</v>
      </c>
      <c r="AM14" s="249">
        <v>3</v>
      </c>
      <c r="AN14" s="249">
        <v>4</v>
      </c>
      <c r="AO14" s="249">
        <v>5</v>
      </c>
      <c r="AP14" s="249">
        <v>40</v>
      </c>
      <c r="AQ14" s="249">
        <v>1378</v>
      </c>
      <c r="AR14" s="299"/>
      <c r="AS14" s="249" t="s">
        <v>447</v>
      </c>
      <c r="AT14" s="249">
        <v>176</v>
      </c>
      <c r="AU14" s="249">
        <v>44</v>
      </c>
      <c r="AV14" s="249">
        <v>595</v>
      </c>
      <c r="AW14" s="249">
        <v>305</v>
      </c>
      <c r="AX14" s="249">
        <v>3</v>
      </c>
      <c r="AY14" s="249">
        <v>6</v>
      </c>
      <c r="AZ14" s="249">
        <v>3</v>
      </c>
      <c r="BA14" s="249">
        <v>25</v>
      </c>
      <c r="BB14" s="249">
        <v>1157</v>
      </c>
      <c r="BC14" s="299"/>
      <c r="BD14" s="249" t="s">
        <v>447</v>
      </c>
      <c r="BE14" s="249">
        <v>115</v>
      </c>
      <c r="BF14" s="249">
        <v>563</v>
      </c>
      <c r="BG14" s="249">
        <v>267</v>
      </c>
      <c r="BH14" s="249">
        <v>0</v>
      </c>
      <c r="BI14" s="249">
        <v>99</v>
      </c>
      <c r="BJ14" s="249">
        <v>9</v>
      </c>
      <c r="BK14" s="249">
        <v>2</v>
      </c>
      <c r="BL14" s="249">
        <v>77</v>
      </c>
      <c r="BM14" s="249">
        <v>1132</v>
      </c>
      <c r="BN14" s="299"/>
      <c r="BO14" s="318" t="s">
        <v>447</v>
      </c>
      <c r="BP14" s="322">
        <v>279</v>
      </c>
      <c r="BQ14" s="318">
        <v>59</v>
      </c>
      <c r="BR14" s="322">
        <v>777</v>
      </c>
      <c r="BS14" s="318">
        <v>235</v>
      </c>
      <c r="BT14" s="322">
        <v>3</v>
      </c>
      <c r="BU14" s="318">
        <v>5</v>
      </c>
      <c r="BV14" s="318">
        <v>49</v>
      </c>
      <c r="BW14" s="314">
        <v>71</v>
      </c>
    </row>
    <row r="15" spans="1:75" s="234" customFormat="1" ht="18" customHeight="1">
      <c r="A15" s="250" t="s">
        <v>94</v>
      </c>
      <c r="B15" s="250">
        <v>0</v>
      </c>
      <c r="C15" s="250">
        <v>0</v>
      </c>
      <c r="D15" s="250">
        <v>0</v>
      </c>
      <c r="E15" s="250">
        <v>0</v>
      </c>
      <c r="F15" s="250">
        <v>1</v>
      </c>
      <c r="G15" s="250">
        <v>0</v>
      </c>
      <c r="H15" s="250">
        <v>0</v>
      </c>
      <c r="I15" s="250">
        <v>0</v>
      </c>
      <c r="J15" s="250">
        <v>1</v>
      </c>
      <c r="K15" s="299"/>
      <c r="L15" s="249" t="s">
        <v>95</v>
      </c>
      <c r="M15" s="249">
        <v>40</v>
      </c>
      <c r="N15" s="249">
        <v>10</v>
      </c>
      <c r="O15" s="249">
        <v>534</v>
      </c>
      <c r="P15" s="249">
        <v>138</v>
      </c>
      <c r="Q15" s="249">
        <v>4</v>
      </c>
      <c r="R15" s="249">
        <v>5</v>
      </c>
      <c r="S15" s="249">
        <v>7</v>
      </c>
      <c r="T15" s="249">
        <v>25</v>
      </c>
      <c r="U15" s="249">
        <v>763</v>
      </c>
      <c r="V15" s="299"/>
      <c r="W15" s="249" t="s">
        <v>95</v>
      </c>
      <c r="X15" s="249">
        <v>59</v>
      </c>
      <c r="Y15" s="249">
        <v>98</v>
      </c>
      <c r="Z15" s="249">
        <v>333</v>
      </c>
      <c r="AA15" s="249">
        <v>102</v>
      </c>
      <c r="AB15" s="249">
        <v>0</v>
      </c>
      <c r="AC15" s="249">
        <v>1</v>
      </c>
      <c r="AD15" s="249">
        <v>3</v>
      </c>
      <c r="AE15" s="249">
        <v>200</v>
      </c>
      <c r="AF15" s="249">
        <v>796</v>
      </c>
      <c r="AG15" s="299"/>
      <c r="AH15" s="249" t="s">
        <v>95</v>
      </c>
      <c r="AI15" s="249">
        <v>63</v>
      </c>
      <c r="AJ15" s="249">
        <v>51</v>
      </c>
      <c r="AK15" s="249">
        <v>497</v>
      </c>
      <c r="AL15" s="249">
        <v>245</v>
      </c>
      <c r="AM15" s="249">
        <v>13</v>
      </c>
      <c r="AN15" s="249">
        <v>5</v>
      </c>
      <c r="AO15" s="249">
        <v>17</v>
      </c>
      <c r="AP15" s="249">
        <v>105</v>
      </c>
      <c r="AQ15" s="249">
        <v>996</v>
      </c>
      <c r="AR15" s="299"/>
      <c r="AS15" s="249" t="s">
        <v>95</v>
      </c>
      <c r="AT15" s="249">
        <v>112</v>
      </c>
      <c r="AU15" s="249">
        <v>679</v>
      </c>
      <c r="AV15" s="249">
        <v>445</v>
      </c>
      <c r="AW15" s="249">
        <v>174</v>
      </c>
      <c r="AX15" s="249">
        <v>104</v>
      </c>
      <c r="AY15" s="249">
        <v>4</v>
      </c>
      <c r="AZ15" s="249">
        <v>0</v>
      </c>
      <c r="BA15" s="249">
        <v>78</v>
      </c>
      <c r="BB15" s="249">
        <v>1596</v>
      </c>
      <c r="BC15" s="299"/>
      <c r="BD15" s="249" t="s">
        <v>95</v>
      </c>
      <c r="BE15" s="249">
        <v>172</v>
      </c>
      <c r="BF15" s="249">
        <v>443</v>
      </c>
      <c r="BG15" s="249">
        <v>233</v>
      </c>
      <c r="BH15" s="249">
        <v>24</v>
      </c>
      <c r="BI15" s="249">
        <v>160</v>
      </c>
      <c r="BJ15" s="249">
        <v>2</v>
      </c>
      <c r="BK15" s="249">
        <v>5</v>
      </c>
      <c r="BL15" s="249">
        <v>68</v>
      </c>
      <c r="BM15" s="249">
        <v>1107</v>
      </c>
      <c r="BN15" s="299"/>
      <c r="BO15" s="318" t="s">
        <v>95</v>
      </c>
      <c r="BP15" s="322">
        <v>278</v>
      </c>
      <c r="BQ15" s="318">
        <v>143</v>
      </c>
      <c r="BR15" s="322">
        <v>509</v>
      </c>
      <c r="BS15" s="318">
        <v>230</v>
      </c>
      <c r="BT15" s="322">
        <v>17</v>
      </c>
      <c r="BU15" s="318">
        <v>4</v>
      </c>
      <c r="BV15" s="318">
        <v>18</v>
      </c>
      <c r="BW15" s="314">
        <v>69</v>
      </c>
    </row>
    <row r="16" spans="1:75" s="234" customFormat="1" ht="18" customHeight="1">
      <c r="A16" s="250" t="s">
        <v>95</v>
      </c>
      <c r="B16" s="250">
        <v>62</v>
      </c>
      <c r="C16" s="250">
        <v>550</v>
      </c>
      <c r="D16" s="250">
        <v>133</v>
      </c>
      <c r="E16" s="250">
        <v>10</v>
      </c>
      <c r="F16" s="250">
        <v>124</v>
      </c>
      <c r="G16" s="250">
        <v>1</v>
      </c>
      <c r="H16" s="250">
        <v>0</v>
      </c>
      <c r="I16" s="250">
        <v>32</v>
      </c>
      <c r="J16" s="250">
        <v>912</v>
      </c>
      <c r="K16" s="299"/>
      <c r="L16" s="249" t="s">
        <v>448</v>
      </c>
      <c r="M16" s="249">
        <v>5</v>
      </c>
      <c r="N16" s="249">
        <v>4</v>
      </c>
      <c r="O16" s="249">
        <v>101</v>
      </c>
      <c r="P16" s="249">
        <v>20</v>
      </c>
      <c r="Q16" s="249">
        <v>0</v>
      </c>
      <c r="R16" s="249">
        <v>1</v>
      </c>
      <c r="S16" s="249">
        <v>0</v>
      </c>
      <c r="T16" s="249">
        <v>7</v>
      </c>
      <c r="U16" s="249">
        <v>138</v>
      </c>
      <c r="V16" s="299"/>
      <c r="W16" s="249" t="s">
        <v>448</v>
      </c>
      <c r="X16" s="249">
        <v>1</v>
      </c>
      <c r="Y16" s="249">
        <v>9</v>
      </c>
      <c r="Z16" s="249">
        <v>75</v>
      </c>
      <c r="AA16" s="249">
        <v>5</v>
      </c>
      <c r="AB16" s="249">
        <v>0</v>
      </c>
      <c r="AC16" s="249">
        <v>0</v>
      </c>
      <c r="AD16" s="249">
        <v>2</v>
      </c>
      <c r="AE16" s="249">
        <v>41</v>
      </c>
      <c r="AF16" s="249">
        <v>133</v>
      </c>
      <c r="AG16" s="299"/>
      <c r="AH16" s="249" t="s">
        <v>448</v>
      </c>
      <c r="AI16" s="249">
        <v>20</v>
      </c>
      <c r="AJ16" s="249">
        <v>5</v>
      </c>
      <c r="AK16" s="249">
        <v>189</v>
      </c>
      <c r="AL16" s="249">
        <v>23</v>
      </c>
      <c r="AM16" s="249">
        <v>0</v>
      </c>
      <c r="AN16" s="249">
        <v>0</v>
      </c>
      <c r="AO16" s="249">
        <v>6</v>
      </c>
      <c r="AP16" s="249">
        <v>5</v>
      </c>
      <c r="AQ16" s="249">
        <v>248</v>
      </c>
      <c r="AR16" s="299"/>
      <c r="AS16" s="249" t="s">
        <v>448</v>
      </c>
      <c r="AT16" s="249">
        <v>3</v>
      </c>
      <c r="AU16" s="249">
        <v>9</v>
      </c>
      <c r="AV16" s="249">
        <v>246</v>
      </c>
      <c r="AW16" s="249">
        <v>40</v>
      </c>
      <c r="AX16" s="249">
        <v>0</v>
      </c>
      <c r="AY16" s="249">
        <v>0</v>
      </c>
      <c r="AZ16" s="249">
        <v>5</v>
      </c>
      <c r="BA16" s="249">
        <v>1</v>
      </c>
      <c r="BB16" s="249">
        <v>304</v>
      </c>
      <c r="BC16" s="299"/>
      <c r="BD16" s="249" t="s">
        <v>448</v>
      </c>
      <c r="BE16" s="249">
        <v>21</v>
      </c>
      <c r="BF16" s="249">
        <v>189</v>
      </c>
      <c r="BG16" s="249">
        <v>45</v>
      </c>
      <c r="BH16" s="249">
        <v>2</v>
      </c>
      <c r="BI16" s="249">
        <v>27</v>
      </c>
      <c r="BJ16" s="249">
        <v>0</v>
      </c>
      <c r="BK16" s="249">
        <v>5</v>
      </c>
      <c r="BL16" s="249">
        <v>6</v>
      </c>
      <c r="BM16" s="249">
        <v>295</v>
      </c>
      <c r="BN16" s="299"/>
      <c r="BO16" s="318" t="s">
        <v>448</v>
      </c>
      <c r="BP16" s="322">
        <v>5</v>
      </c>
      <c r="BQ16" s="318">
        <v>2</v>
      </c>
      <c r="BR16" s="322">
        <v>165</v>
      </c>
      <c r="BS16" s="318">
        <v>81</v>
      </c>
      <c r="BT16" s="322">
        <v>0</v>
      </c>
      <c r="BU16" s="318">
        <v>0</v>
      </c>
      <c r="BV16" s="318">
        <v>0</v>
      </c>
      <c r="BW16" s="314">
        <v>2</v>
      </c>
    </row>
    <row r="17" spans="1:75" s="234" customFormat="1" ht="18" customHeight="1">
      <c r="A17" s="250" t="s">
        <v>448</v>
      </c>
      <c r="B17" s="250">
        <v>1</v>
      </c>
      <c r="C17" s="250">
        <v>86</v>
      </c>
      <c r="D17" s="250">
        <v>35</v>
      </c>
      <c r="E17" s="250">
        <v>0</v>
      </c>
      <c r="F17" s="250">
        <v>12</v>
      </c>
      <c r="G17" s="250">
        <v>0</v>
      </c>
      <c r="H17" s="250">
        <v>5</v>
      </c>
      <c r="I17" s="250">
        <v>6</v>
      </c>
      <c r="J17" s="250">
        <v>145</v>
      </c>
      <c r="K17" s="299"/>
      <c r="L17" s="249" t="s">
        <v>97</v>
      </c>
      <c r="M17" s="249">
        <v>9</v>
      </c>
      <c r="N17" s="249">
        <v>3</v>
      </c>
      <c r="O17" s="249">
        <v>146</v>
      </c>
      <c r="P17" s="249">
        <v>43</v>
      </c>
      <c r="Q17" s="249">
        <v>0</v>
      </c>
      <c r="R17" s="249">
        <v>0</v>
      </c>
      <c r="S17" s="249">
        <v>2</v>
      </c>
      <c r="T17" s="249">
        <v>7</v>
      </c>
      <c r="U17" s="249">
        <v>210</v>
      </c>
      <c r="V17" s="299"/>
      <c r="W17" s="249" t="s">
        <v>97</v>
      </c>
      <c r="X17" s="249">
        <v>33</v>
      </c>
      <c r="Y17" s="249">
        <v>32</v>
      </c>
      <c r="Z17" s="249">
        <v>179</v>
      </c>
      <c r="AA17" s="249">
        <v>3</v>
      </c>
      <c r="AB17" s="249">
        <v>17</v>
      </c>
      <c r="AC17" s="249">
        <v>0</v>
      </c>
      <c r="AD17" s="249">
        <v>3</v>
      </c>
      <c r="AE17" s="249">
        <v>130</v>
      </c>
      <c r="AF17" s="249">
        <v>397</v>
      </c>
      <c r="AG17" s="299"/>
      <c r="AH17" s="249" t="s">
        <v>97</v>
      </c>
      <c r="AI17" s="249">
        <v>43</v>
      </c>
      <c r="AJ17" s="249">
        <v>9</v>
      </c>
      <c r="AK17" s="249">
        <v>114</v>
      </c>
      <c r="AL17" s="249">
        <v>92</v>
      </c>
      <c r="AM17" s="249">
        <v>0</v>
      </c>
      <c r="AN17" s="249">
        <v>0</v>
      </c>
      <c r="AO17" s="249">
        <v>0</v>
      </c>
      <c r="AP17" s="249">
        <v>10</v>
      </c>
      <c r="AQ17" s="249">
        <v>268</v>
      </c>
      <c r="AR17" s="299"/>
      <c r="AS17" s="249" t="s">
        <v>97</v>
      </c>
      <c r="AT17" s="249">
        <v>13</v>
      </c>
      <c r="AU17" s="249">
        <v>0</v>
      </c>
      <c r="AV17" s="249">
        <v>176</v>
      </c>
      <c r="AW17" s="249">
        <v>81</v>
      </c>
      <c r="AX17" s="249">
        <v>0</v>
      </c>
      <c r="AY17" s="249">
        <v>1</v>
      </c>
      <c r="AZ17" s="249">
        <v>1</v>
      </c>
      <c r="BA17" s="249">
        <v>6</v>
      </c>
      <c r="BB17" s="249">
        <v>278</v>
      </c>
      <c r="BC17" s="299"/>
      <c r="BD17" s="249" t="s">
        <v>97</v>
      </c>
      <c r="BE17" s="249">
        <v>9</v>
      </c>
      <c r="BF17" s="249">
        <v>136</v>
      </c>
      <c r="BG17" s="249">
        <v>60</v>
      </c>
      <c r="BH17" s="249">
        <v>0</v>
      </c>
      <c r="BI17" s="249">
        <v>2</v>
      </c>
      <c r="BJ17" s="249">
        <v>2</v>
      </c>
      <c r="BK17" s="249">
        <v>2</v>
      </c>
      <c r="BL17" s="249">
        <v>5</v>
      </c>
      <c r="BM17" s="249">
        <v>216</v>
      </c>
      <c r="BN17" s="299"/>
      <c r="BO17" s="318" t="s">
        <v>97</v>
      </c>
      <c r="BP17" s="322">
        <v>33</v>
      </c>
      <c r="BQ17" s="318">
        <v>13</v>
      </c>
      <c r="BR17" s="322">
        <v>115</v>
      </c>
      <c r="BS17" s="318">
        <v>80</v>
      </c>
      <c r="BT17" s="322">
        <v>0</v>
      </c>
      <c r="BU17" s="318">
        <v>4</v>
      </c>
      <c r="BV17" s="318">
        <v>2</v>
      </c>
      <c r="BW17" s="314">
        <v>17</v>
      </c>
    </row>
    <row r="18" spans="1:75" s="234" customFormat="1" ht="18" customHeight="1">
      <c r="A18" s="250" t="s">
        <v>97</v>
      </c>
      <c r="B18" s="250">
        <v>2</v>
      </c>
      <c r="C18" s="250">
        <v>80</v>
      </c>
      <c r="D18" s="250">
        <v>70</v>
      </c>
      <c r="E18" s="250">
        <v>0</v>
      </c>
      <c r="F18" s="250">
        <v>0</v>
      </c>
      <c r="G18" s="250">
        <v>0</v>
      </c>
      <c r="H18" s="250">
        <v>1</v>
      </c>
      <c r="I18" s="250">
        <v>4</v>
      </c>
      <c r="J18" s="250">
        <v>157</v>
      </c>
      <c r="K18" s="299"/>
      <c r="L18" s="249" t="s">
        <v>98</v>
      </c>
      <c r="M18" s="249">
        <v>8</v>
      </c>
      <c r="N18" s="249">
        <v>62</v>
      </c>
      <c r="O18" s="249">
        <v>305</v>
      </c>
      <c r="P18" s="249">
        <v>69</v>
      </c>
      <c r="Q18" s="249">
        <v>2</v>
      </c>
      <c r="R18" s="249">
        <v>2</v>
      </c>
      <c r="S18" s="249">
        <v>5</v>
      </c>
      <c r="T18" s="249">
        <v>20</v>
      </c>
      <c r="U18" s="249">
        <v>473</v>
      </c>
      <c r="V18" s="299"/>
      <c r="W18" s="249" t="s">
        <v>98</v>
      </c>
      <c r="X18" s="249">
        <v>25</v>
      </c>
      <c r="Y18" s="249">
        <v>36</v>
      </c>
      <c r="Z18" s="249">
        <v>189</v>
      </c>
      <c r="AA18" s="249">
        <v>47</v>
      </c>
      <c r="AB18" s="249">
        <v>0</v>
      </c>
      <c r="AC18" s="249">
        <v>2</v>
      </c>
      <c r="AD18" s="249">
        <v>5</v>
      </c>
      <c r="AE18" s="249">
        <v>128</v>
      </c>
      <c r="AF18" s="249">
        <v>432</v>
      </c>
      <c r="AG18" s="299"/>
      <c r="AH18" s="249" t="s">
        <v>98</v>
      </c>
      <c r="AI18" s="249">
        <v>65</v>
      </c>
      <c r="AJ18" s="249">
        <v>27</v>
      </c>
      <c r="AK18" s="249">
        <v>335</v>
      </c>
      <c r="AL18" s="249">
        <v>100</v>
      </c>
      <c r="AM18" s="249">
        <v>3</v>
      </c>
      <c r="AN18" s="249">
        <v>0</v>
      </c>
      <c r="AO18" s="249">
        <v>5</v>
      </c>
      <c r="AP18" s="249">
        <v>47</v>
      </c>
      <c r="AQ18" s="249">
        <v>582</v>
      </c>
      <c r="AR18" s="299"/>
      <c r="AS18" s="249" t="s">
        <v>98</v>
      </c>
      <c r="AT18" s="249">
        <v>77</v>
      </c>
      <c r="AU18" s="249">
        <v>11</v>
      </c>
      <c r="AV18" s="249">
        <v>311</v>
      </c>
      <c r="AW18" s="249">
        <v>105</v>
      </c>
      <c r="AX18" s="249">
        <v>4</v>
      </c>
      <c r="AY18" s="249">
        <v>5</v>
      </c>
      <c r="AZ18" s="249">
        <v>3</v>
      </c>
      <c r="BA18" s="249">
        <v>37</v>
      </c>
      <c r="BB18" s="249">
        <v>553</v>
      </c>
      <c r="BC18" s="299"/>
      <c r="BD18" s="249" t="s">
        <v>98</v>
      </c>
      <c r="BE18" s="249">
        <v>64</v>
      </c>
      <c r="BF18" s="249">
        <v>233</v>
      </c>
      <c r="BG18" s="249">
        <v>127</v>
      </c>
      <c r="BH18" s="249">
        <v>17</v>
      </c>
      <c r="BI18" s="249">
        <v>20</v>
      </c>
      <c r="BJ18" s="249">
        <v>6</v>
      </c>
      <c r="BK18" s="249">
        <v>1</v>
      </c>
      <c r="BL18" s="249">
        <v>73</v>
      </c>
      <c r="BM18" s="249">
        <v>541</v>
      </c>
      <c r="BN18" s="299"/>
      <c r="BO18" s="318" t="s">
        <v>98</v>
      </c>
      <c r="BP18" s="322">
        <v>178</v>
      </c>
      <c r="BQ18" s="318">
        <v>5</v>
      </c>
      <c r="BR18" s="322">
        <v>400</v>
      </c>
      <c r="BS18" s="318">
        <v>151</v>
      </c>
      <c r="BT18" s="322">
        <v>1</v>
      </c>
      <c r="BU18" s="318">
        <v>5</v>
      </c>
      <c r="BV18" s="318">
        <v>6</v>
      </c>
      <c r="BW18" s="314">
        <v>47</v>
      </c>
    </row>
    <row r="19" spans="1:75" s="234" customFormat="1" ht="18" customHeight="1">
      <c r="A19" s="250" t="s">
        <v>98</v>
      </c>
      <c r="B19" s="250">
        <v>44</v>
      </c>
      <c r="C19" s="250">
        <v>260</v>
      </c>
      <c r="D19" s="250">
        <v>147</v>
      </c>
      <c r="E19" s="250">
        <v>0</v>
      </c>
      <c r="F19" s="250">
        <v>32</v>
      </c>
      <c r="G19" s="250">
        <v>0</v>
      </c>
      <c r="H19" s="250">
        <v>3</v>
      </c>
      <c r="I19" s="250">
        <v>12</v>
      </c>
      <c r="J19" s="250">
        <v>498</v>
      </c>
      <c r="K19" s="299"/>
      <c r="L19" s="249" t="s">
        <v>99</v>
      </c>
      <c r="M19" s="249">
        <v>91</v>
      </c>
      <c r="N19" s="249">
        <v>46</v>
      </c>
      <c r="O19" s="249">
        <v>379</v>
      </c>
      <c r="P19" s="249">
        <v>364</v>
      </c>
      <c r="Q19" s="249">
        <v>7</v>
      </c>
      <c r="R19" s="249">
        <v>4</v>
      </c>
      <c r="S19" s="249">
        <v>1</v>
      </c>
      <c r="T19" s="249">
        <v>17</v>
      </c>
      <c r="U19" s="249">
        <v>909</v>
      </c>
      <c r="V19" s="299"/>
      <c r="W19" s="249" t="s">
        <v>99</v>
      </c>
      <c r="X19" s="249">
        <v>87</v>
      </c>
      <c r="Y19" s="249">
        <v>57</v>
      </c>
      <c r="Z19" s="249">
        <v>476</v>
      </c>
      <c r="AA19" s="249">
        <v>34</v>
      </c>
      <c r="AB19" s="249">
        <v>3</v>
      </c>
      <c r="AC19" s="249">
        <v>11</v>
      </c>
      <c r="AD19" s="249">
        <v>4</v>
      </c>
      <c r="AE19" s="249">
        <v>515</v>
      </c>
      <c r="AF19" s="249">
        <v>1187</v>
      </c>
      <c r="AG19" s="299"/>
      <c r="AH19" s="249" t="s">
        <v>99</v>
      </c>
      <c r="AI19" s="249">
        <v>102</v>
      </c>
      <c r="AJ19" s="249">
        <v>12</v>
      </c>
      <c r="AK19" s="249">
        <v>514</v>
      </c>
      <c r="AL19" s="249">
        <v>383</v>
      </c>
      <c r="AM19" s="249">
        <v>1</v>
      </c>
      <c r="AN19" s="249">
        <v>1</v>
      </c>
      <c r="AO19" s="249">
        <v>2</v>
      </c>
      <c r="AP19" s="249">
        <v>36</v>
      </c>
      <c r="AQ19" s="249">
        <v>1051</v>
      </c>
      <c r="AR19" s="299"/>
      <c r="AS19" s="249" t="s">
        <v>99</v>
      </c>
      <c r="AT19" s="249">
        <v>126</v>
      </c>
      <c r="AU19" s="249">
        <v>17</v>
      </c>
      <c r="AV19" s="249">
        <v>544</v>
      </c>
      <c r="AW19" s="249">
        <v>397</v>
      </c>
      <c r="AX19" s="249">
        <v>1</v>
      </c>
      <c r="AY19" s="249">
        <v>0</v>
      </c>
      <c r="AZ19" s="249">
        <v>2</v>
      </c>
      <c r="BA19" s="249">
        <v>80</v>
      </c>
      <c r="BB19" s="249">
        <v>1167</v>
      </c>
      <c r="BC19" s="299"/>
      <c r="BD19" s="249" t="s">
        <v>99</v>
      </c>
      <c r="BE19" s="249">
        <v>259</v>
      </c>
      <c r="BF19" s="249">
        <v>1003</v>
      </c>
      <c r="BG19" s="249">
        <v>807</v>
      </c>
      <c r="BH19" s="249">
        <v>6</v>
      </c>
      <c r="BI19" s="249">
        <v>44</v>
      </c>
      <c r="BJ19" s="249">
        <v>2</v>
      </c>
      <c r="BK19" s="249">
        <v>1</v>
      </c>
      <c r="BL19" s="249">
        <v>52</v>
      </c>
      <c r="BM19" s="249">
        <v>2174</v>
      </c>
      <c r="BN19" s="299"/>
      <c r="BO19" s="318" t="s">
        <v>99</v>
      </c>
      <c r="BP19" s="322">
        <v>124</v>
      </c>
      <c r="BQ19" s="318">
        <v>25</v>
      </c>
      <c r="BR19" s="322">
        <v>985</v>
      </c>
      <c r="BS19" s="318">
        <v>673</v>
      </c>
      <c r="BT19" s="322">
        <v>2</v>
      </c>
      <c r="BU19" s="318">
        <v>6</v>
      </c>
      <c r="BV19" s="318">
        <v>1</v>
      </c>
      <c r="BW19" s="314">
        <v>57</v>
      </c>
    </row>
    <row r="20" spans="1:75" s="234" customFormat="1" ht="18" customHeight="1">
      <c r="A20" s="250" t="s">
        <v>99</v>
      </c>
      <c r="B20" s="250">
        <v>97</v>
      </c>
      <c r="C20" s="250">
        <v>420</v>
      </c>
      <c r="D20" s="250">
        <v>391</v>
      </c>
      <c r="E20" s="250">
        <v>8</v>
      </c>
      <c r="F20" s="250">
        <v>80</v>
      </c>
      <c r="G20" s="250">
        <v>2</v>
      </c>
      <c r="H20" s="250">
        <v>1</v>
      </c>
      <c r="I20" s="250">
        <v>21</v>
      </c>
      <c r="J20" s="250">
        <v>1020</v>
      </c>
      <c r="K20" s="299"/>
      <c r="L20" s="249" t="s">
        <v>449</v>
      </c>
      <c r="M20" s="249">
        <v>6</v>
      </c>
      <c r="N20" s="249">
        <v>2</v>
      </c>
      <c r="O20" s="249">
        <v>182</v>
      </c>
      <c r="P20" s="249">
        <v>34</v>
      </c>
      <c r="Q20" s="249">
        <v>2</v>
      </c>
      <c r="R20" s="249">
        <v>0</v>
      </c>
      <c r="S20" s="249">
        <v>1</v>
      </c>
      <c r="T20" s="249">
        <v>28</v>
      </c>
      <c r="U20" s="249">
        <v>255</v>
      </c>
      <c r="V20" s="299"/>
      <c r="W20" s="249" t="s">
        <v>449</v>
      </c>
      <c r="X20" s="249">
        <v>22</v>
      </c>
      <c r="Y20" s="249">
        <v>11</v>
      </c>
      <c r="Z20" s="249">
        <v>117</v>
      </c>
      <c r="AA20" s="249">
        <v>12</v>
      </c>
      <c r="AB20" s="249">
        <v>1</v>
      </c>
      <c r="AC20" s="249">
        <v>0</v>
      </c>
      <c r="AD20" s="249">
        <v>9</v>
      </c>
      <c r="AE20" s="249">
        <v>111</v>
      </c>
      <c r="AF20" s="249">
        <v>283</v>
      </c>
      <c r="AG20" s="299"/>
      <c r="AH20" s="249" t="s">
        <v>449</v>
      </c>
      <c r="AI20" s="249">
        <v>17</v>
      </c>
      <c r="AJ20" s="249">
        <v>0</v>
      </c>
      <c r="AK20" s="249">
        <v>86</v>
      </c>
      <c r="AL20" s="249">
        <v>57</v>
      </c>
      <c r="AM20" s="249">
        <v>0</v>
      </c>
      <c r="AN20" s="249">
        <v>0</v>
      </c>
      <c r="AO20" s="249">
        <v>1</v>
      </c>
      <c r="AP20" s="249">
        <v>1</v>
      </c>
      <c r="AQ20" s="249">
        <v>162</v>
      </c>
      <c r="AR20" s="299"/>
      <c r="AS20" s="249" t="s">
        <v>449</v>
      </c>
      <c r="AT20" s="249">
        <v>42</v>
      </c>
      <c r="AU20" s="249">
        <v>2</v>
      </c>
      <c r="AV20" s="249">
        <v>184</v>
      </c>
      <c r="AW20" s="249">
        <v>77</v>
      </c>
      <c r="AX20" s="249">
        <v>0</v>
      </c>
      <c r="AY20" s="249">
        <v>1</v>
      </c>
      <c r="AZ20" s="249">
        <v>0</v>
      </c>
      <c r="BA20" s="249">
        <v>2</v>
      </c>
      <c r="BB20" s="249">
        <v>308</v>
      </c>
      <c r="BC20" s="299"/>
      <c r="BD20" s="249" t="s">
        <v>449</v>
      </c>
      <c r="BE20" s="249">
        <v>31</v>
      </c>
      <c r="BF20" s="249">
        <v>129</v>
      </c>
      <c r="BG20" s="249">
        <v>96</v>
      </c>
      <c r="BH20" s="249">
        <v>0</v>
      </c>
      <c r="BI20" s="249">
        <v>1</v>
      </c>
      <c r="BJ20" s="249">
        <v>0</v>
      </c>
      <c r="BK20" s="249">
        <v>1</v>
      </c>
      <c r="BL20" s="249">
        <v>2</v>
      </c>
      <c r="BM20" s="249">
        <v>260</v>
      </c>
      <c r="BN20" s="299"/>
      <c r="BO20" s="318" t="s">
        <v>449</v>
      </c>
      <c r="BP20" s="322">
        <v>13</v>
      </c>
      <c r="BQ20" s="318">
        <v>0</v>
      </c>
      <c r="BR20" s="322">
        <v>238</v>
      </c>
      <c r="BS20" s="318">
        <v>116</v>
      </c>
      <c r="BT20" s="322">
        <v>0</v>
      </c>
      <c r="BU20" s="318">
        <v>0</v>
      </c>
      <c r="BV20" s="318">
        <v>2</v>
      </c>
      <c r="BW20" s="314">
        <v>12</v>
      </c>
    </row>
    <row r="21" spans="1:75" s="234" customFormat="1" ht="18" customHeight="1">
      <c r="A21" s="250" t="s">
        <v>449</v>
      </c>
      <c r="B21" s="250">
        <v>12</v>
      </c>
      <c r="C21" s="250">
        <v>129</v>
      </c>
      <c r="D21" s="250">
        <v>14</v>
      </c>
      <c r="E21" s="250">
        <v>0</v>
      </c>
      <c r="F21" s="250">
        <v>42</v>
      </c>
      <c r="G21" s="250">
        <v>0</v>
      </c>
      <c r="H21" s="250">
        <v>0</v>
      </c>
      <c r="I21" s="250">
        <v>1</v>
      </c>
      <c r="J21" s="250">
        <v>198</v>
      </c>
      <c r="K21" s="299"/>
      <c r="L21" s="249" t="s">
        <v>102</v>
      </c>
      <c r="M21" s="249">
        <v>3129</v>
      </c>
      <c r="N21" s="249">
        <v>5847</v>
      </c>
      <c r="O21" s="249">
        <v>14106</v>
      </c>
      <c r="P21" s="249">
        <v>4724</v>
      </c>
      <c r="Q21" s="249">
        <v>1461</v>
      </c>
      <c r="R21" s="249">
        <v>303</v>
      </c>
      <c r="S21" s="249">
        <v>472</v>
      </c>
      <c r="T21" s="249">
        <v>1551</v>
      </c>
      <c r="U21" s="249">
        <v>31593</v>
      </c>
      <c r="V21" s="299"/>
      <c r="W21" s="249" t="s">
        <v>102</v>
      </c>
      <c r="X21" s="249">
        <v>3540</v>
      </c>
      <c r="Y21" s="249">
        <v>6256</v>
      </c>
      <c r="Z21" s="249">
        <v>15827</v>
      </c>
      <c r="AA21" s="249">
        <v>1640</v>
      </c>
      <c r="AB21" s="249">
        <v>1276</v>
      </c>
      <c r="AC21" s="249">
        <v>332</v>
      </c>
      <c r="AD21" s="249">
        <v>670</v>
      </c>
      <c r="AE21" s="249">
        <v>6219</v>
      </c>
      <c r="AF21" s="249">
        <v>35760</v>
      </c>
      <c r="AG21" s="299"/>
      <c r="AH21" s="249" t="s">
        <v>102</v>
      </c>
      <c r="AI21" s="249">
        <v>4127</v>
      </c>
      <c r="AJ21" s="249">
        <v>3263</v>
      </c>
      <c r="AK21" s="249">
        <v>15767</v>
      </c>
      <c r="AL21" s="249">
        <v>6738</v>
      </c>
      <c r="AM21" s="249">
        <v>1055</v>
      </c>
      <c r="AN21" s="249">
        <v>810</v>
      </c>
      <c r="AO21" s="249">
        <v>768</v>
      </c>
      <c r="AP21" s="249">
        <v>1631</v>
      </c>
      <c r="AQ21" s="249">
        <v>34159</v>
      </c>
      <c r="AR21" s="299"/>
      <c r="AS21" s="249" t="s">
        <v>450</v>
      </c>
      <c r="AT21" s="249">
        <v>0</v>
      </c>
      <c r="AU21" s="249">
        <v>0</v>
      </c>
      <c r="AV21" s="249">
        <v>1</v>
      </c>
      <c r="AW21" s="249">
        <v>0</v>
      </c>
      <c r="AX21" s="249">
        <v>0</v>
      </c>
      <c r="AY21" s="249">
        <v>0</v>
      </c>
      <c r="AZ21" s="249">
        <v>0</v>
      </c>
      <c r="BA21" s="249">
        <v>0</v>
      </c>
      <c r="BB21" s="249">
        <v>1</v>
      </c>
      <c r="BC21" s="299"/>
      <c r="BD21" s="249" t="s">
        <v>450</v>
      </c>
      <c r="BE21" s="249">
        <v>0</v>
      </c>
      <c r="BF21" s="249">
        <v>120</v>
      </c>
      <c r="BG21" s="249">
        <v>3</v>
      </c>
      <c r="BH21" s="249">
        <v>0</v>
      </c>
      <c r="BI21" s="249">
        <v>0</v>
      </c>
      <c r="BJ21" s="249">
        <v>0</v>
      </c>
      <c r="BK21" s="249">
        <v>0</v>
      </c>
      <c r="BL21" s="249">
        <v>0</v>
      </c>
      <c r="BM21" s="249">
        <v>123</v>
      </c>
      <c r="BN21" s="299"/>
      <c r="BO21" s="318" t="s">
        <v>102</v>
      </c>
      <c r="BP21" s="322">
        <v>7909</v>
      </c>
      <c r="BQ21" s="318">
        <v>4988</v>
      </c>
      <c r="BR21" s="322">
        <v>20724</v>
      </c>
      <c r="BS21" s="318">
        <v>8453</v>
      </c>
      <c r="BT21" s="322">
        <v>1558</v>
      </c>
      <c r="BU21" s="318">
        <v>762</v>
      </c>
      <c r="BV21" s="318">
        <v>804</v>
      </c>
      <c r="BW21" s="314">
        <v>1247</v>
      </c>
    </row>
    <row r="22" spans="1:75" s="234" customFormat="1" ht="18" customHeight="1">
      <c r="A22" s="250" t="s">
        <v>102</v>
      </c>
      <c r="B22" s="250">
        <v>2557</v>
      </c>
      <c r="C22" s="250">
        <v>13841</v>
      </c>
      <c r="D22" s="250">
        <v>4079</v>
      </c>
      <c r="E22" s="250">
        <v>1120</v>
      </c>
      <c r="F22" s="250">
        <v>7928</v>
      </c>
      <c r="G22" s="250">
        <v>234</v>
      </c>
      <c r="H22" s="250">
        <v>651</v>
      </c>
      <c r="I22" s="250">
        <v>1083</v>
      </c>
      <c r="J22" s="250">
        <v>31493</v>
      </c>
      <c r="K22" s="299"/>
      <c r="L22" s="249" t="s">
        <v>101</v>
      </c>
      <c r="M22" s="249">
        <v>86</v>
      </c>
      <c r="N22" s="249">
        <v>18</v>
      </c>
      <c r="O22" s="249">
        <v>365</v>
      </c>
      <c r="P22" s="249">
        <v>222</v>
      </c>
      <c r="Q22" s="249">
        <v>2</v>
      </c>
      <c r="R22" s="249">
        <v>0</v>
      </c>
      <c r="S22" s="249">
        <v>29</v>
      </c>
      <c r="T22" s="249">
        <v>42</v>
      </c>
      <c r="U22" s="249">
        <v>764</v>
      </c>
      <c r="V22" s="299"/>
      <c r="W22" s="249" t="s">
        <v>101</v>
      </c>
      <c r="X22" s="249">
        <v>43</v>
      </c>
      <c r="Y22" s="249">
        <v>4</v>
      </c>
      <c r="Z22" s="249">
        <v>245</v>
      </c>
      <c r="AA22" s="249">
        <v>39</v>
      </c>
      <c r="AB22" s="249">
        <v>0</v>
      </c>
      <c r="AC22" s="249">
        <v>0</v>
      </c>
      <c r="AD22" s="249">
        <v>13</v>
      </c>
      <c r="AE22" s="249">
        <v>352</v>
      </c>
      <c r="AF22" s="249">
        <v>696</v>
      </c>
      <c r="AG22" s="299"/>
      <c r="AH22" s="249" t="s">
        <v>101</v>
      </c>
      <c r="AI22" s="249">
        <v>39</v>
      </c>
      <c r="AJ22" s="249">
        <v>6</v>
      </c>
      <c r="AK22" s="249">
        <v>210</v>
      </c>
      <c r="AL22" s="249">
        <v>249</v>
      </c>
      <c r="AM22" s="249">
        <v>3</v>
      </c>
      <c r="AN22" s="249">
        <v>1</v>
      </c>
      <c r="AO22" s="249">
        <v>5</v>
      </c>
      <c r="AP22" s="249">
        <v>34</v>
      </c>
      <c r="AQ22" s="249">
        <v>547</v>
      </c>
      <c r="AR22" s="299"/>
      <c r="AS22" s="249" t="s">
        <v>102</v>
      </c>
      <c r="AT22" s="249">
        <v>5254</v>
      </c>
      <c r="AU22" s="249">
        <v>3563</v>
      </c>
      <c r="AV22" s="249">
        <v>16570</v>
      </c>
      <c r="AW22" s="249">
        <v>6762</v>
      </c>
      <c r="AX22" s="249">
        <v>2462</v>
      </c>
      <c r="AY22" s="249">
        <v>670</v>
      </c>
      <c r="AZ22" s="249">
        <v>423</v>
      </c>
      <c r="BA22" s="249">
        <v>1328</v>
      </c>
      <c r="BB22" s="249">
        <v>37032</v>
      </c>
      <c r="BC22" s="299"/>
      <c r="BD22" s="249" t="s">
        <v>102</v>
      </c>
      <c r="BE22" s="249">
        <v>5692</v>
      </c>
      <c r="BF22" s="249">
        <v>16817</v>
      </c>
      <c r="BG22" s="249">
        <v>7326</v>
      </c>
      <c r="BH22" s="249">
        <v>2260</v>
      </c>
      <c r="BI22" s="249">
        <v>4729</v>
      </c>
      <c r="BJ22" s="249">
        <v>552</v>
      </c>
      <c r="BK22" s="249">
        <v>673</v>
      </c>
      <c r="BL22" s="249">
        <v>1466</v>
      </c>
      <c r="BM22" s="249">
        <v>39515</v>
      </c>
      <c r="BN22" s="299"/>
      <c r="BO22" s="318" t="s">
        <v>101</v>
      </c>
      <c r="BP22" s="322">
        <v>45</v>
      </c>
      <c r="BQ22" s="318">
        <v>36</v>
      </c>
      <c r="BR22" s="322">
        <v>447</v>
      </c>
      <c r="BS22" s="318">
        <v>406</v>
      </c>
      <c r="BT22" s="322">
        <v>2</v>
      </c>
      <c r="BU22" s="318">
        <v>1</v>
      </c>
      <c r="BV22" s="318">
        <v>12</v>
      </c>
      <c r="BW22" s="314">
        <v>24</v>
      </c>
    </row>
    <row r="23" spans="1:75" s="234" customFormat="1" ht="18" customHeight="1">
      <c r="A23" s="250" t="s">
        <v>101</v>
      </c>
      <c r="B23" s="250">
        <v>17</v>
      </c>
      <c r="C23" s="250">
        <v>252</v>
      </c>
      <c r="D23" s="250">
        <v>284</v>
      </c>
      <c r="E23" s="250">
        <v>0</v>
      </c>
      <c r="F23" s="250">
        <v>139</v>
      </c>
      <c r="G23" s="250">
        <v>0</v>
      </c>
      <c r="H23" s="250">
        <v>5</v>
      </c>
      <c r="I23" s="250">
        <v>37</v>
      </c>
      <c r="J23" s="250">
        <v>734</v>
      </c>
      <c r="K23" s="299"/>
      <c r="L23" s="249" t="s">
        <v>455</v>
      </c>
      <c r="M23" s="249">
        <v>1</v>
      </c>
      <c r="N23" s="249">
        <v>2</v>
      </c>
      <c r="O23" s="249">
        <v>4</v>
      </c>
      <c r="P23" s="249">
        <v>0</v>
      </c>
      <c r="Q23" s="249">
        <v>0</v>
      </c>
      <c r="R23" s="249">
        <v>0</v>
      </c>
      <c r="S23" s="249">
        <v>0</v>
      </c>
      <c r="T23" s="249">
        <v>0</v>
      </c>
      <c r="U23" s="249">
        <v>7</v>
      </c>
      <c r="V23" s="299"/>
      <c r="W23" s="249" t="s">
        <v>455</v>
      </c>
      <c r="X23" s="249">
        <v>0</v>
      </c>
      <c r="Y23" s="249">
        <v>2</v>
      </c>
      <c r="Z23" s="249">
        <v>1</v>
      </c>
      <c r="AA23" s="249">
        <v>0</v>
      </c>
      <c r="AB23" s="249">
        <v>0</v>
      </c>
      <c r="AC23" s="249">
        <v>0</v>
      </c>
      <c r="AD23" s="249">
        <v>0</v>
      </c>
      <c r="AE23" s="249">
        <v>0</v>
      </c>
      <c r="AF23" s="249">
        <v>3</v>
      </c>
      <c r="AG23" s="299"/>
      <c r="AH23" s="249" t="s">
        <v>455</v>
      </c>
      <c r="AI23" s="249">
        <v>0</v>
      </c>
      <c r="AJ23" s="249">
        <v>0</v>
      </c>
      <c r="AK23" s="249">
        <v>4</v>
      </c>
      <c r="AL23" s="249">
        <v>0</v>
      </c>
      <c r="AM23" s="249">
        <v>0</v>
      </c>
      <c r="AN23" s="249">
        <v>0</v>
      </c>
      <c r="AO23" s="249">
        <v>1</v>
      </c>
      <c r="AP23" s="249">
        <v>0</v>
      </c>
      <c r="AQ23" s="249">
        <v>5</v>
      </c>
      <c r="AR23" s="299"/>
      <c r="AS23" s="249" t="s">
        <v>101</v>
      </c>
      <c r="AT23" s="249">
        <v>16</v>
      </c>
      <c r="AU23" s="249">
        <v>13</v>
      </c>
      <c r="AV23" s="249">
        <v>401</v>
      </c>
      <c r="AW23" s="249">
        <v>374</v>
      </c>
      <c r="AX23" s="249">
        <v>0</v>
      </c>
      <c r="AY23" s="249">
        <v>7</v>
      </c>
      <c r="AZ23" s="249">
        <v>14</v>
      </c>
      <c r="BA23" s="249">
        <v>32</v>
      </c>
      <c r="BB23" s="249">
        <v>857</v>
      </c>
      <c r="BC23" s="299"/>
      <c r="BD23" s="249" t="s">
        <v>101</v>
      </c>
      <c r="BE23" s="249">
        <v>34</v>
      </c>
      <c r="BF23" s="249">
        <v>297</v>
      </c>
      <c r="BG23" s="249">
        <v>531</v>
      </c>
      <c r="BH23" s="249">
        <v>1</v>
      </c>
      <c r="BI23" s="249">
        <v>0</v>
      </c>
      <c r="BJ23" s="249">
        <v>2</v>
      </c>
      <c r="BK23" s="249">
        <v>7</v>
      </c>
      <c r="BL23" s="249">
        <v>42</v>
      </c>
      <c r="BM23" s="249">
        <v>914</v>
      </c>
      <c r="BN23" s="299"/>
      <c r="BO23" s="318" t="s">
        <v>455</v>
      </c>
      <c r="BP23" s="322">
        <v>0</v>
      </c>
      <c r="BQ23" s="318">
        <v>0</v>
      </c>
      <c r="BR23" s="322">
        <v>2</v>
      </c>
      <c r="BS23" s="318">
        <v>0</v>
      </c>
      <c r="BT23" s="322">
        <v>0</v>
      </c>
      <c r="BU23" s="318">
        <v>0</v>
      </c>
      <c r="BV23" s="318">
        <v>0</v>
      </c>
      <c r="BW23" s="314">
        <v>0</v>
      </c>
    </row>
    <row r="24" spans="1:75" s="234" customFormat="1" ht="18" customHeight="1">
      <c r="A24" s="250" t="s">
        <v>455</v>
      </c>
      <c r="B24" s="250">
        <v>0</v>
      </c>
      <c r="C24" s="250">
        <v>4</v>
      </c>
      <c r="D24" s="250">
        <v>0</v>
      </c>
      <c r="E24" s="250">
        <v>0</v>
      </c>
      <c r="F24" s="250">
        <v>0</v>
      </c>
      <c r="G24" s="250">
        <v>0</v>
      </c>
      <c r="H24" s="250">
        <v>0</v>
      </c>
      <c r="I24" s="250">
        <v>0</v>
      </c>
      <c r="J24" s="250">
        <v>4</v>
      </c>
      <c r="K24" s="299"/>
      <c r="L24" s="249" t="s">
        <v>451</v>
      </c>
      <c r="M24" s="249">
        <v>52</v>
      </c>
      <c r="N24" s="249">
        <v>2</v>
      </c>
      <c r="O24" s="249">
        <v>151</v>
      </c>
      <c r="P24" s="249">
        <v>62</v>
      </c>
      <c r="Q24" s="249">
        <v>1</v>
      </c>
      <c r="R24" s="249">
        <v>2</v>
      </c>
      <c r="S24" s="249">
        <v>3</v>
      </c>
      <c r="T24" s="249">
        <v>40</v>
      </c>
      <c r="U24" s="249">
        <v>313</v>
      </c>
      <c r="V24" s="299"/>
      <c r="W24" s="249" t="s">
        <v>451</v>
      </c>
      <c r="X24" s="249">
        <v>18</v>
      </c>
      <c r="Y24" s="249">
        <v>3</v>
      </c>
      <c r="Z24" s="249">
        <v>99</v>
      </c>
      <c r="AA24" s="249">
        <v>22</v>
      </c>
      <c r="AB24" s="249">
        <v>0</v>
      </c>
      <c r="AC24" s="249">
        <v>0</v>
      </c>
      <c r="AD24" s="249">
        <v>0</v>
      </c>
      <c r="AE24" s="249">
        <v>65</v>
      </c>
      <c r="AF24" s="249">
        <v>207</v>
      </c>
      <c r="AG24" s="299"/>
      <c r="AH24" s="249" t="s">
        <v>451</v>
      </c>
      <c r="AI24" s="249">
        <v>32</v>
      </c>
      <c r="AJ24" s="249">
        <v>2</v>
      </c>
      <c r="AK24" s="249">
        <v>168</v>
      </c>
      <c r="AL24" s="249">
        <v>70</v>
      </c>
      <c r="AM24" s="249">
        <v>0</v>
      </c>
      <c r="AN24" s="249">
        <v>0</v>
      </c>
      <c r="AO24" s="249">
        <v>0</v>
      </c>
      <c r="AP24" s="249">
        <v>10</v>
      </c>
      <c r="AQ24" s="249">
        <v>282</v>
      </c>
      <c r="AR24" s="299"/>
      <c r="AS24" s="249" t="s">
        <v>451</v>
      </c>
      <c r="AT24" s="249">
        <v>45</v>
      </c>
      <c r="AU24" s="249">
        <v>8</v>
      </c>
      <c r="AV24" s="249">
        <v>223</v>
      </c>
      <c r="AW24" s="249">
        <v>98</v>
      </c>
      <c r="AX24" s="249">
        <v>0</v>
      </c>
      <c r="AY24" s="249">
        <v>0</v>
      </c>
      <c r="AZ24" s="249">
        <v>0</v>
      </c>
      <c r="BA24" s="249">
        <v>17</v>
      </c>
      <c r="BB24" s="249">
        <v>391</v>
      </c>
      <c r="BC24" s="299"/>
      <c r="BD24" s="249" t="s">
        <v>455</v>
      </c>
      <c r="BE24" s="249">
        <v>0</v>
      </c>
      <c r="BF24" s="249">
        <v>1</v>
      </c>
      <c r="BG24" s="249">
        <v>0</v>
      </c>
      <c r="BH24" s="249">
        <v>0</v>
      </c>
      <c r="BI24" s="249">
        <v>0</v>
      </c>
      <c r="BJ24" s="249">
        <v>0</v>
      </c>
      <c r="BK24" s="249">
        <v>0</v>
      </c>
      <c r="BL24" s="249">
        <v>0</v>
      </c>
      <c r="BM24" s="249">
        <v>1</v>
      </c>
      <c r="BN24" s="299"/>
      <c r="BO24" s="318" t="s">
        <v>451</v>
      </c>
      <c r="BP24" s="322">
        <v>32</v>
      </c>
      <c r="BQ24" s="318">
        <v>0</v>
      </c>
      <c r="BR24" s="322">
        <v>220</v>
      </c>
      <c r="BS24" s="318">
        <v>115</v>
      </c>
      <c r="BT24" s="322">
        <v>2</v>
      </c>
      <c r="BU24" s="318">
        <v>2</v>
      </c>
      <c r="BV24" s="318">
        <v>0</v>
      </c>
      <c r="BW24" s="314">
        <v>5</v>
      </c>
    </row>
    <row r="25" spans="1:75" s="234" customFormat="1" ht="18" customHeight="1">
      <c r="A25" s="250" t="s">
        <v>451</v>
      </c>
      <c r="B25" s="250">
        <v>20</v>
      </c>
      <c r="C25" s="250">
        <v>130</v>
      </c>
      <c r="D25" s="250">
        <v>43</v>
      </c>
      <c r="E25" s="250">
        <v>1</v>
      </c>
      <c r="F25" s="250">
        <v>1</v>
      </c>
      <c r="G25" s="250">
        <v>0</v>
      </c>
      <c r="H25" s="250">
        <v>0</v>
      </c>
      <c r="I25" s="250">
        <v>7</v>
      </c>
      <c r="J25" s="250">
        <v>202</v>
      </c>
      <c r="K25" s="299"/>
      <c r="L25" s="249" t="s">
        <v>104</v>
      </c>
      <c r="M25" s="249">
        <v>0</v>
      </c>
      <c r="N25" s="249">
        <v>0</v>
      </c>
      <c r="O25" s="249">
        <v>10</v>
      </c>
      <c r="P25" s="249">
        <v>1</v>
      </c>
      <c r="Q25" s="249">
        <v>0</v>
      </c>
      <c r="R25" s="249">
        <v>0</v>
      </c>
      <c r="S25" s="249">
        <v>0</v>
      </c>
      <c r="T25" s="249">
        <v>0</v>
      </c>
      <c r="U25" s="249">
        <v>11</v>
      </c>
      <c r="V25" s="299"/>
      <c r="W25" s="249" t="s">
        <v>104</v>
      </c>
      <c r="X25" s="249">
        <v>0</v>
      </c>
      <c r="Y25" s="249">
        <v>0</v>
      </c>
      <c r="Z25" s="249">
        <v>16</v>
      </c>
      <c r="AA25" s="249">
        <v>1</v>
      </c>
      <c r="AB25" s="249">
        <v>0</v>
      </c>
      <c r="AC25" s="249">
        <v>0</v>
      </c>
      <c r="AD25" s="249">
        <v>0</v>
      </c>
      <c r="AE25" s="249">
        <v>1</v>
      </c>
      <c r="AF25" s="249">
        <v>18</v>
      </c>
      <c r="AG25" s="299"/>
      <c r="AH25" s="249" t="s">
        <v>104</v>
      </c>
      <c r="AI25" s="249">
        <v>0</v>
      </c>
      <c r="AJ25" s="249">
        <v>0</v>
      </c>
      <c r="AK25" s="249">
        <v>8</v>
      </c>
      <c r="AL25" s="249">
        <v>0</v>
      </c>
      <c r="AM25" s="249">
        <v>0</v>
      </c>
      <c r="AN25" s="249">
        <v>0</v>
      </c>
      <c r="AO25" s="249">
        <v>0</v>
      </c>
      <c r="AP25" s="249">
        <v>1</v>
      </c>
      <c r="AQ25" s="249">
        <v>9</v>
      </c>
      <c r="AR25" s="299"/>
      <c r="AS25" s="249" t="s">
        <v>104</v>
      </c>
      <c r="AT25" s="249">
        <v>6</v>
      </c>
      <c r="AU25" s="249">
        <v>0</v>
      </c>
      <c r="AV25" s="249">
        <v>14</v>
      </c>
      <c r="AW25" s="249">
        <v>6</v>
      </c>
      <c r="AX25" s="249">
        <v>0</v>
      </c>
      <c r="AY25" s="249">
        <v>0</v>
      </c>
      <c r="AZ25" s="249">
        <v>0</v>
      </c>
      <c r="BA25" s="249">
        <v>0</v>
      </c>
      <c r="BB25" s="249">
        <v>26</v>
      </c>
      <c r="BC25" s="299"/>
      <c r="BD25" s="249" t="s">
        <v>451</v>
      </c>
      <c r="BE25" s="249">
        <v>36</v>
      </c>
      <c r="BF25" s="249">
        <v>103</v>
      </c>
      <c r="BG25" s="249">
        <v>63</v>
      </c>
      <c r="BH25" s="249">
        <v>7</v>
      </c>
      <c r="BI25" s="249">
        <v>2</v>
      </c>
      <c r="BJ25" s="249">
        <v>0</v>
      </c>
      <c r="BK25" s="249">
        <v>0</v>
      </c>
      <c r="BL25" s="249">
        <v>9</v>
      </c>
      <c r="BM25" s="249">
        <v>220</v>
      </c>
      <c r="BN25" s="299"/>
      <c r="BO25" s="318" t="s">
        <v>104</v>
      </c>
      <c r="BP25" s="322">
        <v>1</v>
      </c>
      <c r="BQ25" s="318">
        <v>0</v>
      </c>
      <c r="BR25" s="322">
        <v>69</v>
      </c>
      <c r="BS25" s="318">
        <v>6</v>
      </c>
      <c r="BT25" s="322">
        <v>0</v>
      </c>
      <c r="BU25" s="318">
        <v>0</v>
      </c>
      <c r="BV25" s="318">
        <v>0</v>
      </c>
      <c r="BW25" s="314">
        <v>3</v>
      </c>
    </row>
    <row r="26" spans="1:75" s="234" customFormat="1" ht="18" customHeight="1">
      <c r="A26" s="250" t="s">
        <v>104</v>
      </c>
      <c r="B26" s="250">
        <v>0</v>
      </c>
      <c r="C26" s="250">
        <v>17</v>
      </c>
      <c r="D26" s="250">
        <v>0</v>
      </c>
      <c r="E26" s="250">
        <v>0</v>
      </c>
      <c r="F26" s="250">
        <v>0</v>
      </c>
      <c r="G26" s="250">
        <v>0</v>
      </c>
      <c r="H26" s="250">
        <v>0</v>
      </c>
      <c r="I26" s="250">
        <v>0</v>
      </c>
      <c r="J26" s="250">
        <v>17</v>
      </c>
      <c r="K26" s="299"/>
      <c r="L26" s="249" t="s">
        <v>105</v>
      </c>
      <c r="M26" s="249">
        <v>30</v>
      </c>
      <c r="N26" s="249">
        <v>19</v>
      </c>
      <c r="O26" s="249">
        <v>245</v>
      </c>
      <c r="P26" s="249">
        <v>132</v>
      </c>
      <c r="Q26" s="249">
        <v>1</v>
      </c>
      <c r="R26" s="249">
        <v>1</v>
      </c>
      <c r="S26" s="249">
        <v>8</v>
      </c>
      <c r="T26" s="249">
        <v>38</v>
      </c>
      <c r="U26" s="249">
        <v>474</v>
      </c>
      <c r="V26" s="299"/>
      <c r="W26" s="249" t="s">
        <v>105</v>
      </c>
      <c r="X26" s="249">
        <v>17</v>
      </c>
      <c r="Y26" s="249">
        <v>14</v>
      </c>
      <c r="Z26" s="249">
        <v>364</v>
      </c>
      <c r="AA26" s="249">
        <v>111</v>
      </c>
      <c r="AB26" s="249">
        <v>2</v>
      </c>
      <c r="AC26" s="249">
        <v>0</v>
      </c>
      <c r="AD26" s="249">
        <v>4</v>
      </c>
      <c r="AE26" s="249">
        <v>239</v>
      </c>
      <c r="AF26" s="249">
        <v>751</v>
      </c>
      <c r="AG26" s="299"/>
      <c r="AH26" s="249" t="s">
        <v>105</v>
      </c>
      <c r="AI26" s="249">
        <v>81</v>
      </c>
      <c r="AJ26" s="249">
        <v>5</v>
      </c>
      <c r="AK26" s="249">
        <v>273</v>
      </c>
      <c r="AL26" s="249">
        <v>180</v>
      </c>
      <c r="AM26" s="249">
        <v>1</v>
      </c>
      <c r="AN26" s="249">
        <v>0</v>
      </c>
      <c r="AO26" s="249">
        <v>3</v>
      </c>
      <c r="AP26" s="249">
        <v>32</v>
      </c>
      <c r="AQ26" s="249">
        <v>575</v>
      </c>
      <c r="AR26" s="299"/>
      <c r="AS26" s="249" t="s">
        <v>105</v>
      </c>
      <c r="AT26" s="249">
        <v>36</v>
      </c>
      <c r="AU26" s="249">
        <v>14</v>
      </c>
      <c r="AV26" s="249">
        <v>331</v>
      </c>
      <c r="AW26" s="249">
        <v>135</v>
      </c>
      <c r="AX26" s="249">
        <v>1</v>
      </c>
      <c r="AY26" s="249">
        <v>16</v>
      </c>
      <c r="AZ26" s="249">
        <v>6</v>
      </c>
      <c r="BA26" s="249">
        <v>46</v>
      </c>
      <c r="BB26" s="249">
        <v>585</v>
      </c>
      <c r="BC26" s="299"/>
      <c r="BD26" s="249" t="s">
        <v>104</v>
      </c>
      <c r="BE26" s="249">
        <v>12</v>
      </c>
      <c r="BF26" s="249">
        <v>19</v>
      </c>
      <c r="BG26" s="249">
        <v>1</v>
      </c>
      <c r="BH26" s="249">
        <v>0</v>
      </c>
      <c r="BI26" s="249">
        <v>0</v>
      </c>
      <c r="BJ26" s="249">
        <v>0</v>
      </c>
      <c r="BK26" s="249">
        <v>0</v>
      </c>
      <c r="BL26" s="249">
        <v>1</v>
      </c>
      <c r="BM26" s="249">
        <v>33</v>
      </c>
      <c r="BN26" s="299"/>
      <c r="BO26" s="318" t="s">
        <v>105</v>
      </c>
      <c r="BP26" s="322">
        <v>131</v>
      </c>
      <c r="BQ26" s="318">
        <v>36</v>
      </c>
      <c r="BR26" s="322">
        <v>393</v>
      </c>
      <c r="BS26" s="318">
        <v>242</v>
      </c>
      <c r="BT26" s="322">
        <v>2</v>
      </c>
      <c r="BU26" s="318">
        <v>1</v>
      </c>
      <c r="BV26" s="318">
        <v>7</v>
      </c>
      <c r="BW26" s="314">
        <v>28</v>
      </c>
    </row>
    <row r="27" spans="1:75" s="234" customFormat="1" ht="18" customHeight="1">
      <c r="A27" s="250" t="s">
        <v>105</v>
      </c>
      <c r="B27" s="250">
        <v>64</v>
      </c>
      <c r="C27" s="250">
        <v>257</v>
      </c>
      <c r="D27" s="250">
        <v>156</v>
      </c>
      <c r="E27" s="250">
        <v>4</v>
      </c>
      <c r="F27" s="250">
        <v>12</v>
      </c>
      <c r="G27" s="250">
        <v>1</v>
      </c>
      <c r="H27" s="250">
        <v>4</v>
      </c>
      <c r="I27" s="250">
        <v>22</v>
      </c>
      <c r="J27" s="250">
        <v>520</v>
      </c>
      <c r="K27" s="299"/>
      <c r="L27" s="249" t="s">
        <v>107</v>
      </c>
      <c r="M27" s="249">
        <v>95</v>
      </c>
      <c r="N27" s="249">
        <v>150</v>
      </c>
      <c r="O27" s="249">
        <v>739</v>
      </c>
      <c r="P27" s="249">
        <v>206</v>
      </c>
      <c r="Q27" s="249">
        <v>1</v>
      </c>
      <c r="R27" s="249">
        <v>3</v>
      </c>
      <c r="S27" s="249">
        <v>0</v>
      </c>
      <c r="T27" s="249">
        <v>13</v>
      </c>
      <c r="U27" s="249">
        <v>1207</v>
      </c>
      <c r="V27" s="299"/>
      <c r="W27" s="249" t="s">
        <v>107</v>
      </c>
      <c r="X27" s="249">
        <v>127</v>
      </c>
      <c r="Y27" s="249">
        <v>60</v>
      </c>
      <c r="Z27" s="249">
        <v>537</v>
      </c>
      <c r="AA27" s="249">
        <v>12</v>
      </c>
      <c r="AB27" s="249">
        <v>1</v>
      </c>
      <c r="AC27" s="249">
        <v>3</v>
      </c>
      <c r="AD27" s="249">
        <v>10</v>
      </c>
      <c r="AE27" s="249">
        <v>223</v>
      </c>
      <c r="AF27" s="249">
        <v>973</v>
      </c>
      <c r="AG27" s="299"/>
      <c r="AH27" s="249" t="s">
        <v>107</v>
      </c>
      <c r="AI27" s="249">
        <v>80</v>
      </c>
      <c r="AJ27" s="249">
        <v>56</v>
      </c>
      <c r="AK27" s="249">
        <v>498</v>
      </c>
      <c r="AL27" s="249">
        <v>201</v>
      </c>
      <c r="AM27" s="249">
        <v>4</v>
      </c>
      <c r="AN27" s="249">
        <v>1</v>
      </c>
      <c r="AO27" s="249">
        <v>0</v>
      </c>
      <c r="AP27" s="249">
        <v>16</v>
      </c>
      <c r="AQ27" s="249">
        <v>856</v>
      </c>
      <c r="AR27" s="299"/>
      <c r="AS27" s="249" t="s">
        <v>107</v>
      </c>
      <c r="AT27" s="249">
        <v>83</v>
      </c>
      <c r="AU27" s="249">
        <v>5</v>
      </c>
      <c r="AV27" s="249">
        <v>468</v>
      </c>
      <c r="AW27" s="249">
        <v>310</v>
      </c>
      <c r="AX27" s="249">
        <v>3</v>
      </c>
      <c r="AY27" s="249">
        <v>5</v>
      </c>
      <c r="AZ27" s="249">
        <v>1</v>
      </c>
      <c r="BA27" s="249">
        <v>24</v>
      </c>
      <c r="BB27" s="249">
        <v>899</v>
      </c>
      <c r="BC27" s="299"/>
      <c r="BD27" s="249" t="s">
        <v>105</v>
      </c>
      <c r="BE27" s="249">
        <v>44</v>
      </c>
      <c r="BF27" s="249">
        <v>411</v>
      </c>
      <c r="BG27" s="249">
        <v>185</v>
      </c>
      <c r="BH27" s="249">
        <v>3</v>
      </c>
      <c r="BI27" s="249">
        <v>98</v>
      </c>
      <c r="BJ27" s="249">
        <v>0</v>
      </c>
      <c r="BK27" s="249">
        <v>6</v>
      </c>
      <c r="BL27" s="249">
        <v>29</v>
      </c>
      <c r="BM27" s="249">
        <v>776</v>
      </c>
      <c r="BN27" s="299"/>
      <c r="BO27" s="318" t="s">
        <v>107</v>
      </c>
      <c r="BP27" s="322">
        <v>166</v>
      </c>
      <c r="BQ27" s="318">
        <v>18</v>
      </c>
      <c r="BR27" s="322">
        <v>731</v>
      </c>
      <c r="BS27" s="318">
        <v>340</v>
      </c>
      <c r="BT27" s="322">
        <v>2</v>
      </c>
      <c r="BU27" s="318">
        <v>11</v>
      </c>
      <c r="BV27" s="318">
        <v>8</v>
      </c>
      <c r="BW27" s="314">
        <v>14</v>
      </c>
    </row>
    <row r="28" spans="1:75" s="234" customFormat="1" ht="18" customHeight="1">
      <c r="A28" s="250" t="s">
        <v>107</v>
      </c>
      <c r="B28" s="250">
        <v>145</v>
      </c>
      <c r="C28" s="250">
        <v>511</v>
      </c>
      <c r="D28" s="250">
        <v>224</v>
      </c>
      <c r="E28" s="250">
        <v>0</v>
      </c>
      <c r="F28" s="250">
        <v>151</v>
      </c>
      <c r="G28" s="250">
        <v>1</v>
      </c>
      <c r="H28" s="250">
        <v>2</v>
      </c>
      <c r="I28" s="250">
        <v>16</v>
      </c>
      <c r="J28" s="250">
        <v>1050</v>
      </c>
      <c r="K28" s="299"/>
      <c r="L28" s="249" t="s">
        <v>108</v>
      </c>
      <c r="M28" s="249">
        <v>51</v>
      </c>
      <c r="N28" s="249">
        <v>110</v>
      </c>
      <c r="O28" s="249">
        <v>580</v>
      </c>
      <c r="P28" s="249">
        <v>309</v>
      </c>
      <c r="Q28" s="249">
        <v>2</v>
      </c>
      <c r="R28" s="249">
        <v>2</v>
      </c>
      <c r="S28" s="249">
        <v>3</v>
      </c>
      <c r="T28" s="249">
        <v>82</v>
      </c>
      <c r="U28" s="249">
        <v>1139</v>
      </c>
      <c r="V28" s="299"/>
      <c r="W28" s="249" t="s">
        <v>108</v>
      </c>
      <c r="X28" s="249">
        <v>93</v>
      </c>
      <c r="Y28" s="249">
        <v>28</v>
      </c>
      <c r="Z28" s="249">
        <v>451</v>
      </c>
      <c r="AA28" s="249">
        <v>61</v>
      </c>
      <c r="AB28" s="249">
        <v>1</v>
      </c>
      <c r="AC28" s="249">
        <v>8</v>
      </c>
      <c r="AD28" s="249">
        <v>1</v>
      </c>
      <c r="AE28" s="249">
        <v>187</v>
      </c>
      <c r="AF28" s="249">
        <v>830</v>
      </c>
      <c r="AG28" s="299"/>
      <c r="AH28" s="249" t="s">
        <v>108</v>
      </c>
      <c r="AI28" s="249">
        <v>32</v>
      </c>
      <c r="AJ28" s="249">
        <v>16</v>
      </c>
      <c r="AK28" s="249">
        <v>337</v>
      </c>
      <c r="AL28" s="249">
        <v>247</v>
      </c>
      <c r="AM28" s="249">
        <v>3</v>
      </c>
      <c r="AN28" s="249">
        <v>3</v>
      </c>
      <c r="AO28" s="249">
        <v>0</v>
      </c>
      <c r="AP28" s="249">
        <v>57</v>
      </c>
      <c r="AQ28" s="249">
        <v>695</v>
      </c>
      <c r="AR28" s="299"/>
      <c r="AS28" s="249" t="s">
        <v>108</v>
      </c>
      <c r="AT28" s="249">
        <v>156</v>
      </c>
      <c r="AU28" s="249">
        <v>137</v>
      </c>
      <c r="AV28" s="249">
        <v>406</v>
      </c>
      <c r="AW28" s="249">
        <v>247</v>
      </c>
      <c r="AX28" s="249">
        <v>1</v>
      </c>
      <c r="AY28" s="249">
        <v>2</v>
      </c>
      <c r="AZ28" s="249">
        <v>0</v>
      </c>
      <c r="BA28" s="249">
        <v>58</v>
      </c>
      <c r="BB28" s="249">
        <v>1007</v>
      </c>
      <c r="BC28" s="299"/>
      <c r="BD28" s="249" t="s">
        <v>107</v>
      </c>
      <c r="BE28" s="249">
        <v>87</v>
      </c>
      <c r="BF28" s="249">
        <v>482</v>
      </c>
      <c r="BG28" s="249">
        <v>459</v>
      </c>
      <c r="BH28" s="249">
        <v>1</v>
      </c>
      <c r="BI28" s="249">
        <v>69</v>
      </c>
      <c r="BJ28" s="249">
        <v>3</v>
      </c>
      <c r="BK28" s="249">
        <v>14</v>
      </c>
      <c r="BL28" s="249">
        <v>47</v>
      </c>
      <c r="BM28" s="249">
        <v>1162</v>
      </c>
      <c r="BN28" s="299"/>
      <c r="BO28" s="318" t="s">
        <v>108</v>
      </c>
      <c r="BP28" s="322">
        <v>394</v>
      </c>
      <c r="BQ28" s="318">
        <v>68</v>
      </c>
      <c r="BR28" s="322">
        <v>653</v>
      </c>
      <c r="BS28" s="318">
        <v>302</v>
      </c>
      <c r="BT28" s="322">
        <v>2</v>
      </c>
      <c r="BU28" s="318">
        <v>6</v>
      </c>
      <c r="BV28" s="318">
        <v>0</v>
      </c>
      <c r="BW28" s="314">
        <v>30</v>
      </c>
    </row>
    <row r="29" spans="1:75" s="234" customFormat="1" ht="18" customHeight="1">
      <c r="A29" s="250" t="s">
        <v>108</v>
      </c>
      <c r="B29" s="250">
        <v>40</v>
      </c>
      <c r="C29" s="250">
        <v>654</v>
      </c>
      <c r="D29" s="250">
        <v>261</v>
      </c>
      <c r="E29" s="250">
        <v>0</v>
      </c>
      <c r="F29" s="250">
        <v>59</v>
      </c>
      <c r="G29" s="250">
        <v>1</v>
      </c>
      <c r="H29" s="250">
        <v>1</v>
      </c>
      <c r="I29" s="250">
        <v>93</v>
      </c>
      <c r="J29" s="250">
        <v>1109</v>
      </c>
      <c r="K29" s="299"/>
      <c r="L29" s="249" t="s">
        <v>109</v>
      </c>
      <c r="M29" s="249">
        <v>124</v>
      </c>
      <c r="N29" s="249">
        <v>43</v>
      </c>
      <c r="O29" s="249">
        <v>414</v>
      </c>
      <c r="P29" s="249">
        <v>298</v>
      </c>
      <c r="Q29" s="249">
        <v>3</v>
      </c>
      <c r="R29" s="249">
        <v>2</v>
      </c>
      <c r="S29" s="249">
        <v>2</v>
      </c>
      <c r="T29" s="249">
        <v>60</v>
      </c>
      <c r="U29" s="249">
        <v>946</v>
      </c>
      <c r="V29" s="299"/>
      <c r="W29" s="249" t="s">
        <v>109</v>
      </c>
      <c r="X29" s="249">
        <v>43</v>
      </c>
      <c r="Y29" s="249">
        <v>13</v>
      </c>
      <c r="Z29" s="249">
        <v>373</v>
      </c>
      <c r="AA29" s="249">
        <v>138</v>
      </c>
      <c r="AB29" s="249">
        <v>0</v>
      </c>
      <c r="AC29" s="249">
        <v>1</v>
      </c>
      <c r="AD29" s="249">
        <v>2</v>
      </c>
      <c r="AE29" s="249">
        <v>345</v>
      </c>
      <c r="AF29" s="249">
        <v>915</v>
      </c>
      <c r="AG29" s="299"/>
      <c r="AH29" s="249" t="s">
        <v>109</v>
      </c>
      <c r="AI29" s="249">
        <v>75</v>
      </c>
      <c r="AJ29" s="249">
        <v>14</v>
      </c>
      <c r="AK29" s="249">
        <v>249</v>
      </c>
      <c r="AL29" s="249">
        <v>441</v>
      </c>
      <c r="AM29" s="249">
        <v>4</v>
      </c>
      <c r="AN29" s="249">
        <v>2</v>
      </c>
      <c r="AO29" s="249">
        <v>0</v>
      </c>
      <c r="AP29" s="249">
        <v>243</v>
      </c>
      <c r="AQ29" s="249">
        <v>1028</v>
      </c>
      <c r="AR29" s="299"/>
      <c r="AS29" s="249" t="s">
        <v>109</v>
      </c>
      <c r="AT29" s="249">
        <v>97</v>
      </c>
      <c r="AU29" s="249">
        <v>32</v>
      </c>
      <c r="AV29" s="249">
        <v>285</v>
      </c>
      <c r="AW29" s="249">
        <v>334</v>
      </c>
      <c r="AX29" s="249">
        <v>1</v>
      </c>
      <c r="AY29" s="249">
        <v>1</v>
      </c>
      <c r="AZ29" s="249">
        <v>2</v>
      </c>
      <c r="BA29" s="249">
        <v>56</v>
      </c>
      <c r="BB29" s="249">
        <v>808</v>
      </c>
      <c r="BC29" s="299"/>
      <c r="BD29" s="249" t="s">
        <v>108</v>
      </c>
      <c r="BE29" s="249">
        <v>63</v>
      </c>
      <c r="BF29" s="249">
        <v>436</v>
      </c>
      <c r="BG29" s="249">
        <v>235</v>
      </c>
      <c r="BH29" s="249">
        <v>0</v>
      </c>
      <c r="BI29" s="249">
        <v>66</v>
      </c>
      <c r="BJ29" s="249">
        <v>14</v>
      </c>
      <c r="BK29" s="249">
        <v>0</v>
      </c>
      <c r="BL29" s="249">
        <v>37</v>
      </c>
      <c r="BM29" s="249">
        <v>851</v>
      </c>
      <c r="BN29" s="299"/>
      <c r="BO29" s="318" t="s">
        <v>109</v>
      </c>
      <c r="BP29" s="322">
        <v>193</v>
      </c>
      <c r="BQ29" s="318">
        <v>20</v>
      </c>
      <c r="BR29" s="322">
        <v>413</v>
      </c>
      <c r="BS29" s="318">
        <v>340</v>
      </c>
      <c r="BT29" s="322">
        <v>0</v>
      </c>
      <c r="BU29" s="318">
        <v>7</v>
      </c>
      <c r="BV29" s="318">
        <v>5</v>
      </c>
      <c r="BW29" s="314">
        <v>34</v>
      </c>
    </row>
    <row r="30" spans="1:75" s="234" customFormat="1" ht="18" customHeight="1">
      <c r="A30" s="250" t="s">
        <v>109</v>
      </c>
      <c r="B30" s="250">
        <v>59</v>
      </c>
      <c r="C30" s="250">
        <v>214</v>
      </c>
      <c r="D30" s="250">
        <v>263</v>
      </c>
      <c r="E30" s="250">
        <v>0</v>
      </c>
      <c r="F30" s="250">
        <v>13</v>
      </c>
      <c r="G30" s="250">
        <v>0</v>
      </c>
      <c r="H30" s="250">
        <v>2</v>
      </c>
      <c r="I30" s="250">
        <v>18</v>
      </c>
      <c r="J30" s="250">
        <v>569</v>
      </c>
      <c r="K30" s="299"/>
      <c r="L30" s="249" t="s">
        <v>110</v>
      </c>
      <c r="M30" s="249">
        <v>96</v>
      </c>
      <c r="N30" s="249">
        <v>4</v>
      </c>
      <c r="O30" s="249">
        <v>419</v>
      </c>
      <c r="P30" s="249">
        <v>245</v>
      </c>
      <c r="Q30" s="249">
        <v>0</v>
      </c>
      <c r="R30" s="249">
        <v>1</v>
      </c>
      <c r="S30" s="249">
        <v>8</v>
      </c>
      <c r="T30" s="249">
        <v>30</v>
      </c>
      <c r="U30" s="249">
        <v>803</v>
      </c>
      <c r="V30" s="299"/>
      <c r="W30" s="249" t="s">
        <v>110</v>
      </c>
      <c r="X30" s="249">
        <v>50</v>
      </c>
      <c r="Y30" s="249">
        <v>20</v>
      </c>
      <c r="Z30" s="249">
        <v>431</v>
      </c>
      <c r="AA30" s="249">
        <v>145</v>
      </c>
      <c r="AB30" s="249">
        <v>1</v>
      </c>
      <c r="AC30" s="249">
        <v>0</v>
      </c>
      <c r="AD30" s="249">
        <v>1</v>
      </c>
      <c r="AE30" s="249">
        <v>184</v>
      </c>
      <c r="AF30" s="249">
        <v>832</v>
      </c>
      <c r="AG30" s="299"/>
      <c r="AH30" s="249" t="s">
        <v>110</v>
      </c>
      <c r="AI30" s="249">
        <v>86</v>
      </c>
      <c r="AJ30" s="249">
        <v>3</v>
      </c>
      <c r="AK30" s="249">
        <v>376</v>
      </c>
      <c r="AL30" s="249">
        <v>143</v>
      </c>
      <c r="AM30" s="249">
        <v>0</v>
      </c>
      <c r="AN30" s="249">
        <v>2</v>
      </c>
      <c r="AO30" s="249">
        <v>1</v>
      </c>
      <c r="AP30" s="249">
        <v>71</v>
      </c>
      <c r="AQ30" s="249">
        <v>682</v>
      </c>
      <c r="AR30" s="299"/>
      <c r="AS30" s="249" t="s">
        <v>110</v>
      </c>
      <c r="AT30" s="249">
        <v>110</v>
      </c>
      <c r="AU30" s="249">
        <v>24</v>
      </c>
      <c r="AV30" s="249">
        <v>517</v>
      </c>
      <c r="AW30" s="249">
        <v>170</v>
      </c>
      <c r="AX30" s="249">
        <v>2</v>
      </c>
      <c r="AY30" s="249">
        <v>0</v>
      </c>
      <c r="AZ30" s="249">
        <v>0</v>
      </c>
      <c r="BA30" s="249">
        <v>81</v>
      </c>
      <c r="BB30" s="249">
        <v>904</v>
      </c>
      <c r="BC30" s="299"/>
      <c r="BD30" s="249" t="s">
        <v>109</v>
      </c>
      <c r="BE30" s="249">
        <v>105</v>
      </c>
      <c r="BF30" s="249">
        <v>251</v>
      </c>
      <c r="BG30" s="249">
        <v>303</v>
      </c>
      <c r="BH30" s="249">
        <v>2</v>
      </c>
      <c r="BI30" s="249">
        <v>18</v>
      </c>
      <c r="BJ30" s="249">
        <v>1</v>
      </c>
      <c r="BK30" s="249">
        <v>3</v>
      </c>
      <c r="BL30" s="249">
        <v>37</v>
      </c>
      <c r="BM30" s="249">
        <v>720</v>
      </c>
      <c r="BN30" s="299"/>
      <c r="BO30" s="318" t="s">
        <v>110</v>
      </c>
      <c r="BP30" s="322">
        <v>237</v>
      </c>
      <c r="BQ30" s="318">
        <v>116</v>
      </c>
      <c r="BR30" s="322">
        <v>626</v>
      </c>
      <c r="BS30" s="318">
        <v>325</v>
      </c>
      <c r="BT30" s="322">
        <v>3</v>
      </c>
      <c r="BU30" s="318">
        <v>22</v>
      </c>
      <c r="BV30" s="318">
        <v>7</v>
      </c>
      <c r="BW30" s="314">
        <v>39</v>
      </c>
    </row>
    <row r="31" spans="1:75" s="234" customFormat="1" ht="18" customHeight="1">
      <c r="A31" s="250" t="s">
        <v>110</v>
      </c>
      <c r="B31" s="250">
        <v>154</v>
      </c>
      <c r="C31" s="250">
        <v>302</v>
      </c>
      <c r="D31" s="250">
        <v>233</v>
      </c>
      <c r="E31" s="250">
        <v>0</v>
      </c>
      <c r="F31" s="250">
        <v>11</v>
      </c>
      <c r="G31" s="250">
        <v>8</v>
      </c>
      <c r="H31" s="250">
        <v>0</v>
      </c>
      <c r="I31" s="250">
        <v>34</v>
      </c>
      <c r="J31" s="250">
        <v>742</v>
      </c>
      <c r="K31" s="299"/>
      <c r="L31" s="249" t="s">
        <v>111</v>
      </c>
      <c r="M31" s="249">
        <v>1</v>
      </c>
      <c r="N31" s="249">
        <v>2</v>
      </c>
      <c r="O31" s="249">
        <v>51</v>
      </c>
      <c r="P31" s="249">
        <v>26</v>
      </c>
      <c r="Q31" s="249">
        <v>0</v>
      </c>
      <c r="R31" s="249">
        <v>0</v>
      </c>
      <c r="S31" s="249">
        <v>2</v>
      </c>
      <c r="T31" s="249">
        <v>2</v>
      </c>
      <c r="U31" s="249">
        <v>84</v>
      </c>
      <c r="V31" s="299"/>
      <c r="W31" s="249" t="s">
        <v>111</v>
      </c>
      <c r="X31" s="249">
        <v>5</v>
      </c>
      <c r="Y31" s="249">
        <v>1</v>
      </c>
      <c r="Z31" s="249">
        <v>14</v>
      </c>
      <c r="AA31" s="249">
        <v>0</v>
      </c>
      <c r="AB31" s="249">
        <v>1</v>
      </c>
      <c r="AC31" s="249">
        <v>0</v>
      </c>
      <c r="AD31" s="249">
        <v>0</v>
      </c>
      <c r="AE31" s="249">
        <v>30</v>
      </c>
      <c r="AF31" s="249">
        <v>51</v>
      </c>
      <c r="AG31" s="299"/>
      <c r="AH31" s="249" t="s">
        <v>111</v>
      </c>
      <c r="AI31" s="249">
        <v>5</v>
      </c>
      <c r="AJ31" s="249">
        <v>0</v>
      </c>
      <c r="AK31" s="249">
        <v>58</v>
      </c>
      <c r="AL31" s="249">
        <v>25</v>
      </c>
      <c r="AM31" s="249">
        <v>2</v>
      </c>
      <c r="AN31" s="249">
        <v>0</v>
      </c>
      <c r="AO31" s="249">
        <v>0</v>
      </c>
      <c r="AP31" s="249">
        <v>2</v>
      </c>
      <c r="AQ31" s="249">
        <v>92</v>
      </c>
      <c r="AR31" s="299"/>
      <c r="AS31" s="249" t="s">
        <v>111</v>
      </c>
      <c r="AT31" s="249">
        <v>3</v>
      </c>
      <c r="AU31" s="249">
        <v>0</v>
      </c>
      <c r="AV31" s="249">
        <v>30</v>
      </c>
      <c r="AW31" s="249">
        <v>34</v>
      </c>
      <c r="AX31" s="249">
        <v>0</v>
      </c>
      <c r="AY31" s="249">
        <v>0</v>
      </c>
      <c r="AZ31" s="249">
        <v>0</v>
      </c>
      <c r="BA31" s="249">
        <v>3</v>
      </c>
      <c r="BB31" s="249">
        <v>70</v>
      </c>
      <c r="BC31" s="299"/>
      <c r="BD31" s="249" t="s">
        <v>110</v>
      </c>
      <c r="BE31" s="249">
        <v>79</v>
      </c>
      <c r="BF31" s="249">
        <v>562</v>
      </c>
      <c r="BG31" s="249">
        <v>402</v>
      </c>
      <c r="BH31" s="249">
        <v>0</v>
      </c>
      <c r="BI31" s="249">
        <v>54</v>
      </c>
      <c r="BJ31" s="249">
        <v>3</v>
      </c>
      <c r="BK31" s="249">
        <v>19</v>
      </c>
      <c r="BL31" s="249">
        <v>42</v>
      </c>
      <c r="BM31" s="249">
        <v>1161</v>
      </c>
      <c r="BN31" s="299"/>
      <c r="BO31" s="318" t="s">
        <v>111</v>
      </c>
      <c r="BP31" s="322">
        <v>3</v>
      </c>
      <c r="BQ31" s="318">
        <v>0</v>
      </c>
      <c r="BR31" s="322">
        <v>225</v>
      </c>
      <c r="BS31" s="318">
        <v>28</v>
      </c>
      <c r="BT31" s="322">
        <v>0</v>
      </c>
      <c r="BU31" s="318">
        <v>0</v>
      </c>
      <c r="BV31" s="318">
        <v>3</v>
      </c>
      <c r="BW31" s="314">
        <v>1</v>
      </c>
    </row>
    <row r="32" spans="1:75" s="234" customFormat="1" ht="18" customHeight="1">
      <c r="A32" s="250" t="s">
        <v>111</v>
      </c>
      <c r="B32" s="250">
        <v>5</v>
      </c>
      <c r="C32" s="250">
        <v>42</v>
      </c>
      <c r="D32" s="250">
        <v>26</v>
      </c>
      <c r="E32" s="250">
        <v>0</v>
      </c>
      <c r="F32" s="250">
        <v>0</v>
      </c>
      <c r="G32" s="250">
        <v>0</v>
      </c>
      <c r="H32" s="250">
        <v>0</v>
      </c>
      <c r="I32" s="250">
        <v>1</v>
      </c>
      <c r="J32" s="250">
        <v>74</v>
      </c>
      <c r="K32" s="299"/>
      <c r="L32" s="249" t="s">
        <v>452</v>
      </c>
      <c r="M32" s="249">
        <v>55</v>
      </c>
      <c r="N32" s="249">
        <v>34</v>
      </c>
      <c r="O32" s="249">
        <v>199</v>
      </c>
      <c r="P32" s="249">
        <v>125</v>
      </c>
      <c r="Q32" s="249">
        <v>5</v>
      </c>
      <c r="R32" s="249">
        <v>0</v>
      </c>
      <c r="S32" s="249">
        <v>7</v>
      </c>
      <c r="T32" s="249">
        <v>63</v>
      </c>
      <c r="U32" s="249">
        <v>488</v>
      </c>
      <c r="V32" s="299"/>
      <c r="W32" s="249" t="s">
        <v>452</v>
      </c>
      <c r="X32" s="249">
        <v>104</v>
      </c>
      <c r="Y32" s="249">
        <v>30</v>
      </c>
      <c r="Z32" s="249">
        <v>272</v>
      </c>
      <c r="AA32" s="249">
        <v>40</v>
      </c>
      <c r="AB32" s="249">
        <v>0</v>
      </c>
      <c r="AC32" s="249">
        <v>0</v>
      </c>
      <c r="AD32" s="249">
        <v>2</v>
      </c>
      <c r="AE32" s="249">
        <v>114</v>
      </c>
      <c r="AF32" s="249">
        <v>562</v>
      </c>
      <c r="AG32" s="299"/>
      <c r="AH32" s="249" t="s">
        <v>452</v>
      </c>
      <c r="AI32" s="249">
        <v>60</v>
      </c>
      <c r="AJ32" s="249">
        <v>59</v>
      </c>
      <c r="AK32" s="249">
        <v>251</v>
      </c>
      <c r="AL32" s="249">
        <v>174</v>
      </c>
      <c r="AM32" s="249">
        <v>1</v>
      </c>
      <c r="AN32" s="249">
        <v>2</v>
      </c>
      <c r="AO32" s="249">
        <v>0</v>
      </c>
      <c r="AP32" s="249">
        <v>68</v>
      </c>
      <c r="AQ32" s="249">
        <v>615</v>
      </c>
      <c r="AR32" s="299"/>
      <c r="AS32" s="249" t="s">
        <v>452</v>
      </c>
      <c r="AT32" s="249">
        <v>70</v>
      </c>
      <c r="AU32" s="249">
        <v>16</v>
      </c>
      <c r="AV32" s="249">
        <v>233</v>
      </c>
      <c r="AW32" s="249">
        <v>132</v>
      </c>
      <c r="AX32" s="249">
        <v>2</v>
      </c>
      <c r="AY32" s="249">
        <v>1</v>
      </c>
      <c r="AZ32" s="249">
        <v>0</v>
      </c>
      <c r="BA32" s="249">
        <v>57</v>
      </c>
      <c r="BB32" s="249">
        <v>511</v>
      </c>
      <c r="BC32" s="299"/>
      <c r="BD32" s="249" t="s">
        <v>111</v>
      </c>
      <c r="BE32" s="249">
        <v>1</v>
      </c>
      <c r="BF32" s="249">
        <v>25</v>
      </c>
      <c r="BG32" s="249">
        <v>49</v>
      </c>
      <c r="BH32" s="249">
        <v>0</v>
      </c>
      <c r="BI32" s="249">
        <v>4</v>
      </c>
      <c r="BJ32" s="249">
        <v>0</v>
      </c>
      <c r="BK32" s="249">
        <v>0</v>
      </c>
      <c r="BL32" s="249">
        <v>5</v>
      </c>
      <c r="BM32" s="249">
        <v>84</v>
      </c>
      <c r="BN32" s="299"/>
      <c r="BO32" s="318" t="s">
        <v>452</v>
      </c>
      <c r="BP32" s="322">
        <v>141</v>
      </c>
      <c r="BQ32" s="318">
        <v>24</v>
      </c>
      <c r="BR32" s="322">
        <v>345</v>
      </c>
      <c r="BS32" s="318">
        <v>268</v>
      </c>
      <c r="BT32" s="322">
        <v>0</v>
      </c>
      <c r="BU32" s="318">
        <v>13</v>
      </c>
      <c r="BV32" s="318">
        <v>4</v>
      </c>
      <c r="BW32" s="314">
        <v>19</v>
      </c>
    </row>
    <row r="33" spans="1:75" s="234" customFormat="1" ht="18" customHeight="1">
      <c r="A33" s="250" t="s">
        <v>452</v>
      </c>
      <c r="B33" s="250">
        <v>75</v>
      </c>
      <c r="C33" s="250">
        <v>258</v>
      </c>
      <c r="D33" s="250">
        <v>104</v>
      </c>
      <c r="E33" s="250">
        <v>1</v>
      </c>
      <c r="F33" s="250">
        <v>15</v>
      </c>
      <c r="G33" s="250">
        <v>0</v>
      </c>
      <c r="H33" s="250">
        <v>1</v>
      </c>
      <c r="I33" s="250">
        <v>64</v>
      </c>
      <c r="J33" s="250">
        <v>518</v>
      </c>
      <c r="K33" s="299"/>
      <c r="L33" s="249" t="s">
        <v>113</v>
      </c>
      <c r="M33" s="249">
        <v>57</v>
      </c>
      <c r="N33" s="249">
        <v>89</v>
      </c>
      <c r="O33" s="249">
        <v>554</v>
      </c>
      <c r="P33" s="249">
        <v>390</v>
      </c>
      <c r="Q33" s="249">
        <v>3</v>
      </c>
      <c r="R33" s="249">
        <v>1</v>
      </c>
      <c r="S33" s="249">
        <v>9</v>
      </c>
      <c r="T33" s="249">
        <v>66</v>
      </c>
      <c r="U33" s="249">
        <v>1169</v>
      </c>
      <c r="V33" s="299"/>
      <c r="W33" s="249" t="s">
        <v>113</v>
      </c>
      <c r="X33" s="249">
        <v>121</v>
      </c>
      <c r="Y33" s="249">
        <v>80</v>
      </c>
      <c r="Z33" s="249">
        <v>515</v>
      </c>
      <c r="AA33" s="249">
        <v>82</v>
      </c>
      <c r="AB33" s="249">
        <v>2</v>
      </c>
      <c r="AC33" s="249">
        <v>6</v>
      </c>
      <c r="AD33" s="249">
        <v>1</v>
      </c>
      <c r="AE33" s="249">
        <v>238</v>
      </c>
      <c r="AF33" s="249">
        <v>1045</v>
      </c>
      <c r="AG33" s="299"/>
      <c r="AH33" s="249" t="s">
        <v>113</v>
      </c>
      <c r="AI33" s="249">
        <v>158</v>
      </c>
      <c r="AJ33" s="249">
        <v>30</v>
      </c>
      <c r="AK33" s="249">
        <v>500</v>
      </c>
      <c r="AL33" s="249">
        <v>527</v>
      </c>
      <c r="AM33" s="249">
        <v>7</v>
      </c>
      <c r="AN33" s="249">
        <v>12</v>
      </c>
      <c r="AO33" s="249">
        <v>7</v>
      </c>
      <c r="AP33" s="249">
        <v>140</v>
      </c>
      <c r="AQ33" s="249">
        <v>1381</v>
      </c>
      <c r="AR33" s="299"/>
      <c r="AS33" s="249" t="s">
        <v>113</v>
      </c>
      <c r="AT33" s="249">
        <v>184</v>
      </c>
      <c r="AU33" s="249">
        <v>59</v>
      </c>
      <c r="AV33" s="249">
        <v>510</v>
      </c>
      <c r="AW33" s="249">
        <v>390</v>
      </c>
      <c r="AX33" s="249">
        <v>3</v>
      </c>
      <c r="AY33" s="249">
        <v>3</v>
      </c>
      <c r="AZ33" s="249">
        <v>3</v>
      </c>
      <c r="BA33" s="249">
        <v>111</v>
      </c>
      <c r="BB33" s="249">
        <v>1263</v>
      </c>
      <c r="BC33" s="299"/>
      <c r="BD33" s="249" t="s">
        <v>452</v>
      </c>
      <c r="BE33" s="249">
        <v>112</v>
      </c>
      <c r="BF33" s="249">
        <v>251</v>
      </c>
      <c r="BG33" s="249">
        <v>84</v>
      </c>
      <c r="BH33" s="249">
        <v>0</v>
      </c>
      <c r="BI33" s="249">
        <v>16</v>
      </c>
      <c r="BJ33" s="249">
        <v>1</v>
      </c>
      <c r="BK33" s="249">
        <v>4</v>
      </c>
      <c r="BL33" s="249">
        <v>37</v>
      </c>
      <c r="BM33" s="249">
        <v>505</v>
      </c>
      <c r="BN33" s="299"/>
      <c r="BO33" s="318" t="s">
        <v>113</v>
      </c>
      <c r="BP33" s="322">
        <v>236</v>
      </c>
      <c r="BQ33" s="318">
        <v>81</v>
      </c>
      <c r="BR33" s="322">
        <v>1004</v>
      </c>
      <c r="BS33" s="318">
        <v>526</v>
      </c>
      <c r="BT33" s="322">
        <v>2</v>
      </c>
      <c r="BU33" s="318">
        <v>11</v>
      </c>
      <c r="BV33" s="318">
        <v>7</v>
      </c>
      <c r="BW33" s="314">
        <v>62</v>
      </c>
    </row>
    <row r="34" spans="1:75" s="234" customFormat="1" ht="18" customHeight="1">
      <c r="A34" s="250" t="s">
        <v>113</v>
      </c>
      <c r="B34" s="250">
        <v>99</v>
      </c>
      <c r="C34" s="250">
        <v>442</v>
      </c>
      <c r="D34" s="250">
        <v>328</v>
      </c>
      <c r="E34" s="250">
        <v>1</v>
      </c>
      <c r="F34" s="250">
        <v>45</v>
      </c>
      <c r="G34" s="250">
        <v>19</v>
      </c>
      <c r="H34" s="250">
        <v>12</v>
      </c>
      <c r="I34" s="250">
        <v>56</v>
      </c>
      <c r="J34" s="250">
        <v>1002</v>
      </c>
      <c r="K34" s="299"/>
      <c r="L34" s="249" t="s">
        <v>453</v>
      </c>
      <c r="M34" s="249">
        <v>10</v>
      </c>
      <c r="N34" s="249">
        <v>115</v>
      </c>
      <c r="O34" s="249">
        <v>31</v>
      </c>
      <c r="P34" s="249">
        <v>19</v>
      </c>
      <c r="Q34" s="249">
        <v>0</v>
      </c>
      <c r="R34" s="249">
        <v>0</v>
      </c>
      <c r="S34" s="249">
        <v>0</v>
      </c>
      <c r="T34" s="249">
        <v>1</v>
      </c>
      <c r="U34" s="249">
        <v>176</v>
      </c>
      <c r="V34" s="299"/>
      <c r="W34" s="249" t="s">
        <v>453</v>
      </c>
      <c r="X34" s="249">
        <v>12</v>
      </c>
      <c r="Y34" s="249">
        <v>68</v>
      </c>
      <c r="Z34" s="249">
        <v>32</v>
      </c>
      <c r="AA34" s="249">
        <v>0</v>
      </c>
      <c r="AB34" s="249">
        <v>0</v>
      </c>
      <c r="AC34" s="249">
        <v>0</v>
      </c>
      <c r="AD34" s="249">
        <v>0</v>
      </c>
      <c r="AE34" s="249">
        <v>8</v>
      </c>
      <c r="AF34" s="249">
        <v>120</v>
      </c>
      <c r="AG34" s="299"/>
      <c r="AH34" s="249" t="s">
        <v>453</v>
      </c>
      <c r="AI34" s="249">
        <v>7</v>
      </c>
      <c r="AJ34" s="249">
        <v>0</v>
      </c>
      <c r="AK34" s="249">
        <v>42</v>
      </c>
      <c r="AL34" s="249">
        <v>10</v>
      </c>
      <c r="AM34" s="249">
        <v>0</v>
      </c>
      <c r="AN34" s="249">
        <v>1</v>
      </c>
      <c r="AO34" s="249">
        <v>0</v>
      </c>
      <c r="AP34" s="249">
        <v>0</v>
      </c>
      <c r="AQ34" s="249">
        <v>60</v>
      </c>
      <c r="AR34" s="299"/>
      <c r="AS34" s="249" t="s">
        <v>453</v>
      </c>
      <c r="AT34" s="249">
        <v>27</v>
      </c>
      <c r="AU34" s="249">
        <v>2</v>
      </c>
      <c r="AV34" s="249">
        <v>24</v>
      </c>
      <c r="AW34" s="249">
        <v>13</v>
      </c>
      <c r="AX34" s="249">
        <v>0</v>
      </c>
      <c r="AY34" s="249">
        <v>0</v>
      </c>
      <c r="AZ34" s="249">
        <v>0</v>
      </c>
      <c r="BA34" s="249">
        <v>1</v>
      </c>
      <c r="BB34" s="249">
        <v>67</v>
      </c>
      <c r="BC34" s="299"/>
      <c r="BD34" s="249" t="s">
        <v>113</v>
      </c>
      <c r="BE34" s="249">
        <v>218</v>
      </c>
      <c r="BF34" s="249">
        <v>941</v>
      </c>
      <c r="BG34" s="249">
        <v>422</v>
      </c>
      <c r="BH34" s="249">
        <v>1</v>
      </c>
      <c r="BI34" s="249">
        <v>111</v>
      </c>
      <c r="BJ34" s="249">
        <v>5</v>
      </c>
      <c r="BK34" s="249">
        <v>5</v>
      </c>
      <c r="BL34" s="249">
        <v>66</v>
      </c>
      <c r="BM34" s="249">
        <v>1769</v>
      </c>
      <c r="BN34" s="299"/>
      <c r="BO34" s="318" t="s">
        <v>453</v>
      </c>
      <c r="BP34" s="322">
        <v>53</v>
      </c>
      <c r="BQ34" s="318">
        <v>11</v>
      </c>
      <c r="BR34" s="322">
        <v>54</v>
      </c>
      <c r="BS34" s="318">
        <v>22</v>
      </c>
      <c r="BT34" s="322">
        <v>0</v>
      </c>
      <c r="BU34" s="318">
        <v>0</v>
      </c>
      <c r="BV34" s="318">
        <v>0</v>
      </c>
      <c r="BW34" s="314">
        <v>0</v>
      </c>
    </row>
    <row r="35" spans="1:75" s="234" customFormat="1" ht="18" customHeight="1">
      <c r="A35" s="250" t="s">
        <v>453</v>
      </c>
      <c r="B35" s="250">
        <v>25</v>
      </c>
      <c r="C35" s="250">
        <v>56</v>
      </c>
      <c r="D35" s="250">
        <v>14</v>
      </c>
      <c r="E35" s="250">
        <v>0</v>
      </c>
      <c r="F35" s="250">
        <v>54</v>
      </c>
      <c r="G35" s="250">
        <v>0</v>
      </c>
      <c r="H35" s="250">
        <v>0</v>
      </c>
      <c r="I35" s="250">
        <v>1</v>
      </c>
      <c r="J35" s="250">
        <v>150</v>
      </c>
      <c r="K35" s="299"/>
      <c r="L35" s="249" t="s">
        <v>114</v>
      </c>
      <c r="M35" s="249">
        <v>241</v>
      </c>
      <c r="N35" s="249">
        <v>226</v>
      </c>
      <c r="O35" s="249">
        <v>1234</v>
      </c>
      <c r="P35" s="249">
        <v>477</v>
      </c>
      <c r="Q35" s="249">
        <v>6</v>
      </c>
      <c r="R35" s="249">
        <v>3</v>
      </c>
      <c r="S35" s="249">
        <v>30</v>
      </c>
      <c r="T35" s="249">
        <v>119</v>
      </c>
      <c r="U35" s="249">
        <v>2336</v>
      </c>
      <c r="V35" s="299"/>
      <c r="W35" s="249" t="s">
        <v>114</v>
      </c>
      <c r="X35" s="249">
        <v>192</v>
      </c>
      <c r="Y35" s="249">
        <v>122</v>
      </c>
      <c r="Z35" s="249">
        <v>1397</v>
      </c>
      <c r="AA35" s="249">
        <v>144</v>
      </c>
      <c r="AB35" s="249">
        <v>3</v>
      </c>
      <c r="AC35" s="249">
        <v>7</v>
      </c>
      <c r="AD35" s="249">
        <v>8</v>
      </c>
      <c r="AE35" s="249">
        <v>480</v>
      </c>
      <c r="AF35" s="249">
        <v>2353</v>
      </c>
      <c r="AG35" s="299"/>
      <c r="AH35" s="249" t="s">
        <v>114</v>
      </c>
      <c r="AI35" s="249">
        <v>211</v>
      </c>
      <c r="AJ35" s="249">
        <v>118</v>
      </c>
      <c r="AK35" s="249">
        <v>1254</v>
      </c>
      <c r="AL35" s="249">
        <v>767</v>
      </c>
      <c r="AM35" s="249">
        <v>4</v>
      </c>
      <c r="AN35" s="249">
        <v>9</v>
      </c>
      <c r="AO35" s="249">
        <v>19</v>
      </c>
      <c r="AP35" s="249">
        <v>222</v>
      </c>
      <c r="AQ35" s="249">
        <v>2604</v>
      </c>
      <c r="AR35" s="299"/>
      <c r="AS35" s="249" t="s">
        <v>114</v>
      </c>
      <c r="AT35" s="249">
        <v>148</v>
      </c>
      <c r="AU35" s="249">
        <v>132</v>
      </c>
      <c r="AV35" s="249">
        <v>910</v>
      </c>
      <c r="AW35" s="249">
        <v>682</v>
      </c>
      <c r="AX35" s="249">
        <v>10</v>
      </c>
      <c r="AY35" s="249">
        <v>9</v>
      </c>
      <c r="AZ35" s="249">
        <v>5</v>
      </c>
      <c r="BA35" s="249">
        <v>163</v>
      </c>
      <c r="BB35" s="249">
        <v>2059</v>
      </c>
      <c r="BC35" s="299"/>
      <c r="BD35" s="249" t="s">
        <v>453</v>
      </c>
      <c r="BE35" s="249">
        <v>23</v>
      </c>
      <c r="BF35" s="249">
        <v>62</v>
      </c>
      <c r="BG35" s="249">
        <v>36</v>
      </c>
      <c r="BH35" s="249">
        <v>2</v>
      </c>
      <c r="BI35" s="249">
        <v>5</v>
      </c>
      <c r="BJ35" s="249">
        <v>0</v>
      </c>
      <c r="BK35" s="249">
        <v>0</v>
      </c>
      <c r="BL35" s="249">
        <v>0</v>
      </c>
      <c r="BM35" s="249">
        <v>128</v>
      </c>
      <c r="BN35" s="299"/>
      <c r="BO35" s="318" t="s">
        <v>114</v>
      </c>
      <c r="BP35" s="322">
        <v>355</v>
      </c>
      <c r="BQ35" s="318">
        <v>85</v>
      </c>
      <c r="BR35" s="322">
        <v>1377</v>
      </c>
      <c r="BS35" s="318">
        <v>807</v>
      </c>
      <c r="BT35" s="322">
        <v>5</v>
      </c>
      <c r="BU35" s="318">
        <v>21</v>
      </c>
      <c r="BV35" s="318">
        <v>86</v>
      </c>
      <c r="BW35" s="314">
        <v>119</v>
      </c>
    </row>
    <row r="36" spans="1:75" s="234" customFormat="1" ht="18" customHeight="1">
      <c r="A36" s="250" t="s">
        <v>114</v>
      </c>
      <c r="B36" s="250">
        <v>275</v>
      </c>
      <c r="C36" s="250">
        <v>980</v>
      </c>
      <c r="D36" s="250">
        <v>609</v>
      </c>
      <c r="E36" s="250">
        <v>9</v>
      </c>
      <c r="F36" s="250">
        <v>87</v>
      </c>
      <c r="G36" s="250">
        <v>26</v>
      </c>
      <c r="H36" s="250">
        <v>5</v>
      </c>
      <c r="I36" s="250">
        <v>116</v>
      </c>
      <c r="J36" s="250">
        <v>2107</v>
      </c>
      <c r="K36" s="299"/>
      <c r="L36" s="249" t="s">
        <v>115</v>
      </c>
      <c r="M36" s="249">
        <v>74</v>
      </c>
      <c r="N36" s="249">
        <v>45</v>
      </c>
      <c r="O36" s="249">
        <v>191</v>
      </c>
      <c r="P36" s="249">
        <v>508</v>
      </c>
      <c r="Q36" s="249">
        <v>0</v>
      </c>
      <c r="R36" s="249">
        <v>0</v>
      </c>
      <c r="S36" s="249">
        <v>4</v>
      </c>
      <c r="T36" s="249">
        <v>12</v>
      </c>
      <c r="U36" s="249">
        <v>834</v>
      </c>
      <c r="V36" s="299"/>
      <c r="W36" s="249" t="s">
        <v>115</v>
      </c>
      <c r="X36" s="249">
        <v>45</v>
      </c>
      <c r="Y36" s="249">
        <v>16</v>
      </c>
      <c r="Z36" s="249">
        <v>235</v>
      </c>
      <c r="AA36" s="249">
        <v>13</v>
      </c>
      <c r="AB36" s="249">
        <v>2</v>
      </c>
      <c r="AC36" s="249">
        <v>0</v>
      </c>
      <c r="AD36" s="249">
        <v>8</v>
      </c>
      <c r="AE36" s="249">
        <v>190</v>
      </c>
      <c r="AF36" s="249">
        <v>509</v>
      </c>
      <c r="AG36" s="299"/>
      <c r="AH36" s="249" t="s">
        <v>115</v>
      </c>
      <c r="AI36" s="249">
        <v>40</v>
      </c>
      <c r="AJ36" s="249">
        <v>57</v>
      </c>
      <c r="AK36" s="249">
        <v>198</v>
      </c>
      <c r="AL36" s="249">
        <v>244</v>
      </c>
      <c r="AM36" s="249">
        <v>2</v>
      </c>
      <c r="AN36" s="249">
        <v>0</v>
      </c>
      <c r="AO36" s="249">
        <v>7</v>
      </c>
      <c r="AP36" s="249">
        <v>7</v>
      </c>
      <c r="AQ36" s="249">
        <v>555</v>
      </c>
      <c r="AR36" s="299"/>
      <c r="AS36" s="249" t="s">
        <v>115</v>
      </c>
      <c r="AT36" s="249">
        <v>36</v>
      </c>
      <c r="AU36" s="249">
        <v>29</v>
      </c>
      <c r="AV36" s="249">
        <v>183</v>
      </c>
      <c r="AW36" s="249">
        <v>199</v>
      </c>
      <c r="AX36" s="249">
        <v>1</v>
      </c>
      <c r="AY36" s="249">
        <v>1</v>
      </c>
      <c r="AZ36" s="249">
        <v>1</v>
      </c>
      <c r="BA36" s="249">
        <v>26</v>
      </c>
      <c r="BB36" s="249">
        <v>476</v>
      </c>
      <c r="BC36" s="299"/>
      <c r="BD36" s="249" t="s">
        <v>114</v>
      </c>
      <c r="BE36" s="249">
        <v>300</v>
      </c>
      <c r="BF36" s="249">
        <v>1328</v>
      </c>
      <c r="BG36" s="249">
        <v>834</v>
      </c>
      <c r="BH36" s="249">
        <v>5</v>
      </c>
      <c r="BI36" s="249">
        <v>259</v>
      </c>
      <c r="BJ36" s="249">
        <v>13</v>
      </c>
      <c r="BK36" s="249">
        <v>14</v>
      </c>
      <c r="BL36" s="249">
        <v>160</v>
      </c>
      <c r="BM36" s="249">
        <v>2913</v>
      </c>
      <c r="BN36" s="299"/>
      <c r="BO36" s="318" t="s">
        <v>115</v>
      </c>
      <c r="BP36" s="322">
        <v>44</v>
      </c>
      <c r="BQ36" s="318">
        <v>1</v>
      </c>
      <c r="BR36" s="322">
        <v>388</v>
      </c>
      <c r="BS36" s="318">
        <v>158</v>
      </c>
      <c r="BT36" s="322">
        <v>0</v>
      </c>
      <c r="BU36" s="318">
        <v>1</v>
      </c>
      <c r="BV36" s="318">
        <v>15</v>
      </c>
      <c r="BW36" s="314">
        <v>10</v>
      </c>
    </row>
    <row r="37" spans="1:75" s="234" customFormat="1" ht="18" customHeight="1">
      <c r="A37" s="250" t="s">
        <v>115</v>
      </c>
      <c r="B37" s="250">
        <v>12</v>
      </c>
      <c r="C37" s="250">
        <v>154</v>
      </c>
      <c r="D37" s="250">
        <v>345</v>
      </c>
      <c r="E37" s="250">
        <v>0</v>
      </c>
      <c r="F37" s="250">
        <v>33</v>
      </c>
      <c r="G37" s="250">
        <v>1</v>
      </c>
      <c r="H37" s="250">
        <v>3</v>
      </c>
      <c r="I37" s="250">
        <v>12</v>
      </c>
      <c r="J37" s="250">
        <v>560</v>
      </c>
      <c r="K37" s="299"/>
      <c r="L37" s="249" t="s">
        <v>116</v>
      </c>
      <c r="M37" s="249">
        <v>104</v>
      </c>
      <c r="N37" s="249">
        <v>114</v>
      </c>
      <c r="O37" s="249">
        <v>545</v>
      </c>
      <c r="P37" s="249">
        <v>284</v>
      </c>
      <c r="Q37" s="249">
        <v>2</v>
      </c>
      <c r="R37" s="249">
        <v>3</v>
      </c>
      <c r="S37" s="249">
        <v>66</v>
      </c>
      <c r="T37" s="249">
        <v>26</v>
      </c>
      <c r="U37" s="249">
        <v>1144</v>
      </c>
      <c r="V37" s="299"/>
      <c r="W37" s="249" t="s">
        <v>116</v>
      </c>
      <c r="X37" s="249">
        <v>126</v>
      </c>
      <c r="Y37" s="249">
        <v>32</v>
      </c>
      <c r="Z37" s="249">
        <v>519</v>
      </c>
      <c r="AA37" s="249">
        <v>49</v>
      </c>
      <c r="AB37" s="249">
        <v>3</v>
      </c>
      <c r="AC37" s="249">
        <v>1</v>
      </c>
      <c r="AD37" s="249">
        <v>19</v>
      </c>
      <c r="AE37" s="249">
        <v>264</v>
      </c>
      <c r="AF37" s="249">
        <v>1013</v>
      </c>
      <c r="AG37" s="299"/>
      <c r="AH37" s="249" t="s">
        <v>116</v>
      </c>
      <c r="AI37" s="249">
        <v>154</v>
      </c>
      <c r="AJ37" s="249">
        <v>75</v>
      </c>
      <c r="AK37" s="249">
        <v>811</v>
      </c>
      <c r="AL37" s="249">
        <v>367</v>
      </c>
      <c r="AM37" s="249">
        <v>1</v>
      </c>
      <c r="AN37" s="249">
        <v>4</v>
      </c>
      <c r="AO37" s="249">
        <v>0</v>
      </c>
      <c r="AP37" s="249">
        <v>33</v>
      </c>
      <c r="AQ37" s="249">
        <v>1445</v>
      </c>
      <c r="AR37" s="299"/>
      <c r="AS37" s="249" t="s">
        <v>116</v>
      </c>
      <c r="AT37" s="249">
        <v>126</v>
      </c>
      <c r="AU37" s="249">
        <v>10</v>
      </c>
      <c r="AV37" s="249">
        <v>546</v>
      </c>
      <c r="AW37" s="249">
        <v>383</v>
      </c>
      <c r="AX37" s="249">
        <v>3</v>
      </c>
      <c r="AY37" s="249">
        <v>15</v>
      </c>
      <c r="AZ37" s="249">
        <v>0</v>
      </c>
      <c r="BA37" s="249">
        <v>28</v>
      </c>
      <c r="BB37" s="249">
        <v>1111</v>
      </c>
      <c r="BC37" s="299"/>
      <c r="BD37" s="249" t="s">
        <v>115</v>
      </c>
      <c r="BE37" s="249">
        <v>63</v>
      </c>
      <c r="BF37" s="249">
        <v>244</v>
      </c>
      <c r="BG37" s="249">
        <v>249</v>
      </c>
      <c r="BH37" s="249">
        <v>0</v>
      </c>
      <c r="BI37" s="249">
        <v>96</v>
      </c>
      <c r="BJ37" s="249">
        <v>0</v>
      </c>
      <c r="BK37" s="249">
        <v>0</v>
      </c>
      <c r="BL37" s="249">
        <v>11</v>
      </c>
      <c r="BM37" s="249">
        <v>663</v>
      </c>
      <c r="BN37" s="299"/>
      <c r="BO37" s="318" t="s">
        <v>116</v>
      </c>
      <c r="BP37" s="322">
        <v>110</v>
      </c>
      <c r="BQ37" s="319">
        <v>185</v>
      </c>
      <c r="BR37" s="322">
        <v>657</v>
      </c>
      <c r="BS37" s="318">
        <v>355</v>
      </c>
      <c r="BT37" s="322">
        <v>1</v>
      </c>
      <c r="BU37" s="318">
        <v>81</v>
      </c>
      <c r="BV37" s="318">
        <v>2</v>
      </c>
      <c r="BW37" s="314">
        <v>85</v>
      </c>
    </row>
    <row r="38" spans="1:75" s="234" customFormat="1" ht="18" customHeight="1">
      <c r="A38" s="250" t="s">
        <v>116</v>
      </c>
      <c r="B38" s="250">
        <v>67</v>
      </c>
      <c r="C38" s="250">
        <v>669</v>
      </c>
      <c r="D38" s="250">
        <v>260</v>
      </c>
      <c r="E38" s="250">
        <v>3</v>
      </c>
      <c r="F38" s="250">
        <v>148</v>
      </c>
      <c r="G38" s="250">
        <v>2</v>
      </c>
      <c r="H38" s="250">
        <v>17</v>
      </c>
      <c r="I38" s="250">
        <v>29</v>
      </c>
      <c r="J38" s="250">
        <v>1195</v>
      </c>
      <c r="K38" s="299"/>
      <c r="L38" s="249" t="s">
        <v>117</v>
      </c>
      <c r="M38" s="249">
        <v>436</v>
      </c>
      <c r="N38" s="249">
        <v>624</v>
      </c>
      <c r="O38" s="249">
        <v>3358</v>
      </c>
      <c r="P38" s="249">
        <v>1259</v>
      </c>
      <c r="Q38" s="249">
        <v>36</v>
      </c>
      <c r="R38" s="249">
        <v>23</v>
      </c>
      <c r="S38" s="249">
        <v>80</v>
      </c>
      <c r="T38" s="249">
        <v>139</v>
      </c>
      <c r="U38" s="249">
        <v>5955</v>
      </c>
      <c r="V38" s="299"/>
      <c r="W38" s="249" t="s">
        <v>117</v>
      </c>
      <c r="X38" s="249">
        <v>479</v>
      </c>
      <c r="Y38" s="249">
        <v>388</v>
      </c>
      <c r="Z38" s="249">
        <v>2912</v>
      </c>
      <c r="AA38" s="249">
        <v>151</v>
      </c>
      <c r="AB38" s="249">
        <v>48</v>
      </c>
      <c r="AC38" s="249">
        <v>26</v>
      </c>
      <c r="AD38" s="249">
        <v>23</v>
      </c>
      <c r="AE38" s="249">
        <v>1676</v>
      </c>
      <c r="AF38" s="249">
        <v>5703</v>
      </c>
      <c r="AG38" s="299"/>
      <c r="AH38" s="249" t="s">
        <v>117</v>
      </c>
      <c r="AI38" s="249">
        <v>520</v>
      </c>
      <c r="AJ38" s="249">
        <v>307</v>
      </c>
      <c r="AK38" s="249">
        <v>3181</v>
      </c>
      <c r="AL38" s="249">
        <v>1446</v>
      </c>
      <c r="AM38" s="249">
        <v>42</v>
      </c>
      <c r="AN38" s="249">
        <v>135</v>
      </c>
      <c r="AO38" s="249">
        <v>68</v>
      </c>
      <c r="AP38" s="249">
        <v>209</v>
      </c>
      <c r="AQ38" s="249">
        <v>5908</v>
      </c>
      <c r="AR38" s="299"/>
      <c r="AS38" s="249" t="s">
        <v>117</v>
      </c>
      <c r="AT38" s="249">
        <v>600</v>
      </c>
      <c r="AU38" s="249">
        <v>174</v>
      </c>
      <c r="AV38" s="249">
        <v>3732</v>
      </c>
      <c r="AW38" s="249">
        <v>1413</v>
      </c>
      <c r="AX38" s="249">
        <v>22</v>
      </c>
      <c r="AY38" s="249">
        <v>27</v>
      </c>
      <c r="AZ38" s="249">
        <v>71</v>
      </c>
      <c r="BA38" s="249">
        <v>178</v>
      </c>
      <c r="BB38" s="249">
        <v>6217</v>
      </c>
      <c r="BC38" s="299"/>
      <c r="BD38" s="249" t="s">
        <v>116</v>
      </c>
      <c r="BE38" s="249">
        <v>89</v>
      </c>
      <c r="BF38" s="249">
        <v>422</v>
      </c>
      <c r="BG38" s="249">
        <v>285</v>
      </c>
      <c r="BH38" s="249">
        <v>2</v>
      </c>
      <c r="BI38" s="249">
        <v>69</v>
      </c>
      <c r="BJ38" s="249">
        <v>1</v>
      </c>
      <c r="BK38" s="249">
        <v>19</v>
      </c>
      <c r="BL38" s="249">
        <v>116</v>
      </c>
      <c r="BM38" s="249">
        <v>1003</v>
      </c>
      <c r="BN38" s="299"/>
      <c r="BO38" s="319" t="s">
        <v>117</v>
      </c>
      <c r="BP38" s="323">
        <v>1068</v>
      </c>
      <c r="BQ38" s="324">
        <v>420</v>
      </c>
      <c r="BR38" s="323">
        <v>5263</v>
      </c>
      <c r="BS38" s="319">
        <v>1988</v>
      </c>
      <c r="BT38" s="323">
        <v>14</v>
      </c>
      <c r="BU38" s="319">
        <v>112</v>
      </c>
      <c r="BV38" s="319">
        <v>47</v>
      </c>
      <c r="BW38" s="315">
        <v>185</v>
      </c>
    </row>
    <row r="39" spans="1:75" s="234" customFormat="1" ht="18" customHeight="1">
      <c r="A39" s="250" t="s">
        <v>117</v>
      </c>
      <c r="B39" s="250">
        <v>403</v>
      </c>
      <c r="C39" s="250">
        <v>3011</v>
      </c>
      <c r="D39" s="250">
        <v>1409</v>
      </c>
      <c r="E39" s="250">
        <v>33</v>
      </c>
      <c r="F39" s="250">
        <v>691</v>
      </c>
      <c r="G39" s="250">
        <v>14</v>
      </c>
      <c r="H39" s="250">
        <v>55</v>
      </c>
      <c r="I39" s="250">
        <v>164</v>
      </c>
      <c r="J39" s="250">
        <v>5780</v>
      </c>
      <c r="K39" s="299"/>
      <c r="L39" s="249" t="s">
        <v>454</v>
      </c>
      <c r="M39" s="249">
        <v>0</v>
      </c>
      <c r="N39" s="249">
        <v>0</v>
      </c>
      <c r="O39" s="249">
        <v>1</v>
      </c>
      <c r="P39" s="249">
        <v>0</v>
      </c>
      <c r="Q39" s="249">
        <v>0</v>
      </c>
      <c r="R39" s="249">
        <v>0</v>
      </c>
      <c r="S39" s="249">
        <v>0</v>
      </c>
      <c r="T39" s="249">
        <v>0</v>
      </c>
      <c r="U39" s="249">
        <v>1</v>
      </c>
      <c r="V39" s="299"/>
      <c r="W39" s="249" t="s">
        <v>119</v>
      </c>
      <c r="X39" s="249">
        <v>0</v>
      </c>
      <c r="Y39" s="249">
        <v>0</v>
      </c>
      <c r="Z39" s="249">
        <v>3</v>
      </c>
      <c r="AA39" s="249">
        <v>0</v>
      </c>
      <c r="AB39" s="249">
        <v>0</v>
      </c>
      <c r="AC39" s="249">
        <v>0</v>
      </c>
      <c r="AD39" s="249">
        <v>0</v>
      </c>
      <c r="AE39" s="249">
        <v>0</v>
      </c>
      <c r="AF39" s="249">
        <v>3</v>
      </c>
      <c r="AG39" s="299"/>
      <c r="AH39" s="249" t="s">
        <v>454</v>
      </c>
      <c r="AI39" s="249">
        <v>2</v>
      </c>
      <c r="AJ39" s="249">
        <v>0</v>
      </c>
      <c r="AK39" s="249">
        <v>0</v>
      </c>
      <c r="AL39" s="249">
        <v>1</v>
      </c>
      <c r="AM39" s="249">
        <v>0</v>
      </c>
      <c r="AN39" s="249">
        <v>0</v>
      </c>
      <c r="AO39" s="249">
        <v>0</v>
      </c>
      <c r="AP39" s="249">
        <v>0</v>
      </c>
      <c r="AQ39" s="249">
        <v>3</v>
      </c>
      <c r="AR39" s="299"/>
      <c r="AS39" s="249" t="s">
        <v>119</v>
      </c>
      <c r="AT39" s="249">
        <v>0</v>
      </c>
      <c r="AU39" s="249">
        <v>0</v>
      </c>
      <c r="AV39" s="249">
        <v>1</v>
      </c>
      <c r="AW39" s="249">
        <v>9</v>
      </c>
      <c r="AX39" s="249">
        <v>0</v>
      </c>
      <c r="AY39" s="249">
        <v>0</v>
      </c>
      <c r="AZ39" s="249">
        <v>0</v>
      </c>
      <c r="BA39" s="249">
        <v>0</v>
      </c>
      <c r="BB39" s="249">
        <v>10</v>
      </c>
      <c r="BC39" s="299"/>
      <c r="BD39" s="249" t="s">
        <v>117</v>
      </c>
      <c r="BE39" s="249">
        <v>823</v>
      </c>
      <c r="BF39" s="249">
        <v>3816</v>
      </c>
      <c r="BG39" s="249">
        <v>1552</v>
      </c>
      <c r="BH39" s="249">
        <v>13</v>
      </c>
      <c r="BI39" s="249">
        <v>255</v>
      </c>
      <c r="BJ39" s="249">
        <v>24</v>
      </c>
      <c r="BK39" s="249">
        <v>104</v>
      </c>
      <c r="BL39" s="249">
        <v>166</v>
      </c>
      <c r="BM39" s="249">
        <v>6753</v>
      </c>
      <c r="BN39" s="299"/>
      <c r="BO39" s="299"/>
      <c r="BP39" s="299"/>
      <c r="BQ39" s="299"/>
      <c r="BR39" s="299"/>
      <c r="BS39" s="299"/>
      <c r="BT39" s="299"/>
      <c r="BU39" s="299"/>
      <c r="BV39" s="299"/>
    </row>
    <row r="40" spans="1:75">
      <c r="A40" s="250" t="s">
        <v>119</v>
      </c>
      <c r="B40" s="250">
        <v>0</v>
      </c>
      <c r="C40" s="250">
        <v>1</v>
      </c>
      <c r="D40" s="250">
        <v>0</v>
      </c>
      <c r="E40" s="250">
        <v>0</v>
      </c>
      <c r="F40" s="250">
        <v>0</v>
      </c>
      <c r="G40" s="250">
        <v>0</v>
      </c>
      <c r="H40" s="250">
        <v>0</v>
      </c>
      <c r="I40" s="250">
        <v>1</v>
      </c>
      <c r="J40" s="250">
        <v>2</v>
      </c>
      <c r="K40" s="299"/>
      <c r="L40" s="249" t="s">
        <v>119</v>
      </c>
      <c r="M40" s="249">
        <v>0</v>
      </c>
      <c r="N40" s="249">
        <v>0</v>
      </c>
      <c r="O40" s="249">
        <v>1</v>
      </c>
      <c r="P40" s="249">
        <v>0</v>
      </c>
      <c r="Q40" s="249">
        <v>0</v>
      </c>
      <c r="R40" s="249">
        <v>0</v>
      </c>
      <c r="S40" s="249">
        <v>0</v>
      </c>
      <c r="T40" s="249">
        <v>1</v>
      </c>
      <c r="U40" s="249">
        <v>2</v>
      </c>
      <c r="V40" s="299"/>
      <c r="W40" s="304" t="s">
        <v>23</v>
      </c>
      <c r="X40" s="249">
        <v>6766</v>
      </c>
      <c r="Y40" s="249">
        <v>8280</v>
      </c>
      <c r="Z40" s="249">
        <v>32266</v>
      </c>
      <c r="AA40" s="249">
        <v>3415</v>
      </c>
      <c r="AB40" s="249">
        <v>1739</v>
      </c>
      <c r="AC40" s="249">
        <v>641</v>
      </c>
      <c r="AD40" s="249">
        <v>896</v>
      </c>
      <c r="AE40" s="249">
        <v>16790</v>
      </c>
      <c r="AF40" s="251"/>
      <c r="AG40" s="299"/>
      <c r="AH40" s="249" t="s">
        <v>119</v>
      </c>
      <c r="AI40" s="249">
        <v>0</v>
      </c>
      <c r="AJ40" s="249">
        <v>0</v>
      </c>
      <c r="AK40" s="249">
        <v>1</v>
      </c>
      <c r="AL40" s="249">
        <v>0</v>
      </c>
      <c r="AM40" s="249">
        <v>0</v>
      </c>
      <c r="AN40" s="249">
        <v>0</v>
      </c>
      <c r="AO40" s="249">
        <v>0</v>
      </c>
      <c r="AP40" s="249">
        <v>0</v>
      </c>
      <c r="AQ40" s="249">
        <v>1</v>
      </c>
      <c r="AR40" s="299"/>
      <c r="AS40" s="304" t="s">
        <v>23</v>
      </c>
      <c r="AT40" s="249">
        <v>9691</v>
      </c>
      <c r="AU40" s="249">
        <v>5658</v>
      </c>
      <c r="AV40" s="249">
        <v>35458</v>
      </c>
      <c r="AW40" s="249">
        <v>18567</v>
      </c>
      <c r="AX40" s="249">
        <v>2897</v>
      </c>
      <c r="AY40" s="249">
        <v>1002</v>
      </c>
      <c r="AZ40" s="249">
        <v>643</v>
      </c>
      <c r="BA40" s="249">
        <v>3042</v>
      </c>
      <c r="BB40" s="251"/>
      <c r="BC40" s="299"/>
      <c r="BD40" s="249" t="s">
        <v>119</v>
      </c>
      <c r="BE40" s="249">
        <v>0</v>
      </c>
      <c r="BF40" s="249">
        <v>3</v>
      </c>
      <c r="BG40" s="249">
        <v>0</v>
      </c>
      <c r="BH40" s="249">
        <v>0</v>
      </c>
      <c r="BI40" s="249">
        <v>0</v>
      </c>
      <c r="BJ40" s="249">
        <v>0</v>
      </c>
      <c r="BK40" s="249">
        <v>0</v>
      </c>
      <c r="BL40" s="249">
        <v>0</v>
      </c>
      <c r="BM40" s="249">
        <v>3</v>
      </c>
      <c r="BN40" s="299"/>
      <c r="BO40" s="299"/>
      <c r="BP40" s="299"/>
      <c r="BQ40" s="299"/>
      <c r="BR40" s="299"/>
      <c r="BS40" s="299"/>
      <c r="BT40" s="299"/>
      <c r="BU40" s="299"/>
      <c r="BV40" s="299"/>
    </row>
    <row r="41" spans="1:75">
      <c r="A41" s="305" t="s">
        <v>23</v>
      </c>
      <c r="B41" s="250">
        <v>5211</v>
      </c>
      <c r="C41" s="250">
        <v>29786</v>
      </c>
      <c r="D41" s="250">
        <v>13436</v>
      </c>
      <c r="E41" s="250">
        <v>1406</v>
      </c>
      <c r="F41" s="250">
        <v>10901</v>
      </c>
      <c r="G41" s="250">
        <v>379</v>
      </c>
      <c r="H41" s="250">
        <v>868</v>
      </c>
      <c r="I41" s="250">
        <v>2335</v>
      </c>
      <c r="J41" s="306"/>
      <c r="K41" s="299"/>
      <c r="L41" s="304" t="s">
        <v>23</v>
      </c>
      <c r="M41" s="249">
        <v>6107</v>
      </c>
      <c r="N41" s="249">
        <v>9015</v>
      </c>
      <c r="O41" s="249">
        <v>32889</v>
      </c>
      <c r="P41" s="249">
        <v>14492</v>
      </c>
      <c r="Q41" s="249">
        <v>1810</v>
      </c>
      <c r="R41" s="249">
        <v>510</v>
      </c>
      <c r="S41" s="249">
        <v>851</v>
      </c>
      <c r="T41" s="249">
        <v>2971</v>
      </c>
      <c r="U41" s="251"/>
      <c r="V41" s="299"/>
      <c r="W41" s="299"/>
      <c r="X41" s="299"/>
      <c r="Y41" s="299"/>
      <c r="Z41" s="299"/>
      <c r="AA41" s="299"/>
      <c r="AB41" s="299"/>
      <c r="AC41" s="299"/>
      <c r="AD41" s="299"/>
      <c r="AE41" s="299"/>
      <c r="AF41" s="299"/>
      <c r="AG41" s="299"/>
      <c r="AH41" s="304" t="s">
        <v>23</v>
      </c>
      <c r="AI41" s="249">
        <v>8428</v>
      </c>
      <c r="AJ41" s="249">
        <v>5125</v>
      </c>
      <c r="AK41" s="249">
        <v>33821</v>
      </c>
      <c r="AL41" s="249">
        <v>18182</v>
      </c>
      <c r="AM41" s="249">
        <v>1440</v>
      </c>
      <c r="AN41" s="249">
        <v>1184</v>
      </c>
      <c r="AO41" s="249">
        <v>1062</v>
      </c>
      <c r="AP41" s="249">
        <v>3626</v>
      </c>
      <c r="AQ41" s="251"/>
      <c r="AR41" s="299"/>
      <c r="AS41" s="299"/>
      <c r="AT41" s="299"/>
      <c r="AU41" s="299"/>
      <c r="AV41" s="299"/>
      <c r="AW41" s="299"/>
      <c r="AX41" s="299"/>
      <c r="AY41" s="299"/>
      <c r="AZ41" s="299"/>
      <c r="BA41" s="299"/>
      <c r="BB41" s="299"/>
      <c r="BC41" s="299"/>
      <c r="BD41" s="304" t="s">
        <v>23</v>
      </c>
      <c r="BE41" s="249">
        <v>10889</v>
      </c>
      <c r="BF41" s="249">
        <v>37983</v>
      </c>
      <c r="BG41" s="249">
        <v>21155</v>
      </c>
      <c r="BH41" s="249">
        <v>2673</v>
      </c>
      <c r="BI41" s="249">
        <v>6940</v>
      </c>
      <c r="BJ41" s="249">
        <v>822</v>
      </c>
      <c r="BK41" s="249">
        <v>1002</v>
      </c>
      <c r="BL41" s="249">
        <v>3089</v>
      </c>
      <c r="BM41" s="251"/>
      <c r="BN41" s="299"/>
      <c r="BO41" s="299"/>
      <c r="BP41" s="299"/>
      <c r="BQ41" s="299"/>
      <c r="BR41" s="299"/>
      <c r="BS41" s="299"/>
      <c r="BT41" s="299"/>
      <c r="BU41" s="299"/>
      <c r="BV41" s="299"/>
    </row>
    <row r="42" spans="1:75">
      <c r="A42" s="487"/>
      <c r="B42" s="488"/>
      <c r="C42" s="307"/>
      <c r="D42" s="307"/>
      <c r="E42" s="307"/>
      <c r="F42" s="307"/>
      <c r="G42" s="307"/>
      <c r="H42" s="307"/>
      <c r="I42" s="307"/>
      <c r="J42" s="308"/>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c r="AN42" s="299"/>
      <c r="AO42" s="299"/>
      <c r="AP42" s="299"/>
      <c r="AQ42" s="299"/>
      <c r="AR42" s="299"/>
      <c r="AS42" s="299"/>
      <c r="AT42" s="299"/>
      <c r="AU42" s="299"/>
      <c r="AV42" s="299"/>
      <c r="AW42" s="299"/>
      <c r="AX42" s="299"/>
      <c r="AY42" s="299"/>
      <c r="AZ42" s="299"/>
      <c r="BA42" s="299"/>
      <c r="BB42" s="299"/>
      <c r="BC42" s="299"/>
      <c r="BD42" s="299"/>
      <c r="BE42" s="299"/>
      <c r="BF42" s="299"/>
      <c r="BG42" s="299"/>
      <c r="BH42" s="299"/>
      <c r="BI42" s="299"/>
      <c r="BJ42" s="299"/>
      <c r="BK42" s="299"/>
      <c r="BL42" s="299"/>
      <c r="BM42" s="299"/>
      <c r="BN42" s="299"/>
      <c r="BO42" s="299"/>
      <c r="BP42" s="299"/>
      <c r="BQ42" s="299"/>
      <c r="BR42" s="299"/>
      <c r="BS42" s="299"/>
      <c r="BT42" s="299"/>
      <c r="BU42" s="299"/>
      <c r="BV42" s="299"/>
    </row>
    <row r="43" spans="1:75">
      <c r="A43" s="236" t="s">
        <v>408</v>
      </c>
      <c r="B43" s="234"/>
    </row>
  </sheetData>
  <sheetProtection selectLockedCells="1" selectUnlockedCells="1"/>
  <mergeCells count="7">
    <mergeCell ref="A42:B42"/>
    <mergeCell ref="A3:BM3"/>
    <mergeCell ref="A6:A7"/>
    <mergeCell ref="L6:L7"/>
    <mergeCell ref="AH6:AH7"/>
    <mergeCell ref="AS6:AS7"/>
    <mergeCell ref="BD6:BD7"/>
  </mergeCells>
  <conditionalFormatting sqref="A4:C4 B5:C5">
    <cfRule type="duplicateValues" dxfId="36" priority="2"/>
  </conditionalFormatting>
  <conditionalFormatting sqref="A5">
    <cfRule type="duplicateValues" dxfId="35" priority="1"/>
  </conditionalFormatting>
  <pageMargins left="0.7" right="0.7" top="0.75" bottom="0.75" header="0.3" footer="0.3"/>
  <pageSetup orientation="portrait" horizontalDpi="360" verticalDpi="360"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32C02-DF59-437D-B2E2-FED5BFF04C0E}">
  <dimension ref="A1:T47"/>
  <sheetViews>
    <sheetView showGridLines="0" topLeftCell="H1" zoomScale="87" zoomScaleNormal="87" workbookViewId="0">
      <selection activeCell="U1" sqref="U1:Y1048576"/>
    </sheetView>
  </sheetViews>
  <sheetFormatPr baseColWidth="10" defaultColWidth="11.5" defaultRowHeight="15"/>
  <cols>
    <col min="1" max="1" width="23.83203125" style="232" customWidth="1"/>
    <col min="2" max="2" width="11.5" style="232" customWidth="1"/>
    <col min="3" max="3" width="3.6640625" style="232" customWidth="1"/>
    <col min="4" max="4" width="23.83203125" style="232" customWidth="1"/>
    <col min="5" max="5" width="11.5" style="232" customWidth="1"/>
    <col min="6" max="6" width="3.6640625" style="232" customWidth="1"/>
    <col min="7" max="7" width="23.83203125" style="232" customWidth="1"/>
    <col min="8" max="8" width="11.5" style="232" customWidth="1"/>
    <col min="9" max="9" width="3.6640625" style="232" customWidth="1"/>
    <col min="10" max="10" width="23.83203125" style="232" customWidth="1"/>
    <col min="11" max="11" width="11.5" style="232" customWidth="1"/>
    <col min="12" max="12" width="3.5" style="232" customWidth="1"/>
    <col min="13" max="13" width="22.83203125" style="232" customWidth="1"/>
    <col min="14" max="14" width="11.5" style="232" customWidth="1"/>
    <col min="15" max="15" width="3.6640625" style="232" customWidth="1"/>
    <col min="16" max="16" width="23.6640625" style="232" customWidth="1"/>
    <col min="17" max="17" width="11.33203125" style="232" customWidth="1"/>
    <col min="18" max="18" width="4.1640625" style="232" customWidth="1"/>
    <col min="19" max="19" width="21.6640625" style="232" customWidth="1"/>
    <col min="20" max="16384" width="11.5" style="232"/>
  </cols>
  <sheetData>
    <row r="1" spans="1:20" s="14" customFormat="1" ht="59.25" customHeight="1">
      <c r="G1" s="310" t="s">
        <v>407</v>
      </c>
    </row>
    <row r="2" spans="1:20" s="15" customFormat="1" ht="3.75" customHeight="1"/>
    <row r="3" spans="1:20" ht="28.5" customHeight="1">
      <c r="A3" s="485" t="s">
        <v>13</v>
      </c>
      <c r="B3" s="485"/>
      <c r="C3" s="485"/>
      <c r="D3" s="485"/>
      <c r="E3" s="490"/>
      <c r="F3" s="490"/>
      <c r="G3" s="490"/>
      <c r="H3" s="490"/>
      <c r="I3" s="490"/>
      <c r="J3" s="490"/>
      <c r="K3" s="485"/>
      <c r="L3" s="485"/>
      <c r="M3" s="485"/>
      <c r="N3" s="485"/>
      <c r="O3" s="490"/>
      <c r="P3" s="490"/>
      <c r="Q3" s="490"/>
      <c r="R3" s="526"/>
      <c r="S3" s="485"/>
      <c r="T3" s="485"/>
    </row>
    <row r="4" spans="1:20">
      <c r="A4" s="26" t="s">
        <v>487</v>
      </c>
      <c r="B4" s="26"/>
    </row>
    <row r="5" spans="1:20">
      <c r="A5" s="233" t="s">
        <v>405</v>
      </c>
      <c r="B5" s="233"/>
    </row>
    <row r="6" spans="1:20">
      <c r="R6" s="232" t="s">
        <v>407</v>
      </c>
      <c r="T6" s="232" t="s">
        <v>407</v>
      </c>
    </row>
    <row r="7" spans="1:20" s="234" customFormat="1" ht="20.25" customHeight="1">
      <c r="A7" s="254" t="s">
        <v>488</v>
      </c>
      <c r="B7" s="29" t="s">
        <v>457</v>
      </c>
      <c r="D7" s="254" t="s">
        <v>488</v>
      </c>
      <c r="E7" s="257" t="s">
        <v>458</v>
      </c>
      <c r="G7" s="254" t="s">
        <v>488</v>
      </c>
      <c r="H7" s="257" t="s">
        <v>462</v>
      </c>
      <c r="J7" s="254" t="s">
        <v>488</v>
      </c>
      <c r="K7" s="257" t="s">
        <v>459</v>
      </c>
      <c r="M7" s="254" t="s">
        <v>488</v>
      </c>
      <c r="N7" s="257" t="s">
        <v>460</v>
      </c>
      <c r="P7" s="254" t="s">
        <v>488</v>
      </c>
      <c r="Q7" s="257" t="s">
        <v>461</v>
      </c>
      <c r="S7" s="254" t="s">
        <v>488</v>
      </c>
      <c r="T7" s="316" t="s">
        <v>463</v>
      </c>
    </row>
    <row r="8" spans="1:20" s="234" customFormat="1" ht="19" customHeight="1">
      <c r="A8" s="249" t="s">
        <v>489</v>
      </c>
      <c r="B8" s="235">
        <v>493</v>
      </c>
      <c r="D8" s="249" t="s">
        <v>489</v>
      </c>
      <c r="E8" s="235">
        <v>474</v>
      </c>
      <c r="G8" s="256" t="s">
        <v>489</v>
      </c>
      <c r="H8" s="255">
        <v>620</v>
      </c>
      <c r="J8" s="256" t="s">
        <v>489</v>
      </c>
      <c r="K8" s="255">
        <v>786</v>
      </c>
      <c r="M8" s="249" t="s">
        <v>489</v>
      </c>
      <c r="N8" s="235">
        <v>828</v>
      </c>
      <c r="P8" s="249" t="s">
        <v>489</v>
      </c>
      <c r="Q8" s="235">
        <v>812</v>
      </c>
      <c r="S8" s="317" t="s">
        <v>489</v>
      </c>
      <c r="T8" s="313">
        <v>947</v>
      </c>
    </row>
    <row r="9" spans="1:20" s="234" customFormat="1" ht="19" customHeight="1">
      <c r="A9" s="249" t="s">
        <v>490</v>
      </c>
      <c r="B9" s="235">
        <v>188</v>
      </c>
      <c r="D9" s="249" t="s">
        <v>491</v>
      </c>
      <c r="E9" s="235">
        <v>121</v>
      </c>
      <c r="G9" s="256" t="s">
        <v>492</v>
      </c>
      <c r="H9" s="255">
        <v>65</v>
      </c>
      <c r="J9" s="256" t="s">
        <v>492</v>
      </c>
      <c r="K9" s="255">
        <v>83</v>
      </c>
      <c r="M9" s="249" t="s">
        <v>493</v>
      </c>
      <c r="N9" s="235">
        <v>125</v>
      </c>
      <c r="P9" s="249" t="s">
        <v>494</v>
      </c>
      <c r="Q9" s="235">
        <v>290</v>
      </c>
      <c r="S9" s="318" t="s">
        <v>492</v>
      </c>
      <c r="T9" s="314">
        <v>213</v>
      </c>
    </row>
    <row r="10" spans="1:20" s="234" customFormat="1" ht="19" customHeight="1">
      <c r="A10" s="249" t="s">
        <v>495</v>
      </c>
      <c r="B10" s="235">
        <v>29</v>
      </c>
      <c r="D10" s="249" t="s">
        <v>492</v>
      </c>
      <c r="E10" s="235">
        <v>64</v>
      </c>
      <c r="G10" s="256" t="s">
        <v>496</v>
      </c>
      <c r="H10" s="255">
        <v>59</v>
      </c>
      <c r="J10" s="256" t="s">
        <v>496</v>
      </c>
      <c r="K10" s="255">
        <v>83</v>
      </c>
      <c r="M10" s="249" t="s">
        <v>496</v>
      </c>
      <c r="N10" s="235">
        <v>72</v>
      </c>
      <c r="P10" s="249" t="s">
        <v>492</v>
      </c>
      <c r="Q10" s="235">
        <v>79</v>
      </c>
      <c r="S10" s="318" t="s">
        <v>494</v>
      </c>
      <c r="T10" s="314">
        <v>102</v>
      </c>
    </row>
    <row r="11" spans="1:20" s="234" customFormat="1" ht="19" customHeight="1">
      <c r="A11" s="249" t="s">
        <v>496</v>
      </c>
      <c r="B11" s="235">
        <v>15</v>
      </c>
      <c r="D11" s="249" t="s">
        <v>493</v>
      </c>
      <c r="E11" s="235">
        <v>61</v>
      </c>
      <c r="G11" s="256" t="s">
        <v>491</v>
      </c>
      <c r="H11" s="255">
        <v>56</v>
      </c>
      <c r="J11" s="256" t="s">
        <v>497</v>
      </c>
      <c r="K11" s="255">
        <v>50</v>
      </c>
      <c r="M11" s="249" t="s">
        <v>492</v>
      </c>
      <c r="N11" s="235">
        <v>70</v>
      </c>
      <c r="P11" s="249" t="s">
        <v>498</v>
      </c>
      <c r="Q11" s="235">
        <v>68</v>
      </c>
      <c r="S11" s="318" t="s">
        <v>498</v>
      </c>
      <c r="T11" s="314">
        <v>68</v>
      </c>
    </row>
    <row r="12" spans="1:20" s="234" customFormat="1" ht="19" customHeight="1">
      <c r="A12" s="249" t="s">
        <v>493</v>
      </c>
      <c r="B12" s="235">
        <v>13</v>
      </c>
      <c r="D12" s="249" t="s">
        <v>496</v>
      </c>
      <c r="E12" s="235">
        <v>50</v>
      </c>
      <c r="G12" s="256" t="s">
        <v>499</v>
      </c>
      <c r="H12" s="255">
        <v>26</v>
      </c>
      <c r="J12" s="256" t="s">
        <v>495</v>
      </c>
      <c r="K12" s="255">
        <v>40</v>
      </c>
      <c r="M12" s="249" t="s">
        <v>498</v>
      </c>
      <c r="N12" s="235">
        <v>62</v>
      </c>
      <c r="P12" s="249" t="s">
        <v>491</v>
      </c>
      <c r="Q12" s="235">
        <v>66</v>
      </c>
      <c r="S12" s="318" t="s">
        <v>496</v>
      </c>
      <c r="T12" s="314">
        <v>63</v>
      </c>
    </row>
    <row r="13" spans="1:20" s="234" customFormat="1" ht="19" customHeight="1">
      <c r="A13" s="249" t="s">
        <v>500</v>
      </c>
      <c r="B13" s="235">
        <v>10</v>
      </c>
      <c r="D13" s="249" t="s">
        <v>498</v>
      </c>
      <c r="E13" s="235">
        <v>28</v>
      </c>
      <c r="G13" s="256" t="s">
        <v>501</v>
      </c>
      <c r="H13" s="255">
        <v>25</v>
      </c>
      <c r="J13" s="256" t="s">
        <v>498</v>
      </c>
      <c r="K13" s="255">
        <v>40</v>
      </c>
      <c r="M13" s="249" t="s">
        <v>495</v>
      </c>
      <c r="N13" s="235">
        <v>54</v>
      </c>
      <c r="P13" s="249" t="s">
        <v>496</v>
      </c>
      <c r="Q13" s="235">
        <v>60</v>
      </c>
      <c r="S13" s="318" t="s">
        <v>502</v>
      </c>
      <c r="T13" s="314">
        <v>40</v>
      </c>
    </row>
    <row r="14" spans="1:20" s="234" customFormat="1" ht="19" customHeight="1">
      <c r="A14" s="249" t="s">
        <v>503</v>
      </c>
      <c r="B14" s="235">
        <v>10</v>
      </c>
      <c r="D14" s="249" t="s">
        <v>500</v>
      </c>
      <c r="E14" s="235">
        <v>27</v>
      </c>
      <c r="G14" s="256" t="s">
        <v>504</v>
      </c>
      <c r="H14" s="255">
        <v>24</v>
      </c>
      <c r="J14" s="256" t="s">
        <v>505</v>
      </c>
      <c r="K14" s="255">
        <v>29</v>
      </c>
      <c r="M14" s="249" t="s">
        <v>491</v>
      </c>
      <c r="N14" s="235">
        <v>30</v>
      </c>
      <c r="P14" s="249" t="s">
        <v>506</v>
      </c>
      <c r="Q14" s="235">
        <v>55</v>
      </c>
      <c r="S14" s="318" t="s">
        <v>491</v>
      </c>
      <c r="T14" s="314">
        <v>32</v>
      </c>
    </row>
    <row r="15" spans="1:20" s="234" customFormat="1" ht="19" customHeight="1">
      <c r="A15" s="249" t="s">
        <v>507</v>
      </c>
      <c r="B15" s="235">
        <v>6</v>
      </c>
      <c r="D15" s="249" t="s">
        <v>495</v>
      </c>
      <c r="E15" s="235">
        <v>17</v>
      </c>
      <c r="G15" s="256" t="s">
        <v>495</v>
      </c>
      <c r="H15" s="255">
        <v>22</v>
      </c>
      <c r="J15" s="256" t="s">
        <v>501</v>
      </c>
      <c r="K15" s="255">
        <v>28</v>
      </c>
      <c r="M15" s="249" t="s">
        <v>494</v>
      </c>
      <c r="N15" s="235">
        <v>21</v>
      </c>
      <c r="P15" s="249" t="s">
        <v>508</v>
      </c>
      <c r="Q15" s="235">
        <v>31</v>
      </c>
      <c r="S15" s="318" t="s">
        <v>493</v>
      </c>
      <c r="T15" s="314">
        <v>26</v>
      </c>
    </row>
    <row r="16" spans="1:20" s="234" customFormat="1" ht="19" customHeight="1">
      <c r="A16" s="249" t="s">
        <v>509</v>
      </c>
      <c r="B16" s="235">
        <v>5</v>
      </c>
      <c r="D16" s="249" t="s">
        <v>509</v>
      </c>
      <c r="E16" s="235">
        <v>9</v>
      </c>
      <c r="G16" s="256" t="s">
        <v>508</v>
      </c>
      <c r="H16" s="255">
        <v>22</v>
      </c>
      <c r="J16" s="256" t="s">
        <v>510</v>
      </c>
      <c r="K16" s="255">
        <v>20</v>
      </c>
      <c r="M16" s="249" t="s">
        <v>508</v>
      </c>
      <c r="N16" s="235">
        <v>13</v>
      </c>
      <c r="P16" s="249" t="s">
        <v>495</v>
      </c>
      <c r="Q16" s="235">
        <v>25</v>
      </c>
      <c r="S16" s="318" t="s">
        <v>495</v>
      </c>
      <c r="T16" s="314">
        <v>22</v>
      </c>
    </row>
    <row r="17" spans="1:20" s="234" customFormat="1" ht="19" customHeight="1">
      <c r="A17" s="249" t="s">
        <v>498</v>
      </c>
      <c r="B17" s="235">
        <v>4</v>
      </c>
      <c r="D17" s="249" t="s">
        <v>511</v>
      </c>
      <c r="E17" s="235">
        <v>7</v>
      </c>
      <c r="G17" s="256" t="s">
        <v>500</v>
      </c>
      <c r="H17" s="255">
        <v>21</v>
      </c>
      <c r="J17" s="256" t="s">
        <v>504</v>
      </c>
      <c r="K17" s="255">
        <v>18</v>
      </c>
      <c r="M17" s="249" t="s">
        <v>500</v>
      </c>
      <c r="N17" s="235">
        <v>10</v>
      </c>
      <c r="P17" s="249" t="s">
        <v>502</v>
      </c>
      <c r="Q17" s="235">
        <v>22</v>
      </c>
      <c r="S17" s="318" t="s">
        <v>512</v>
      </c>
      <c r="T17" s="314">
        <v>18</v>
      </c>
    </row>
    <row r="18" spans="1:20" s="234" customFormat="1" ht="19" customHeight="1">
      <c r="A18" s="249" t="s">
        <v>491</v>
      </c>
      <c r="B18" s="235">
        <v>3</v>
      </c>
      <c r="D18" s="249" t="s">
        <v>502</v>
      </c>
      <c r="E18" s="235">
        <v>5</v>
      </c>
      <c r="G18" s="256" t="s">
        <v>506</v>
      </c>
      <c r="H18" s="255">
        <v>18</v>
      </c>
      <c r="J18" s="256" t="s">
        <v>494</v>
      </c>
      <c r="K18" s="255">
        <v>17</v>
      </c>
      <c r="M18" s="249" t="s">
        <v>513</v>
      </c>
      <c r="N18" s="235">
        <v>9</v>
      </c>
      <c r="P18" s="249" t="s">
        <v>504</v>
      </c>
      <c r="Q18" s="235">
        <v>15</v>
      </c>
      <c r="S18" s="318" t="s">
        <v>500</v>
      </c>
      <c r="T18" s="314">
        <v>17</v>
      </c>
    </row>
    <row r="19" spans="1:20" s="234" customFormat="1" ht="19" customHeight="1">
      <c r="A19" s="249" t="s">
        <v>494</v>
      </c>
      <c r="B19" s="235">
        <v>3</v>
      </c>
      <c r="D19" s="249" t="s">
        <v>504</v>
      </c>
      <c r="E19" s="235">
        <v>4</v>
      </c>
      <c r="G19" s="256" t="s">
        <v>498</v>
      </c>
      <c r="H19" s="255">
        <v>23</v>
      </c>
      <c r="J19" s="256" t="s">
        <v>491</v>
      </c>
      <c r="K19" s="255">
        <v>14</v>
      </c>
      <c r="M19" s="249" t="s">
        <v>504</v>
      </c>
      <c r="N19" s="235">
        <v>8</v>
      </c>
      <c r="P19" s="249" t="s">
        <v>493</v>
      </c>
      <c r="Q19" s="235">
        <v>12</v>
      </c>
      <c r="S19" s="318" t="s">
        <v>504</v>
      </c>
      <c r="T19" s="314">
        <v>16</v>
      </c>
    </row>
    <row r="20" spans="1:20" s="234" customFormat="1" ht="19" customHeight="1">
      <c r="A20" s="249" t="s">
        <v>502</v>
      </c>
      <c r="B20" s="235">
        <v>3</v>
      </c>
      <c r="D20" s="249" t="s">
        <v>514</v>
      </c>
      <c r="E20" s="235">
        <v>4</v>
      </c>
      <c r="G20" s="256" t="s">
        <v>509</v>
      </c>
      <c r="H20" s="255">
        <v>11</v>
      </c>
      <c r="J20" s="256" t="s">
        <v>508</v>
      </c>
      <c r="K20" s="255">
        <v>9</v>
      </c>
      <c r="M20" s="249" t="s">
        <v>515</v>
      </c>
      <c r="N20" s="235">
        <v>7</v>
      </c>
      <c r="P20" s="249" t="s">
        <v>516</v>
      </c>
      <c r="Q20" s="235">
        <v>12</v>
      </c>
      <c r="S20" s="318" t="s">
        <v>517</v>
      </c>
      <c r="T20" s="314">
        <v>16</v>
      </c>
    </row>
    <row r="21" spans="1:20" s="234" customFormat="1" ht="19" customHeight="1">
      <c r="A21" s="249" t="s">
        <v>518</v>
      </c>
      <c r="B21" s="235">
        <v>1</v>
      </c>
      <c r="D21" s="249" t="s">
        <v>519</v>
      </c>
      <c r="E21" s="235">
        <v>3</v>
      </c>
      <c r="G21" s="256" t="s">
        <v>502</v>
      </c>
      <c r="H21" s="255">
        <v>9</v>
      </c>
      <c r="J21" s="256" t="s">
        <v>500</v>
      </c>
      <c r="K21" s="255">
        <v>8</v>
      </c>
      <c r="M21" s="249" t="s">
        <v>517</v>
      </c>
      <c r="N21" s="235">
        <v>7</v>
      </c>
      <c r="P21" s="249" t="s">
        <v>500</v>
      </c>
      <c r="Q21" s="235">
        <v>11</v>
      </c>
      <c r="S21" s="318" t="s">
        <v>510</v>
      </c>
      <c r="T21" s="314">
        <v>12</v>
      </c>
    </row>
    <row r="22" spans="1:20" s="234" customFormat="1" ht="19" customHeight="1">
      <c r="A22" s="249" t="s">
        <v>520</v>
      </c>
      <c r="B22" s="235">
        <v>1</v>
      </c>
      <c r="D22" s="249" t="s">
        <v>510</v>
      </c>
      <c r="E22" s="235">
        <v>2</v>
      </c>
      <c r="G22" s="256" t="s">
        <v>493</v>
      </c>
      <c r="H22" s="255">
        <v>9</v>
      </c>
      <c r="J22" s="256" t="s">
        <v>507</v>
      </c>
      <c r="K22" s="255">
        <v>7</v>
      </c>
      <c r="M22" s="249" t="s">
        <v>502</v>
      </c>
      <c r="N22" s="235">
        <v>6</v>
      </c>
      <c r="P22" s="249" t="s">
        <v>521</v>
      </c>
      <c r="Q22" s="235">
        <v>10</v>
      </c>
      <c r="S22" s="318" t="s">
        <v>508</v>
      </c>
      <c r="T22" s="314">
        <v>12</v>
      </c>
    </row>
    <row r="23" spans="1:20" s="234" customFormat="1" ht="19" customHeight="1">
      <c r="A23" s="249" t="s">
        <v>519</v>
      </c>
      <c r="B23" s="235">
        <v>1</v>
      </c>
      <c r="D23" s="249" t="s">
        <v>506</v>
      </c>
      <c r="E23" s="235">
        <v>2</v>
      </c>
      <c r="G23" s="256" t="s">
        <v>494</v>
      </c>
      <c r="H23" s="255">
        <v>4</v>
      </c>
      <c r="J23" s="256" t="s">
        <v>499</v>
      </c>
      <c r="K23" s="255">
        <v>7</v>
      </c>
      <c r="M23" s="249" t="s">
        <v>519</v>
      </c>
      <c r="N23" s="235">
        <v>5</v>
      </c>
      <c r="P23" s="249" t="s">
        <v>507</v>
      </c>
      <c r="Q23" s="235">
        <v>8</v>
      </c>
      <c r="S23" s="318" t="s">
        <v>521</v>
      </c>
      <c r="T23" s="314">
        <v>11</v>
      </c>
    </row>
    <row r="24" spans="1:20" s="234" customFormat="1" ht="19" customHeight="1">
      <c r="A24" s="249" t="s">
        <v>514</v>
      </c>
      <c r="B24" s="235">
        <v>1</v>
      </c>
      <c r="D24" s="249" t="s">
        <v>522</v>
      </c>
      <c r="E24" s="235">
        <v>1</v>
      </c>
      <c r="G24" s="256" t="s">
        <v>522</v>
      </c>
      <c r="H24" s="255">
        <v>3</v>
      </c>
      <c r="J24" s="256" t="s">
        <v>514</v>
      </c>
      <c r="K24" s="255">
        <v>6</v>
      </c>
      <c r="M24" s="249" t="s">
        <v>507</v>
      </c>
      <c r="N24" s="235">
        <v>4</v>
      </c>
      <c r="P24" s="249" t="s">
        <v>523</v>
      </c>
      <c r="Q24" s="235">
        <v>8</v>
      </c>
      <c r="S24" s="318" t="s">
        <v>503</v>
      </c>
      <c r="T24" s="314">
        <v>5</v>
      </c>
    </row>
    <row r="25" spans="1:20" s="234" customFormat="1" ht="19" customHeight="1">
      <c r="A25" s="249" t="s">
        <v>511</v>
      </c>
      <c r="B25" s="235">
        <v>1</v>
      </c>
      <c r="D25" s="249" t="s">
        <v>524</v>
      </c>
      <c r="E25" s="235">
        <v>1</v>
      </c>
      <c r="G25" s="256" t="s">
        <v>518</v>
      </c>
      <c r="H25" s="255">
        <v>2</v>
      </c>
      <c r="J25" s="256" t="s">
        <v>525</v>
      </c>
      <c r="K25" s="255">
        <v>6</v>
      </c>
      <c r="M25" s="249" t="s">
        <v>501</v>
      </c>
      <c r="N25" s="235">
        <v>3</v>
      </c>
      <c r="P25" s="249" t="s">
        <v>517</v>
      </c>
      <c r="Q25" s="235">
        <v>7</v>
      </c>
      <c r="S25" s="318" t="s">
        <v>514</v>
      </c>
      <c r="T25" s="314">
        <v>4</v>
      </c>
    </row>
    <row r="26" spans="1:20" s="234" customFormat="1" ht="19" customHeight="1">
      <c r="A26" s="249" t="s">
        <v>526</v>
      </c>
      <c r="B26" s="235">
        <v>1</v>
      </c>
      <c r="D26" s="249" t="s">
        <v>508</v>
      </c>
      <c r="E26" s="235">
        <v>1</v>
      </c>
      <c r="G26" s="256" t="s">
        <v>507</v>
      </c>
      <c r="H26" s="255">
        <v>2</v>
      </c>
      <c r="J26" s="256" t="s">
        <v>509</v>
      </c>
      <c r="K26" s="255">
        <v>6</v>
      </c>
      <c r="M26" s="249" t="s">
        <v>499</v>
      </c>
      <c r="N26" s="235">
        <v>2</v>
      </c>
      <c r="P26" s="249" t="s">
        <v>501</v>
      </c>
      <c r="Q26" s="235">
        <v>4</v>
      </c>
      <c r="S26" s="318" t="s">
        <v>523</v>
      </c>
      <c r="T26" s="314">
        <v>4</v>
      </c>
    </row>
    <row r="27" spans="1:20" s="234" customFormat="1" ht="19" customHeight="1">
      <c r="A27" s="249" t="s">
        <v>526</v>
      </c>
      <c r="B27" s="235">
        <v>1</v>
      </c>
      <c r="D27" s="249" t="s">
        <v>517</v>
      </c>
      <c r="E27" s="235">
        <v>1</v>
      </c>
      <c r="G27" s="256" t="s">
        <v>527</v>
      </c>
      <c r="H27" s="255">
        <v>2</v>
      </c>
      <c r="J27" s="256" t="s">
        <v>502</v>
      </c>
      <c r="K27" s="255">
        <v>5</v>
      </c>
      <c r="M27" s="249" t="s">
        <v>528</v>
      </c>
      <c r="N27" s="235">
        <v>2</v>
      </c>
      <c r="P27" s="249" t="s">
        <v>515</v>
      </c>
      <c r="Q27" s="235">
        <v>3</v>
      </c>
      <c r="S27" s="318" t="s">
        <v>507</v>
      </c>
      <c r="T27" s="314">
        <v>3</v>
      </c>
    </row>
    <row r="28" spans="1:20" s="234" customFormat="1" ht="19" customHeight="1">
      <c r="A28" s="253" t="s">
        <v>428</v>
      </c>
      <c r="B28" s="297">
        <v>789</v>
      </c>
      <c r="D28" s="249" t="s">
        <v>503</v>
      </c>
      <c r="E28" s="235">
        <v>1</v>
      </c>
      <c r="G28" s="256" t="s">
        <v>529</v>
      </c>
      <c r="H28" s="255">
        <v>2</v>
      </c>
      <c r="J28" s="256" t="s">
        <v>503</v>
      </c>
      <c r="K28" s="255">
        <v>5</v>
      </c>
      <c r="M28" s="249" t="s">
        <v>514</v>
      </c>
      <c r="N28" s="235">
        <v>2</v>
      </c>
      <c r="P28" s="249" t="s">
        <v>503</v>
      </c>
      <c r="Q28" s="235">
        <v>3</v>
      </c>
      <c r="S28" s="318" t="s">
        <v>499</v>
      </c>
      <c r="T28" s="314">
        <v>3</v>
      </c>
    </row>
    <row r="29" spans="1:20" s="234" customFormat="1" ht="19" customHeight="1">
      <c r="D29" s="249" t="s">
        <v>525</v>
      </c>
      <c r="E29" s="235">
        <v>1</v>
      </c>
      <c r="G29" s="256" t="s">
        <v>524</v>
      </c>
      <c r="H29" s="255">
        <v>1</v>
      </c>
      <c r="J29" s="256" t="s">
        <v>518</v>
      </c>
      <c r="K29" s="255">
        <v>3</v>
      </c>
      <c r="M29" s="249" t="s">
        <v>503</v>
      </c>
      <c r="N29" s="235">
        <v>2</v>
      </c>
      <c r="P29" s="249" t="s">
        <v>530</v>
      </c>
      <c r="Q29" s="235">
        <v>2</v>
      </c>
      <c r="S29" s="318" t="s">
        <v>530</v>
      </c>
      <c r="T29" s="314">
        <v>3</v>
      </c>
    </row>
    <row r="30" spans="1:20" s="234" customFormat="1" ht="19" customHeight="1">
      <c r="D30" s="248" t="s">
        <v>428</v>
      </c>
      <c r="E30" s="297">
        <v>884</v>
      </c>
      <c r="G30" s="256" t="s">
        <v>514</v>
      </c>
      <c r="H30" s="255">
        <v>1</v>
      </c>
      <c r="J30" s="256" t="s">
        <v>531</v>
      </c>
      <c r="K30" s="255">
        <v>3</v>
      </c>
      <c r="M30" s="249" t="s">
        <v>525</v>
      </c>
      <c r="N30" s="235">
        <v>2</v>
      </c>
      <c r="P30" s="249" t="s">
        <v>514</v>
      </c>
      <c r="Q30" s="235">
        <v>2</v>
      </c>
      <c r="S30" s="318" t="s">
        <v>532</v>
      </c>
      <c r="T30" s="314">
        <v>2</v>
      </c>
    </row>
    <row r="31" spans="1:20" s="234" customFormat="1" ht="19" customHeight="1">
      <c r="G31" s="256" t="s">
        <v>533</v>
      </c>
      <c r="H31" s="255">
        <v>1</v>
      </c>
      <c r="J31" s="256" t="s">
        <v>522</v>
      </c>
      <c r="K31" s="255">
        <v>2</v>
      </c>
      <c r="M31" s="249" t="s">
        <v>522</v>
      </c>
      <c r="N31" s="235">
        <v>1</v>
      </c>
      <c r="P31" s="249" t="s">
        <v>534</v>
      </c>
      <c r="Q31" s="235">
        <v>2</v>
      </c>
      <c r="S31" s="318" t="s">
        <v>506</v>
      </c>
      <c r="T31" s="314">
        <v>2</v>
      </c>
    </row>
    <row r="32" spans="1:20" s="234" customFormat="1" ht="19" customHeight="1">
      <c r="G32" s="256" t="s">
        <v>503</v>
      </c>
      <c r="H32" s="255">
        <v>1</v>
      </c>
      <c r="J32" s="256" t="s">
        <v>527</v>
      </c>
      <c r="K32" s="255">
        <v>2</v>
      </c>
      <c r="M32" s="249" t="s">
        <v>510</v>
      </c>
      <c r="N32" s="235">
        <v>1</v>
      </c>
      <c r="P32" s="249" t="s">
        <v>535</v>
      </c>
      <c r="Q32" s="235">
        <v>2</v>
      </c>
      <c r="S32" s="318" t="s">
        <v>536</v>
      </c>
      <c r="T32" s="314">
        <v>2</v>
      </c>
    </row>
    <row r="33" spans="1:20" s="234" customFormat="1" ht="19" customHeight="1">
      <c r="G33" s="256" t="s">
        <v>526</v>
      </c>
      <c r="H33" s="255">
        <v>1</v>
      </c>
      <c r="J33" s="256" t="s">
        <v>517</v>
      </c>
      <c r="K33" s="255">
        <v>2</v>
      </c>
      <c r="M33" s="249" t="s">
        <v>531</v>
      </c>
      <c r="N33" s="235">
        <v>1</v>
      </c>
      <c r="P33" s="249" t="s">
        <v>522</v>
      </c>
      <c r="Q33" s="235">
        <v>1</v>
      </c>
      <c r="S33" s="318" t="s">
        <v>515</v>
      </c>
      <c r="T33" s="314">
        <v>2</v>
      </c>
    </row>
    <row r="34" spans="1:20" s="234" customFormat="1" ht="19" customHeight="1">
      <c r="G34" s="248" t="s">
        <v>428</v>
      </c>
      <c r="H34" s="298">
        <v>1030</v>
      </c>
      <c r="J34" s="256" t="s">
        <v>513</v>
      </c>
      <c r="K34" s="255">
        <v>2</v>
      </c>
      <c r="M34" s="249" t="s">
        <v>537</v>
      </c>
      <c r="N34" s="235">
        <v>1</v>
      </c>
      <c r="P34" s="249" t="s">
        <v>538</v>
      </c>
      <c r="Q34" s="235">
        <v>1</v>
      </c>
      <c r="S34" s="318" t="s">
        <v>518</v>
      </c>
      <c r="T34" s="314">
        <v>1</v>
      </c>
    </row>
    <row r="35" spans="1:20" s="234" customFormat="1" ht="19" customHeight="1">
      <c r="J35" s="256" t="s">
        <v>532</v>
      </c>
      <c r="K35" s="255">
        <v>1</v>
      </c>
      <c r="M35" s="248" t="s">
        <v>428</v>
      </c>
      <c r="N35" s="297">
        <v>1348</v>
      </c>
      <c r="P35" s="249" t="s">
        <v>499</v>
      </c>
      <c r="Q35" s="235">
        <v>1</v>
      </c>
      <c r="S35" s="318" t="s">
        <v>527</v>
      </c>
      <c r="T35" s="314">
        <v>1</v>
      </c>
    </row>
    <row r="36" spans="1:20" s="234" customFormat="1" ht="19" customHeight="1">
      <c r="J36" s="256" t="s">
        <v>539</v>
      </c>
      <c r="K36" s="255">
        <v>1</v>
      </c>
      <c r="P36" s="249" t="s">
        <v>520</v>
      </c>
      <c r="Q36" s="235">
        <v>1</v>
      </c>
      <c r="S36" s="319" t="s">
        <v>540</v>
      </c>
      <c r="T36" s="314">
        <v>1</v>
      </c>
    </row>
    <row r="37" spans="1:20" s="234" customFormat="1" ht="19" customHeight="1">
      <c r="J37" s="256" t="s">
        <v>506</v>
      </c>
      <c r="K37" s="255">
        <v>1</v>
      </c>
      <c r="P37" s="249" t="s">
        <v>501</v>
      </c>
      <c r="Q37" s="235">
        <v>1</v>
      </c>
      <c r="S37" s="320" t="s">
        <v>521</v>
      </c>
      <c r="T37" s="314">
        <v>1</v>
      </c>
    </row>
    <row r="38" spans="1:20" s="234" customFormat="1" ht="19" customHeight="1">
      <c r="J38" s="256" t="s">
        <v>541</v>
      </c>
      <c r="K38" s="255">
        <v>1</v>
      </c>
      <c r="P38" s="249" t="s">
        <v>521</v>
      </c>
      <c r="Q38" s="235">
        <v>1</v>
      </c>
      <c r="S38" s="318" t="s">
        <v>542</v>
      </c>
      <c r="T38" s="314">
        <v>1</v>
      </c>
    </row>
    <row r="39" spans="1:20" s="234" customFormat="1" ht="19" customHeight="1">
      <c r="J39" s="256" t="s">
        <v>519</v>
      </c>
      <c r="K39" s="255">
        <v>1</v>
      </c>
      <c r="P39" s="249" t="s">
        <v>543</v>
      </c>
      <c r="Q39" s="235">
        <v>1</v>
      </c>
      <c r="S39" s="318" t="s">
        <v>534</v>
      </c>
      <c r="T39" s="314">
        <v>1</v>
      </c>
    </row>
    <row r="40" spans="1:20" s="234" customFormat="1" ht="19" customHeight="1">
      <c r="J40" s="256" t="s">
        <v>529</v>
      </c>
      <c r="K40" s="255">
        <v>1</v>
      </c>
      <c r="P40" s="249" t="s">
        <v>513</v>
      </c>
      <c r="Q40" s="235">
        <v>1</v>
      </c>
      <c r="S40" s="319" t="s">
        <v>535</v>
      </c>
      <c r="T40" s="315">
        <v>1</v>
      </c>
    </row>
    <row r="41" spans="1:20" ht="19" customHeight="1">
      <c r="G41" s="234"/>
      <c r="H41" s="234"/>
      <c r="I41" s="234"/>
      <c r="J41" s="256" t="s">
        <v>544</v>
      </c>
      <c r="K41" s="255">
        <v>1</v>
      </c>
      <c r="L41" s="234"/>
      <c r="M41" s="234"/>
      <c r="N41" s="234"/>
      <c r="O41" s="234"/>
      <c r="P41" s="249" t="s">
        <v>525</v>
      </c>
      <c r="Q41" s="235">
        <v>1</v>
      </c>
      <c r="R41" s="234"/>
      <c r="S41" s="321" t="s">
        <v>428</v>
      </c>
      <c r="T41" s="321">
        <f>SUM(T8:T40)</f>
        <v>1652</v>
      </c>
    </row>
    <row r="42" spans="1:20" ht="19" customHeight="1">
      <c r="G42" s="234"/>
      <c r="H42" s="234"/>
      <c r="I42" s="234"/>
      <c r="J42" s="256" t="s">
        <v>545</v>
      </c>
      <c r="K42" s="255">
        <v>1</v>
      </c>
      <c r="L42" s="234"/>
      <c r="M42" s="234"/>
      <c r="N42" s="234"/>
      <c r="O42" s="234"/>
      <c r="P42" s="248" t="s">
        <v>428</v>
      </c>
      <c r="Q42" s="297">
        <v>1618</v>
      </c>
      <c r="R42" s="234"/>
      <c r="S42" s="231"/>
      <c r="T42" s="231"/>
    </row>
    <row r="43" spans="1:20">
      <c r="G43" s="234"/>
      <c r="H43" s="234"/>
      <c r="I43" s="234"/>
      <c r="J43" s="256" t="s">
        <v>546</v>
      </c>
      <c r="K43" s="255">
        <v>1</v>
      </c>
      <c r="L43" s="234"/>
      <c r="M43" s="234"/>
      <c r="N43" s="234"/>
      <c r="O43" s="234"/>
      <c r="P43" s="234"/>
      <c r="Q43" s="234"/>
      <c r="R43" s="234"/>
      <c r="S43" s="234"/>
      <c r="T43" s="234"/>
    </row>
    <row r="44" spans="1:20">
      <c r="G44" s="234"/>
      <c r="H44" s="234"/>
      <c r="I44" s="234"/>
      <c r="J44" s="248" t="s">
        <v>428</v>
      </c>
      <c r="K44" s="298">
        <v>1290</v>
      </c>
      <c r="L44" s="234"/>
      <c r="M44" s="234"/>
      <c r="N44" s="234"/>
      <c r="O44" s="234"/>
      <c r="P44" s="234"/>
      <c r="Q44" s="234"/>
      <c r="R44" s="234"/>
      <c r="S44" s="234"/>
      <c r="T44" s="234"/>
    </row>
    <row r="45" spans="1:20">
      <c r="G45" s="234"/>
      <c r="H45" s="234"/>
      <c r="I45" s="234"/>
      <c r="J45" s="234"/>
      <c r="K45" s="234"/>
      <c r="L45" s="234"/>
      <c r="M45" s="234"/>
      <c r="N45" s="234"/>
      <c r="O45" s="234"/>
      <c r="P45" s="234"/>
      <c r="Q45" s="234"/>
      <c r="R45" s="234"/>
      <c r="S45" s="234"/>
      <c r="T45" s="234"/>
    </row>
    <row r="46" spans="1:20">
      <c r="G46" s="234"/>
      <c r="H46" s="234"/>
      <c r="I46" s="234"/>
      <c r="J46" s="234"/>
      <c r="K46" s="234"/>
      <c r="L46" s="234"/>
      <c r="M46" s="234"/>
      <c r="N46" s="234"/>
      <c r="O46" s="234"/>
      <c r="P46" s="234"/>
      <c r="Q46" s="234"/>
      <c r="R46" s="234"/>
      <c r="S46" s="234"/>
      <c r="T46" s="234"/>
    </row>
    <row r="47" spans="1:20">
      <c r="A47" s="236" t="s">
        <v>547</v>
      </c>
      <c r="B47" s="234"/>
    </row>
  </sheetData>
  <sheetProtection selectLockedCells="1" selectUnlockedCells="1"/>
  <mergeCells count="3">
    <mergeCell ref="A3:J3"/>
    <mergeCell ref="K3:Q3"/>
    <mergeCell ref="S3:T3"/>
  </mergeCells>
  <conditionalFormatting sqref="A5">
    <cfRule type="duplicateValues" dxfId="34" priority="1"/>
  </conditionalFormatting>
  <conditionalFormatting sqref="A4:B4 B5">
    <cfRule type="duplicateValues" dxfId="33" priority="2"/>
  </conditionalFormatting>
  <pageMargins left="0.7" right="0.7" top="0.75" bottom="0.75" header="0.3" footer="0.3"/>
  <pageSetup orientation="portrait" horizontalDpi="360" verticalDpi="360"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E7349-7165-48F4-AF73-149B4DB062AA}">
  <dimension ref="A1:J43"/>
  <sheetViews>
    <sheetView showGridLines="0" zoomScale="87" zoomScaleNormal="87" workbookViewId="0"/>
  </sheetViews>
  <sheetFormatPr baseColWidth="10" defaultRowHeight="15"/>
  <cols>
    <col min="1" max="1" width="30.5" style="16" customWidth="1"/>
    <col min="2" max="2" width="16" style="16" customWidth="1"/>
    <col min="3" max="10" width="12.5" style="16" customWidth="1"/>
    <col min="11" max="256" width="11.5" style="16"/>
    <col min="257" max="257" width="30.5" style="16" customWidth="1"/>
    <col min="258" max="258" width="16" style="16" customWidth="1"/>
    <col min="259" max="266" width="12.5" style="16" customWidth="1"/>
    <col min="267" max="512" width="11.5" style="16"/>
    <col min="513" max="513" width="30.5" style="16" customWidth="1"/>
    <col min="514" max="514" width="16" style="16" customWidth="1"/>
    <col min="515" max="522" width="12.5" style="16" customWidth="1"/>
    <col min="523" max="768" width="11.5" style="16"/>
    <col min="769" max="769" width="30.5" style="16" customWidth="1"/>
    <col min="770" max="770" width="16" style="16" customWidth="1"/>
    <col min="771" max="778" width="12.5" style="16" customWidth="1"/>
    <col min="779" max="1024" width="11.5" style="16"/>
    <col min="1025" max="1025" width="30.5" style="16" customWidth="1"/>
    <col min="1026" max="1026" width="16" style="16" customWidth="1"/>
    <col min="1027" max="1034" width="12.5" style="16" customWidth="1"/>
    <col min="1035" max="1280" width="11.5" style="16"/>
    <col min="1281" max="1281" width="30.5" style="16" customWidth="1"/>
    <col min="1282" max="1282" width="16" style="16" customWidth="1"/>
    <col min="1283" max="1290" width="12.5" style="16" customWidth="1"/>
    <col min="1291" max="1536" width="11.5" style="16"/>
    <col min="1537" max="1537" width="30.5" style="16" customWidth="1"/>
    <col min="1538" max="1538" width="16" style="16" customWidth="1"/>
    <col min="1539" max="1546" width="12.5" style="16" customWidth="1"/>
    <col min="1547" max="1792" width="11.5" style="16"/>
    <col min="1793" max="1793" width="30.5" style="16" customWidth="1"/>
    <col min="1794" max="1794" width="16" style="16" customWidth="1"/>
    <col min="1795" max="1802" width="12.5" style="16" customWidth="1"/>
    <col min="1803" max="2048" width="11.5" style="16"/>
    <col min="2049" max="2049" width="30.5" style="16" customWidth="1"/>
    <col min="2050" max="2050" width="16" style="16" customWidth="1"/>
    <col min="2051" max="2058" width="12.5" style="16" customWidth="1"/>
    <col min="2059" max="2304" width="11.5" style="16"/>
    <col min="2305" max="2305" width="30.5" style="16" customWidth="1"/>
    <col min="2306" max="2306" width="16" style="16" customWidth="1"/>
    <col min="2307" max="2314" width="12.5" style="16" customWidth="1"/>
    <col min="2315" max="2560" width="11.5" style="16"/>
    <col min="2561" max="2561" width="30.5" style="16" customWidth="1"/>
    <col min="2562" max="2562" width="16" style="16" customWidth="1"/>
    <col min="2563" max="2570" width="12.5" style="16" customWidth="1"/>
    <col min="2571" max="2816" width="11.5" style="16"/>
    <col min="2817" max="2817" width="30.5" style="16" customWidth="1"/>
    <col min="2818" max="2818" width="16" style="16" customWidth="1"/>
    <col min="2819" max="2826" width="12.5" style="16" customWidth="1"/>
    <col min="2827" max="3072" width="11.5" style="16"/>
    <col min="3073" max="3073" width="30.5" style="16" customWidth="1"/>
    <col min="3074" max="3074" width="16" style="16" customWidth="1"/>
    <col min="3075" max="3082" width="12.5" style="16" customWidth="1"/>
    <col min="3083" max="3328" width="11.5" style="16"/>
    <col min="3329" max="3329" width="30.5" style="16" customWidth="1"/>
    <col min="3330" max="3330" width="16" style="16" customWidth="1"/>
    <col min="3331" max="3338" width="12.5" style="16" customWidth="1"/>
    <col min="3339" max="3584" width="11.5" style="16"/>
    <col min="3585" max="3585" width="30.5" style="16" customWidth="1"/>
    <col min="3586" max="3586" width="16" style="16" customWidth="1"/>
    <col min="3587" max="3594" width="12.5" style="16" customWidth="1"/>
    <col min="3595" max="3840" width="11.5" style="16"/>
    <col min="3841" max="3841" width="30.5" style="16" customWidth="1"/>
    <col min="3842" max="3842" width="16" style="16" customWidth="1"/>
    <col min="3843" max="3850" width="12.5" style="16" customWidth="1"/>
    <col min="3851" max="4096" width="11.5" style="16"/>
    <col min="4097" max="4097" width="30.5" style="16" customWidth="1"/>
    <col min="4098" max="4098" width="16" style="16" customWidth="1"/>
    <col min="4099" max="4106" width="12.5" style="16" customWidth="1"/>
    <col min="4107" max="4352" width="11.5" style="16"/>
    <col min="4353" max="4353" width="30.5" style="16" customWidth="1"/>
    <col min="4354" max="4354" width="16" style="16" customWidth="1"/>
    <col min="4355" max="4362" width="12.5" style="16" customWidth="1"/>
    <col min="4363" max="4608" width="11.5" style="16"/>
    <col min="4609" max="4609" width="30.5" style="16" customWidth="1"/>
    <col min="4610" max="4610" width="16" style="16" customWidth="1"/>
    <col min="4611" max="4618" width="12.5" style="16" customWidth="1"/>
    <col min="4619" max="4864" width="11.5" style="16"/>
    <col min="4865" max="4865" width="30.5" style="16" customWidth="1"/>
    <col min="4866" max="4866" width="16" style="16" customWidth="1"/>
    <col min="4867" max="4874" width="12.5" style="16" customWidth="1"/>
    <col min="4875" max="5120" width="11.5" style="16"/>
    <col min="5121" max="5121" width="30.5" style="16" customWidth="1"/>
    <col min="5122" max="5122" width="16" style="16" customWidth="1"/>
    <col min="5123" max="5130" width="12.5" style="16" customWidth="1"/>
    <col min="5131" max="5376" width="11.5" style="16"/>
    <col min="5377" max="5377" width="30.5" style="16" customWidth="1"/>
    <col min="5378" max="5378" width="16" style="16" customWidth="1"/>
    <col min="5379" max="5386" width="12.5" style="16" customWidth="1"/>
    <col min="5387" max="5632" width="11.5" style="16"/>
    <col min="5633" max="5633" width="30.5" style="16" customWidth="1"/>
    <col min="5634" max="5634" width="16" style="16" customWidth="1"/>
    <col min="5635" max="5642" width="12.5" style="16" customWidth="1"/>
    <col min="5643" max="5888" width="11.5" style="16"/>
    <col min="5889" max="5889" width="30.5" style="16" customWidth="1"/>
    <col min="5890" max="5890" width="16" style="16" customWidth="1"/>
    <col min="5891" max="5898" width="12.5" style="16" customWidth="1"/>
    <col min="5899" max="6144" width="11.5" style="16"/>
    <col min="6145" max="6145" width="30.5" style="16" customWidth="1"/>
    <col min="6146" max="6146" width="16" style="16" customWidth="1"/>
    <col min="6147" max="6154" width="12.5" style="16" customWidth="1"/>
    <col min="6155" max="6400" width="11.5" style="16"/>
    <col min="6401" max="6401" width="30.5" style="16" customWidth="1"/>
    <col min="6402" max="6402" width="16" style="16" customWidth="1"/>
    <col min="6403" max="6410" width="12.5" style="16" customWidth="1"/>
    <col min="6411" max="6656" width="11.5" style="16"/>
    <col min="6657" max="6657" width="30.5" style="16" customWidth="1"/>
    <col min="6658" max="6658" width="16" style="16" customWidth="1"/>
    <col min="6659" max="6666" width="12.5" style="16" customWidth="1"/>
    <col min="6667" max="6912" width="11.5" style="16"/>
    <col min="6913" max="6913" width="30.5" style="16" customWidth="1"/>
    <col min="6914" max="6914" width="16" style="16" customWidth="1"/>
    <col min="6915" max="6922" width="12.5" style="16" customWidth="1"/>
    <col min="6923" max="7168" width="11.5" style="16"/>
    <col min="7169" max="7169" width="30.5" style="16" customWidth="1"/>
    <col min="7170" max="7170" width="16" style="16" customWidth="1"/>
    <col min="7171" max="7178" width="12.5" style="16" customWidth="1"/>
    <col min="7179" max="7424" width="11.5" style="16"/>
    <col min="7425" max="7425" width="30.5" style="16" customWidth="1"/>
    <col min="7426" max="7426" width="16" style="16" customWidth="1"/>
    <col min="7427" max="7434" width="12.5" style="16" customWidth="1"/>
    <col min="7435" max="7680" width="11.5" style="16"/>
    <col min="7681" max="7681" width="30.5" style="16" customWidth="1"/>
    <col min="7682" max="7682" width="16" style="16" customWidth="1"/>
    <col min="7683" max="7690" width="12.5" style="16" customWidth="1"/>
    <col min="7691" max="7936" width="11.5" style="16"/>
    <col min="7937" max="7937" width="30.5" style="16" customWidth="1"/>
    <col min="7938" max="7938" width="16" style="16" customWidth="1"/>
    <col min="7939" max="7946" width="12.5" style="16" customWidth="1"/>
    <col min="7947" max="8192" width="11.5" style="16"/>
    <col min="8193" max="8193" width="30.5" style="16" customWidth="1"/>
    <col min="8194" max="8194" width="16" style="16" customWidth="1"/>
    <col min="8195" max="8202" width="12.5" style="16" customWidth="1"/>
    <col min="8203" max="8448" width="11.5" style="16"/>
    <col min="8449" max="8449" width="30.5" style="16" customWidth="1"/>
    <col min="8450" max="8450" width="16" style="16" customWidth="1"/>
    <col min="8451" max="8458" width="12.5" style="16" customWidth="1"/>
    <col min="8459" max="8704" width="11.5" style="16"/>
    <col min="8705" max="8705" width="30.5" style="16" customWidth="1"/>
    <col min="8706" max="8706" width="16" style="16" customWidth="1"/>
    <col min="8707" max="8714" width="12.5" style="16" customWidth="1"/>
    <col min="8715" max="8960" width="11.5" style="16"/>
    <col min="8961" max="8961" width="30.5" style="16" customWidth="1"/>
    <col min="8962" max="8962" width="16" style="16" customWidth="1"/>
    <col min="8963" max="8970" width="12.5" style="16" customWidth="1"/>
    <col min="8971" max="9216" width="11.5" style="16"/>
    <col min="9217" max="9217" width="30.5" style="16" customWidth="1"/>
    <col min="9218" max="9218" width="16" style="16" customWidth="1"/>
    <col min="9219" max="9226" width="12.5" style="16" customWidth="1"/>
    <col min="9227" max="9472" width="11.5" style="16"/>
    <col min="9473" max="9473" width="30.5" style="16" customWidth="1"/>
    <col min="9474" max="9474" width="16" style="16" customWidth="1"/>
    <col min="9475" max="9482" width="12.5" style="16" customWidth="1"/>
    <col min="9483" max="9728" width="11.5" style="16"/>
    <col min="9729" max="9729" width="30.5" style="16" customWidth="1"/>
    <col min="9730" max="9730" width="16" style="16" customWidth="1"/>
    <col min="9731" max="9738" width="12.5" style="16" customWidth="1"/>
    <col min="9739" max="9984" width="11.5" style="16"/>
    <col min="9985" max="9985" width="30.5" style="16" customWidth="1"/>
    <col min="9986" max="9986" width="16" style="16" customWidth="1"/>
    <col min="9987" max="9994" width="12.5" style="16" customWidth="1"/>
    <col min="9995" max="10240" width="11.5" style="16"/>
    <col min="10241" max="10241" width="30.5" style="16" customWidth="1"/>
    <col min="10242" max="10242" width="16" style="16" customWidth="1"/>
    <col min="10243" max="10250" width="12.5" style="16" customWidth="1"/>
    <col min="10251" max="10496" width="11.5" style="16"/>
    <col min="10497" max="10497" width="30.5" style="16" customWidth="1"/>
    <col min="10498" max="10498" width="16" style="16" customWidth="1"/>
    <col min="10499" max="10506" width="12.5" style="16" customWidth="1"/>
    <col min="10507" max="10752" width="11.5" style="16"/>
    <col min="10753" max="10753" width="30.5" style="16" customWidth="1"/>
    <col min="10754" max="10754" width="16" style="16" customWidth="1"/>
    <col min="10755" max="10762" width="12.5" style="16" customWidth="1"/>
    <col min="10763" max="11008" width="11.5" style="16"/>
    <col min="11009" max="11009" width="30.5" style="16" customWidth="1"/>
    <col min="11010" max="11010" width="16" style="16" customWidth="1"/>
    <col min="11011" max="11018" width="12.5" style="16" customWidth="1"/>
    <col min="11019" max="11264" width="11.5" style="16"/>
    <col min="11265" max="11265" width="30.5" style="16" customWidth="1"/>
    <col min="11266" max="11266" width="16" style="16" customWidth="1"/>
    <col min="11267" max="11274" width="12.5" style="16" customWidth="1"/>
    <col min="11275" max="11520" width="11.5" style="16"/>
    <col min="11521" max="11521" width="30.5" style="16" customWidth="1"/>
    <col min="11522" max="11522" width="16" style="16" customWidth="1"/>
    <col min="11523" max="11530" width="12.5" style="16" customWidth="1"/>
    <col min="11531" max="11776" width="11.5" style="16"/>
    <col min="11777" max="11777" width="30.5" style="16" customWidth="1"/>
    <col min="11778" max="11778" width="16" style="16" customWidth="1"/>
    <col min="11779" max="11786" width="12.5" style="16" customWidth="1"/>
    <col min="11787" max="12032" width="11.5" style="16"/>
    <col min="12033" max="12033" width="30.5" style="16" customWidth="1"/>
    <col min="12034" max="12034" width="16" style="16" customWidth="1"/>
    <col min="12035" max="12042" width="12.5" style="16" customWidth="1"/>
    <col min="12043" max="12288" width="11.5" style="16"/>
    <col min="12289" max="12289" width="30.5" style="16" customWidth="1"/>
    <col min="12290" max="12290" width="16" style="16" customWidth="1"/>
    <col min="12291" max="12298" width="12.5" style="16" customWidth="1"/>
    <col min="12299" max="12544" width="11.5" style="16"/>
    <col min="12545" max="12545" width="30.5" style="16" customWidth="1"/>
    <col min="12546" max="12546" width="16" style="16" customWidth="1"/>
    <col min="12547" max="12554" width="12.5" style="16" customWidth="1"/>
    <col min="12555" max="12800" width="11.5" style="16"/>
    <col min="12801" max="12801" width="30.5" style="16" customWidth="1"/>
    <col min="12802" max="12802" width="16" style="16" customWidth="1"/>
    <col min="12803" max="12810" width="12.5" style="16" customWidth="1"/>
    <col min="12811" max="13056" width="11.5" style="16"/>
    <col min="13057" max="13057" width="30.5" style="16" customWidth="1"/>
    <col min="13058" max="13058" width="16" style="16" customWidth="1"/>
    <col min="13059" max="13066" width="12.5" style="16" customWidth="1"/>
    <col min="13067" max="13312" width="11.5" style="16"/>
    <col min="13313" max="13313" width="30.5" style="16" customWidth="1"/>
    <col min="13314" max="13314" width="16" style="16" customWidth="1"/>
    <col min="13315" max="13322" width="12.5" style="16" customWidth="1"/>
    <col min="13323" max="13568" width="11.5" style="16"/>
    <col min="13569" max="13569" width="30.5" style="16" customWidth="1"/>
    <col min="13570" max="13570" width="16" style="16" customWidth="1"/>
    <col min="13571" max="13578" width="12.5" style="16" customWidth="1"/>
    <col min="13579" max="13824" width="11.5" style="16"/>
    <col min="13825" max="13825" width="30.5" style="16" customWidth="1"/>
    <col min="13826" max="13826" width="16" style="16" customWidth="1"/>
    <col min="13827" max="13834" width="12.5" style="16" customWidth="1"/>
    <col min="13835" max="14080" width="11.5" style="16"/>
    <col min="14081" max="14081" width="30.5" style="16" customWidth="1"/>
    <col min="14082" max="14082" width="16" style="16" customWidth="1"/>
    <col min="14083" max="14090" width="12.5" style="16" customWidth="1"/>
    <col min="14091" max="14336" width="11.5" style="16"/>
    <col min="14337" max="14337" width="30.5" style="16" customWidth="1"/>
    <col min="14338" max="14338" width="16" style="16" customWidth="1"/>
    <col min="14339" max="14346" width="12.5" style="16" customWidth="1"/>
    <col min="14347" max="14592" width="11.5" style="16"/>
    <col min="14593" max="14593" width="30.5" style="16" customWidth="1"/>
    <col min="14594" max="14594" width="16" style="16" customWidth="1"/>
    <col min="14595" max="14602" width="12.5" style="16" customWidth="1"/>
    <col min="14603" max="14848" width="11.5" style="16"/>
    <col min="14849" max="14849" width="30.5" style="16" customWidth="1"/>
    <col min="14850" max="14850" width="16" style="16" customWidth="1"/>
    <col min="14851" max="14858" width="12.5" style="16" customWidth="1"/>
    <col min="14859" max="15104" width="11.5" style="16"/>
    <col min="15105" max="15105" width="30.5" style="16" customWidth="1"/>
    <col min="15106" max="15106" width="16" style="16" customWidth="1"/>
    <col min="15107" max="15114" width="12.5" style="16" customWidth="1"/>
    <col min="15115" max="15360" width="11.5" style="16"/>
    <col min="15361" max="15361" width="30.5" style="16" customWidth="1"/>
    <col min="15362" max="15362" width="16" style="16" customWidth="1"/>
    <col min="15363" max="15370" width="12.5" style="16" customWidth="1"/>
    <col min="15371" max="15616" width="11.5" style="16"/>
    <col min="15617" max="15617" width="30.5" style="16" customWidth="1"/>
    <col min="15618" max="15618" width="16" style="16" customWidth="1"/>
    <col min="15619" max="15626" width="12.5" style="16" customWidth="1"/>
    <col min="15627" max="15872" width="11.5" style="16"/>
    <col min="15873" max="15873" width="30.5" style="16" customWidth="1"/>
    <col min="15874" max="15874" width="16" style="16" customWidth="1"/>
    <col min="15875" max="15882" width="12.5" style="16" customWidth="1"/>
    <col min="15883" max="16128" width="11.5" style="16"/>
    <col min="16129" max="16129" width="30.5" style="16" customWidth="1"/>
    <col min="16130" max="16130" width="16" style="16" customWidth="1"/>
    <col min="16131" max="16138" width="12.5" style="16" customWidth="1"/>
    <col min="16139" max="16384" width="11.5" style="16"/>
  </cols>
  <sheetData>
    <row r="1" spans="1:10" s="14" customFormat="1" ht="59.25" customHeight="1"/>
    <row r="2" spans="1:10" s="15" customFormat="1" ht="3.75" customHeight="1"/>
    <row r="3" spans="1:10" ht="28.5" customHeight="1">
      <c r="A3" s="485" t="s">
        <v>13</v>
      </c>
      <c r="B3" s="485"/>
      <c r="C3" s="485"/>
      <c r="D3" s="485"/>
      <c r="E3" s="490"/>
      <c r="F3" s="490"/>
      <c r="G3" s="490"/>
      <c r="H3" s="490"/>
      <c r="I3" s="490"/>
      <c r="J3" s="490"/>
    </row>
    <row r="4" spans="1:10">
      <c r="A4" s="491" t="str">
        <f>+'[8]Lista de indicadores '!$B4</f>
        <v>Actividades de uso de internet para personas de 5 años y más</v>
      </c>
      <c r="B4" s="490"/>
      <c r="C4" s="490"/>
      <c r="D4" s="490"/>
      <c r="E4" s="490"/>
      <c r="F4" s="490"/>
      <c r="G4" s="490"/>
      <c r="H4" s="490"/>
      <c r="I4" s="490"/>
      <c r="J4" s="490"/>
    </row>
    <row r="5" spans="1:10">
      <c r="A5" s="483">
        <v>2020</v>
      </c>
      <c r="B5" s="490"/>
      <c r="C5" s="490"/>
      <c r="D5" s="490"/>
      <c r="E5" s="490"/>
      <c r="F5" s="490"/>
      <c r="G5" s="490"/>
      <c r="H5" s="490"/>
      <c r="I5" s="490"/>
      <c r="J5" s="490"/>
    </row>
    <row r="7" spans="1:10" s="18" customFormat="1" ht="18.75" customHeight="1">
      <c r="A7" s="462" t="s">
        <v>14</v>
      </c>
      <c r="B7" s="494" t="s">
        <v>15</v>
      </c>
      <c r="C7" s="495" t="s">
        <v>16</v>
      </c>
      <c r="D7" s="496"/>
      <c r="E7" s="496"/>
      <c r="F7" s="496"/>
      <c r="G7" s="496"/>
      <c r="H7" s="496"/>
      <c r="I7" s="496"/>
      <c r="J7" s="496"/>
    </row>
    <row r="8" spans="1:10" s="18" customFormat="1" ht="72.75" customHeight="1">
      <c r="A8" s="492"/>
      <c r="B8" s="492"/>
      <c r="C8" s="497" t="s">
        <v>17</v>
      </c>
      <c r="D8" s="497"/>
      <c r="E8" s="497" t="s">
        <v>18</v>
      </c>
      <c r="F8" s="497"/>
      <c r="G8" s="497" t="s">
        <v>19</v>
      </c>
      <c r="H8" s="497"/>
      <c r="I8" s="497" t="s">
        <v>20</v>
      </c>
      <c r="J8" s="497"/>
    </row>
    <row r="9" spans="1:10" s="18" customFormat="1" ht="18.75" customHeight="1">
      <c r="A9" s="493"/>
      <c r="B9" s="493"/>
      <c r="C9" s="19" t="s">
        <v>21</v>
      </c>
      <c r="D9" s="19" t="s">
        <v>22</v>
      </c>
      <c r="E9" s="19" t="s">
        <v>21</v>
      </c>
      <c r="F9" s="19" t="s">
        <v>22</v>
      </c>
      <c r="G9" s="19" t="s">
        <v>21</v>
      </c>
      <c r="H9" s="19" t="s">
        <v>22</v>
      </c>
      <c r="I9" s="19" t="s">
        <v>21</v>
      </c>
      <c r="J9" s="19" t="s">
        <v>22</v>
      </c>
    </row>
    <row r="10" spans="1:10" s="18" customFormat="1" ht="14">
      <c r="A10" s="20" t="s">
        <v>23</v>
      </c>
      <c r="B10" s="21">
        <v>32704</v>
      </c>
      <c r="C10" s="21">
        <v>26576</v>
      </c>
      <c r="D10" s="22">
        <v>81.262174000000002</v>
      </c>
      <c r="E10" s="21">
        <v>4589</v>
      </c>
      <c r="F10" s="22">
        <v>14.0309928</v>
      </c>
      <c r="G10" s="21">
        <v>7721</v>
      </c>
      <c r="H10" s="22">
        <v>23.6080042</v>
      </c>
      <c r="I10" s="21">
        <v>5216</v>
      </c>
      <c r="J10" s="22">
        <v>15.9486642</v>
      </c>
    </row>
    <row r="11" spans="1:10" s="18" customFormat="1" ht="14">
      <c r="A11" s="20" t="s">
        <v>24</v>
      </c>
      <c r="B11" s="21">
        <v>27968</v>
      </c>
      <c r="C11" s="21">
        <v>22909</v>
      </c>
      <c r="D11" s="22">
        <v>81.911289499999995</v>
      </c>
      <c r="E11" s="21">
        <v>4262</v>
      </c>
      <c r="F11" s="22">
        <v>15.2385006</v>
      </c>
      <c r="G11" s="21">
        <v>6979</v>
      </c>
      <c r="H11" s="22">
        <v>24.952549099999999</v>
      </c>
      <c r="I11" s="21">
        <v>4748</v>
      </c>
      <c r="J11" s="22">
        <v>16.9782349</v>
      </c>
    </row>
    <row r="12" spans="1:10" s="18" customFormat="1" ht="14">
      <c r="A12" s="20" t="s">
        <v>25</v>
      </c>
      <c r="B12" s="21">
        <v>4737</v>
      </c>
      <c r="C12" s="21">
        <v>3667</v>
      </c>
      <c r="D12" s="22">
        <v>77.429354099999998</v>
      </c>
      <c r="E12" s="21">
        <v>327</v>
      </c>
      <c r="F12" s="22">
        <v>6.9010436400000001</v>
      </c>
      <c r="G12" s="21">
        <v>742</v>
      </c>
      <c r="H12" s="22">
        <v>15.6688951</v>
      </c>
      <c r="I12" s="21">
        <v>467</v>
      </c>
      <c r="J12" s="22">
        <v>9.8693767500000007</v>
      </c>
    </row>
    <row r="13" spans="1:10" s="18" customFormat="1" ht="14"/>
    <row r="14" spans="1:10" s="18" customFormat="1" ht="14">
      <c r="A14" s="23" t="s">
        <v>26</v>
      </c>
    </row>
    <row r="15" spans="1:10" s="18" customFormat="1" ht="14"/>
    <row r="16" spans="1:10" s="18" customFormat="1" ht="14"/>
    <row r="17" s="18" customFormat="1" ht="14"/>
    <row r="18" s="18" customFormat="1" ht="14"/>
    <row r="19" s="18" customFormat="1" ht="14"/>
    <row r="20" s="18" customFormat="1" ht="14"/>
    <row r="21" s="18" customFormat="1" ht="14"/>
    <row r="22" s="18" customFormat="1" ht="14"/>
    <row r="23" s="18" customFormat="1" ht="14"/>
    <row r="24" s="18" customFormat="1" ht="14"/>
    <row r="25" s="18" customFormat="1" ht="14"/>
    <row r="26" s="18" customFormat="1" ht="14"/>
    <row r="27" s="18" customFormat="1" ht="14"/>
    <row r="28" s="18" customFormat="1" ht="14"/>
    <row r="29" s="18" customFormat="1" ht="14"/>
    <row r="30" s="18" customFormat="1" ht="14"/>
    <row r="31" s="18" customFormat="1" ht="14"/>
    <row r="32" s="18" customFormat="1" ht="14"/>
    <row r="33" s="18" customFormat="1" ht="14"/>
    <row r="34" s="18" customFormat="1" ht="14"/>
    <row r="35" s="18" customFormat="1" ht="14"/>
    <row r="36" s="18" customFormat="1" ht="14"/>
    <row r="37" s="18" customFormat="1" ht="14"/>
    <row r="38" s="18" customFormat="1" ht="14"/>
    <row r="39" s="18" customFormat="1" ht="14"/>
    <row r="40" s="18" customFormat="1" ht="14"/>
    <row r="41" s="18" customFormat="1" ht="14"/>
    <row r="42" s="18" customFormat="1" ht="14"/>
    <row r="43" s="18" customFormat="1" ht="14"/>
  </sheetData>
  <sheetProtection selectLockedCells="1" selectUnlockedCells="1"/>
  <mergeCells count="10">
    <mergeCell ref="A3:J3"/>
    <mergeCell ref="A4:J4"/>
    <mergeCell ref="A5:J5"/>
    <mergeCell ref="A7:A9"/>
    <mergeCell ref="B7:B9"/>
    <mergeCell ref="C7:J7"/>
    <mergeCell ref="C8:D8"/>
    <mergeCell ref="E8:F8"/>
    <mergeCell ref="G8:H8"/>
    <mergeCell ref="I8:J8"/>
  </mergeCells>
  <conditionalFormatting sqref="A4:A5">
    <cfRule type="duplicateValues" dxfId="32" priority="1"/>
  </conditionalFormatting>
  <pageMargins left="0.7" right="0.7" top="0.75" bottom="0.75" header="0.3" footer="0.3"/>
  <pageSetup orientation="portrait" horizontalDpi="360" verticalDpi="360"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FE00D-29F0-43BA-9921-8F61C605AEF3}">
  <dimension ref="A1:N43"/>
  <sheetViews>
    <sheetView showGridLines="0" zoomScale="87" zoomScaleNormal="87" workbookViewId="0">
      <selection activeCell="A3" sqref="A3:N3"/>
    </sheetView>
  </sheetViews>
  <sheetFormatPr baseColWidth="10" defaultRowHeight="15"/>
  <cols>
    <col min="1" max="1" width="26.6640625" style="16" customWidth="1"/>
    <col min="2" max="14" width="12.5" style="16" customWidth="1"/>
    <col min="15" max="256" width="11.5" style="16"/>
    <col min="257" max="257" width="26.6640625" style="16" customWidth="1"/>
    <col min="258" max="270" width="12.5" style="16" customWidth="1"/>
    <col min="271" max="512" width="11.5" style="16"/>
    <col min="513" max="513" width="26.6640625" style="16" customWidth="1"/>
    <col min="514" max="526" width="12.5" style="16" customWidth="1"/>
    <col min="527" max="768" width="11.5" style="16"/>
    <col min="769" max="769" width="26.6640625" style="16" customWidth="1"/>
    <col min="770" max="782" width="12.5" style="16" customWidth="1"/>
    <col min="783" max="1024" width="11.5" style="16"/>
    <col min="1025" max="1025" width="26.6640625" style="16" customWidth="1"/>
    <col min="1026" max="1038" width="12.5" style="16" customWidth="1"/>
    <col min="1039" max="1280" width="11.5" style="16"/>
    <col min="1281" max="1281" width="26.6640625" style="16" customWidth="1"/>
    <col min="1282" max="1294" width="12.5" style="16" customWidth="1"/>
    <col min="1295" max="1536" width="11.5" style="16"/>
    <col min="1537" max="1537" width="26.6640625" style="16" customWidth="1"/>
    <col min="1538" max="1550" width="12.5" style="16" customWidth="1"/>
    <col min="1551" max="1792" width="11.5" style="16"/>
    <col min="1793" max="1793" width="26.6640625" style="16" customWidth="1"/>
    <col min="1794" max="1806" width="12.5" style="16" customWidth="1"/>
    <col min="1807" max="2048" width="11.5" style="16"/>
    <col min="2049" max="2049" width="26.6640625" style="16" customWidth="1"/>
    <col min="2050" max="2062" width="12.5" style="16" customWidth="1"/>
    <col min="2063" max="2304" width="11.5" style="16"/>
    <col min="2305" max="2305" width="26.6640625" style="16" customWidth="1"/>
    <col min="2306" max="2318" width="12.5" style="16" customWidth="1"/>
    <col min="2319" max="2560" width="11.5" style="16"/>
    <col min="2561" max="2561" width="26.6640625" style="16" customWidth="1"/>
    <col min="2562" max="2574" width="12.5" style="16" customWidth="1"/>
    <col min="2575" max="2816" width="11.5" style="16"/>
    <col min="2817" max="2817" width="26.6640625" style="16" customWidth="1"/>
    <col min="2818" max="2830" width="12.5" style="16" customWidth="1"/>
    <col min="2831" max="3072" width="11.5" style="16"/>
    <col min="3073" max="3073" width="26.6640625" style="16" customWidth="1"/>
    <col min="3074" max="3086" width="12.5" style="16" customWidth="1"/>
    <col min="3087" max="3328" width="11.5" style="16"/>
    <col min="3329" max="3329" width="26.6640625" style="16" customWidth="1"/>
    <col min="3330" max="3342" width="12.5" style="16" customWidth="1"/>
    <col min="3343" max="3584" width="11.5" style="16"/>
    <col min="3585" max="3585" width="26.6640625" style="16" customWidth="1"/>
    <col min="3586" max="3598" width="12.5" style="16" customWidth="1"/>
    <col min="3599" max="3840" width="11.5" style="16"/>
    <col min="3841" max="3841" width="26.6640625" style="16" customWidth="1"/>
    <col min="3842" max="3854" width="12.5" style="16" customWidth="1"/>
    <col min="3855" max="4096" width="11.5" style="16"/>
    <col min="4097" max="4097" width="26.6640625" style="16" customWidth="1"/>
    <col min="4098" max="4110" width="12.5" style="16" customWidth="1"/>
    <col min="4111" max="4352" width="11.5" style="16"/>
    <col min="4353" max="4353" width="26.6640625" style="16" customWidth="1"/>
    <col min="4354" max="4366" width="12.5" style="16" customWidth="1"/>
    <col min="4367" max="4608" width="11.5" style="16"/>
    <col min="4609" max="4609" width="26.6640625" style="16" customWidth="1"/>
    <col min="4610" max="4622" width="12.5" style="16" customWidth="1"/>
    <col min="4623" max="4864" width="11.5" style="16"/>
    <col min="4865" max="4865" width="26.6640625" style="16" customWidth="1"/>
    <col min="4866" max="4878" width="12.5" style="16" customWidth="1"/>
    <col min="4879" max="5120" width="11.5" style="16"/>
    <col min="5121" max="5121" width="26.6640625" style="16" customWidth="1"/>
    <col min="5122" max="5134" width="12.5" style="16" customWidth="1"/>
    <col min="5135" max="5376" width="11.5" style="16"/>
    <col min="5377" max="5377" width="26.6640625" style="16" customWidth="1"/>
    <col min="5378" max="5390" width="12.5" style="16" customWidth="1"/>
    <col min="5391" max="5632" width="11.5" style="16"/>
    <col min="5633" max="5633" width="26.6640625" style="16" customWidth="1"/>
    <col min="5634" max="5646" width="12.5" style="16" customWidth="1"/>
    <col min="5647" max="5888" width="11.5" style="16"/>
    <col min="5889" max="5889" width="26.6640625" style="16" customWidth="1"/>
    <col min="5890" max="5902" width="12.5" style="16" customWidth="1"/>
    <col min="5903" max="6144" width="11.5" style="16"/>
    <col min="6145" max="6145" width="26.6640625" style="16" customWidth="1"/>
    <col min="6146" max="6158" width="12.5" style="16" customWidth="1"/>
    <col min="6159" max="6400" width="11.5" style="16"/>
    <col min="6401" max="6401" width="26.6640625" style="16" customWidth="1"/>
    <col min="6402" max="6414" width="12.5" style="16" customWidth="1"/>
    <col min="6415" max="6656" width="11.5" style="16"/>
    <col min="6657" max="6657" width="26.6640625" style="16" customWidth="1"/>
    <col min="6658" max="6670" width="12.5" style="16" customWidth="1"/>
    <col min="6671" max="6912" width="11.5" style="16"/>
    <col min="6913" max="6913" width="26.6640625" style="16" customWidth="1"/>
    <col min="6914" max="6926" width="12.5" style="16" customWidth="1"/>
    <col min="6927" max="7168" width="11.5" style="16"/>
    <col min="7169" max="7169" width="26.6640625" style="16" customWidth="1"/>
    <col min="7170" max="7182" width="12.5" style="16" customWidth="1"/>
    <col min="7183" max="7424" width="11.5" style="16"/>
    <col min="7425" max="7425" width="26.6640625" style="16" customWidth="1"/>
    <col min="7426" max="7438" width="12.5" style="16" customWidth="1"/>
    <col min="7439" max="7680" width="11.5" style="16"/>
    <col min="7681" max="7681" width="26.6640625" style="16" customWidth="1"/>
    <col min="7682" max="7694" width="12.5" style="16" customWidth="1"/>
    <col min="7695" max="7936" width="11.5" style="16"/>
    <col min="7937" max="7937" width="26.6640625" style="16" customWidth="1"/>
    <col min="7938" max="7950" width="12.5" style="16" customWidth="1"/>
    <col min="7951" max="8192" width="11.5" style="16"/>
    <col min="8193" max="8193" width="26.6640625" style="16" customWidth="1"/>
    <col min="8194" max="8206" width="12.5" style="16" customWidth="1"/>
    <col min="8207" max="8448" width="11.5" style="16"/>
    <col min="8449" max="8449" width="26.6640625" style="16" customWidth="1"/>
    <col min="8450" max="8462" width="12.5" style="16" customWidth="1"/>
    <col min="8463" max="8704" width="11.5" style="16"/>
    <col min="8705" max="8705" width="26.6640625" style="16" customWidth="1"/>
    <col min="8706" max="8718" width="12.5" style="16" customWidth="1"/>
    <col min="8719" max="8960" width="11.5" style="16"/>
    <col min="8961" max="8961" width="26.6640625" style="16" customWidth="1"/>
    <col min="8962" max="8974" width="12.5" style="16" customWidth="1"/>
    <col min="8975" max="9216" width="11.5" style="16"/>
    <col min="9217" max="9217" width="26.6640625" style="16" customWidth="1"/>
    <col min="9218" max="9230" width="12.5" style="16" customWidth="1"/>
    <col min="9231" max="9472" width="11.5" style="16"/>
    <col min="9473" max="9473" width="26.6640625" style="16" customWidth="1"/>
    <col min="9474" max="9486" width="12.5" style="16" customWidth="1"/>
    <col min="9487" max="9728" width="11.5" style="16"/>
    <col min="9729" max="9729" width="26.6640625" style="16" customWidth="1"/>
    <col min="9730" max="9742" width="12.5" style="16" customWidth="1"/>
    <col min="9743" max="9984" width="11.5" style="16"/>
    <col min="9985" max="9985" width="26.6640625" style="16" customWidth="1"/>
    <col min="9986" max="9998" width="12.5" style="16" customWidth="1"/>
    <col min="9999" max="10240" width="11.5" style="16"/>
    <col min="10241" max="10241" width="26.6640625" style="16" customWidth="1"/>
    <col min="10242" max="10254" width="12.5" style="16" customWidth="1"/>
    <col min="10255" max="10496" width="11.5" style="16"/>
    <col min="10497" max="10497" width="26.6640625" style="16" customWidth="1"/>
    <col min="10498" max="10510" width="12.5" style="16" customWidth="1"/>
    <col min="10511" max="10752" width="11.5" style="16"/>
    <col min="10753" max="10753" width="26.6640625" style="16" customWidth="1"/>
    <col min="10754" max="10766" width="12.5" style="16" customWidth="1"/>
    <col min="10767" max="11008" width="11.5" style="16"/>
    <col min="11009" max="11009" width="26.6640625" style="16" customWidth="1"/>
    <col min="11010" max="11022" width="12.5" style="16" customWidth="1"/>
    <col min="11023" max="11264" width="11.5" style="16"/>
    <col min="11265" max="11265" width="26.6640625" style="16" customWidth="1"/>
    <col min="11266" max="11278" width="12.5" style="16" customWidth="1"/>
    <col min="11279" max="11520" width="11.5" style="16"/>
    <col min="11521" max="11521" width="26.6640625" style="16" customWidth="1"/>
    <col min="11522" max="11534" width="12.5" style="16" customWidth="1"/>
    <col min="11535" max="11776" width="11.5" style="16"/>
    <col min="11777" max="11777" width="26.6640625" style="16" customWidth="1"/>
    <col min="11778" max="11790" width="12.5" style="16" customWidth="1"/>
    <col min="11791" max="12032" width="11.5" style="16"/>
    <col min="12033" max="12033" width="26.6640625" style="16" customWidth="1"/>
    <col min="12034" max="12046" width="12.5" style="16" customWidth="1"/>
    <col min="12047" max="12288" width="11.5" style="16"/>
    <col min="12289" max="12289" width="26.6640625" style="16" customWidth="1"/>
    <col min="12290" max="12302" width="12.5" style="16" customWidth="1"/>
    <col min="12303" max="12544" width="11.5" style="16"/>
    <col min="12545" max="12545" width="26.6640625" style="16" customWidth="1"/>
    <col min="12546" max="12558" width="12.5" style="16" customWidth="1"/>
    <col min="12559" max="12800" width="11.5" style="16"/>
    <col min="12801" max="12801" width="26.6640625" style="16" customWidth="1"/>
    <col min="12802" max="12814" width="12.5" style="16" customWidth="1"/>
    <col min="12815" max="13056" width="11.5" style="16"/>
    <col min="13057" max="13057" width="26.6640625" style="16" customWidth="1"/>
    <col min="13058" max="13070" width="12.5" style="16" customWidth="1"/>
    <col min="13071" max="13312" width="11.5" style="16"/>
    <col min="13313" max="13313" width="26.6640625" style="16" customWidth="1"/>
    <col min="13314" max="13326" width="12.5" style="16" customWidth="1"/>
    <col min="13327" max="13568" width="11.5" style="16"/>
    <col min="13569" max="13569" width="26.6640625" style="16" customWidth="1"/>
    <col min="13570" max="13582" width="12.5" style="16" customWidth="1"/>
    <col min="13583" max="13824" width="11.5" style="16"/>
    <col min="13825" max="13825" width="26.6640625" style="16" customWidth="1"/>
    <col min="13826" max="13838" width="12.5" style="16" customWidth="1"/>
    <col min="13839" max="14080" width="11.5" style="16"/>
    <col min="14081" max="14081" width="26.6640625" style="16" customWidth="1"/>
    <col min="14082" max="14094" width="12.5" style="16" customWidth="1"/>
    <col min="14095" max="14336" width="11.5" style="16"/>
    <col min="14337" max="14337" width="26.6640625" style="16" customWidth="1"/>
    <col min="14338" max="14350" width="12.5" style="16" customWidth="1"/>
    <col min="14351" max="14592" width="11.5" style="16"/>
    <col min="14593" max="14593" width="26.6640625" style="16" customWidth="1"/>
    <col min="14594" max="14606" width="12.5" style="16" customWidth="1"/>
    <col min="14607" max="14848" width="11.5" style="16"/>
    <col min="14849" max="14849" width="26.6640625" style="16" customWidth="1"/>
    <col min="14850" max="14862" width="12.5" style="16" customWidth="1"/>
    <col min="14863" max="15104" width="11.5" style="16"/>
    <col min="15105" max="15105" width="26.6640625" style="16" customWidth="1"/>
    <col min="15106" max="15118" width="12.5" style="16" customWidth="1"/>
    <col min="15119" max="15360" width="11.5" style="16"/>
    <col min="15361" max="15361" width="26.6640625" style="16" customWidth="1"/>
    <col min="15362" max="15374" width="12.5" style="16" customWidth="1"/>
    <col min="15375" max="15616" width="11.5" style="16"/>
    <col min="15617" max="15617" width="26.6640625" style="16" customWidth="1"/>
    <col min="15618" max="15630" width="12.5" style="16" customWidth="1"/>
    <col min="15631" max="15872" width="11.5" style="16"/>
    <col min="15873" max="15873" width="26.6640625" style="16" customWidth="1"/>
    <col min="15874" max="15886" width="12.5" style="16" customWidth="1"/>
    <col min="15887" max="16128" width="11.5" style="16"/>
    <col min="16129" max="16129" width="26.6640625" style="16" customWidth="1"/>
    <col min="16130" max="16142" width="12.5" style="16" customWidth="1"/>
    <col min="16143" max="16384" width="11.5" style="16"/>
  </cols>
  <sheetData>
    <row r="1" spans="1:14" s="14" customFormat="1" ht="59.25" customHeight="1"/>
    <row r="2" spans="1:14" s="15" customFormat="1" ht="3.75" customHeight="1"/>
    <row r="3" spans="1:14" ht="28.5" customHeight="1">
      <c r="A3" s="485" t="s">
        <v>13</v>
      </c>
      <c r="B3" s="485"/>
      <c r="C3" s="485"/>
      <c r="D3" s="485"/>
      <c r="E3" s="490"/>
      <c r="F3" s="490"/>
      <c r="G3" s="490"/>
      <c r="H3" s="490"/>
      <c r="I3" s="490"/>
      <c r="J3" s="490"/>
      <c r="K3" s="490"/>
      <c r="L3" s="490"/>
      <c r="M3" s="490"/>
      <c r="N3" s="490"/>
    </row>
    <row r="4" spans="1:14">
      <c r="A4" s="491" t="str">
        <f>+'[8]Lista de indicadores '!B5</f>
        <v>Hogares de economía naranja por tipo de posesión de la vivienda</v>
      </c>
      <c r="B4" s="491"/>
      <c r="C4" s="490"/>
      <c r="D4" s="490"/>
      <c r="E4" s="490"/>
      <c r="F4" s="490"/>
      <c r="G4" s="490"/>
      <c r="H4" s="490"/>
      <c r="I4" s="490"/>
      <c r="J4" s="490"/>
      <c r="K4" s="490"/>
      <c r="L4" s="490"/>
      <c r="M4" s="490"/>
      <c r="N4" s="490"/>
    </row>
    <row r="5" spans="1:14">
      <c r="A5" s="483">
        <v>2020</v>
      </c>
      <c r="B5" s="483"/>
      <c r="C5" s="490"/>
      <c r="D5" s="490"/>
      <c r="E5" s="490"/>
      <c r="F5" s="490"/>
      <c r="G5" s="490"/>
      <c r="H5" s="490"/>
      <c r="I5" s="490"/>
      <c r="J5" s="490"/>
      <c r="K5" s="490"/>
      <c r="L5" s="490"/>
      <c r="M5" s="490"/>
      <c r="N5" s="490"/>
    </row>
    <row r="7" spans="1:14" s="18" customFormat="1" ht="30" customHeight="1">
      <c r="A7" s="462" t="s">
        <v>14</v>
      </c>
      <c r="B7" s="462" t="s">
        <v>27</v>
      </c>
      <c r="C7" s="499" t="s">
        <v>28</v>
      </c>
      <c r="D7" s="499"/>
      <c r="E7" s="499"/>
      <c r="F7" s="499"/>
      <c r="G7" s="499"/>
      <c r="H7" s="499"/>
      <c r="I7" s="499"/>
      <c r="J7" s="499"/>
      <c r="K7" s="499"/>
      <c r="L7" s="499"/>
      <c r="M7" s="499"/>
      <c r="N7" s="499"/>
    </row>
    <row r="8" spans="1:14" s="18" customFormat="1" ht="55.5" customHeight="1">
      <c r="A8" s="492"/>
      <c r="B8" s="492"/>
      <c r="C8" s="498" t="s">
        <v>29</v>
      </c>
      <c r="D8" s="498"/>
      <c r="E8" s="498" t="s">
        <v>30</v>
      </c>
      <c r="F8" s="498"/>
      <c r="G8" s="498" t="s">
        <v>31</v>
      </c>
      <c r="H8" s="498"/>
      <c r="I8" s="498" t="s">
        <v>32</v>
      </c>
      <c r="J8" s="498"/>
      <c r="K8" s="498" t="s">
        <v>33</v>
      </c>
      <c r="L8" s="498"/>
      <c r="M8" s="498" t="s">
        <v>34</v>
      </c>
      <c r="N8" s="498"/>
    </row>
    <row r="9" spans="1:14" s="18" customFormat="1" ht="30" customHeight="1">
      <c r="A9" s="493"/>
      <c r="B9" s="493"/>
      <c r="C9" s="24" t="s">
        <v>23</v>
      </c>
      <c r="D9" s="24" t="s">
        <v>22</v>
      </c>
      <c r="E9" s="24" t="s">
        <v>23</v>
      </c>
      <c r="F9" s="24" t="s">
        <v>22</v>
      </c>
      <c r="G9" s="24" t="s">
        <v>23</v>
      </c>
      <c r="H9" s="24" t="s">
        <v>22</v>
      </c>
      <c r="I9" s="24" t="s">
        <v>23</v>
      </c>
      <c r="J9" s="24" t="s">
        <v>22</v>
      </c>
      <c r="K9" s="24" t="s">
        <v>23</v>
      </c>
      <c r="L9" s="24" t="s">
        <v>22</v>
      </c>
      <c r="M9" s="24" t="s">
        <v>23</v>
      </c>
      <c r="N9" s="24" t="s">
        <v>22</v>
      </c>
    </row>
    <row r="10" spans="1:14" s="18" customFormat="1" ht="14">
      <c r="A10" s="20" t="s">
        <v>23</v>
      </c>
      <c r="B10" s="21">
        <v>263834.34999999998</v>
      </c>
      <c r="C10" s="21">
        <v>99723.09</v>
      </c>
      <c r="D10" s="22">
        <v>37.799999999999997</v>
      </c>
      <c r="E10" s="21">
        <v>20055.060000000001</v>
      </c>
      <c r="F10" s="22">
        <v>7.6</v>
      </c>
      <c r="G10" s="21">
        <v>116771.25</v>
      </c>
      <c r="H10" s="22">
        <v>44.26</v>
      </c>
      <c r="I10" s="21">
        <v>20582.93</v>
      </c>
      <c r="J10" s="22">
        <v>7.8</v>
      </c>
      <c r="K10" s="21">
        <v>1719.14</v>
      </c>
      <c r="L10" s="22">
        <v>0.65</v>
      </c>
      <c r="M10" s="21">
        <v>4982.88</v>
      </c>
      <c r="N10" s="22">
        <v>1.89</v>
      </c>
    </row>
    <row r="11" spans="1:14" s="18" customFormat="1" ht="14">
      <c r="A11" s="20" t="s">
        <v>24</v>
      </c>
      <c r="B11" s="21">
        <v>253507.21</v>
      </c>
      <c r="C11" s="21">
        <v>95510.37</v>
      </c>
      <c r="D11" s="22">
        <v>37.68</v>
      </c>
      <c r="E11" s="21">
        <v>20028.240000000002</v>
      </c>
      <c r="F11" s="22">
        <v>7.9</v>
      </c>
      <c r="G11" s="21">
        <v>113633.91</v>
      </c>
      <c r="H11" s="22">
        <v>44.82</v>
      </c>
      <c r="I11" s="21">
        <v>17962.53</v>
      </c>
      <c r="J11" s="22">
        <v>7.09</v>
      </c>
      <c r="K11" s="21">
        <v>1609.04</v>
      </c>
      <c r="L11" s="22">
        <v>0.63</v>
      </c>
      <c r="M11" s="21">
        <v>4763.12</v>
      </c>
      <c r="N11" s="22">
        <v>1.88</v>
      </c>
    </row>
    <row r="12" spans="1:14" s="18" customFormat="1" ht="14">
      <c r="A12" s="20" t="s">
        <v>25</v>
      </c>
      <c r="B12" s="21">
        <v>10327.14</v>
      </c>
      <c r="C12" s="21">
        <v>4212.72</v>
      </c>
      <c r="D12" s="22">
        <v>40.79</v>
      </c>
      <c r="E12" s="21">
        <v>26.81</v>
      </c>
      <c r="F12" s="22">
        <v>0.26</v>
      </c>
      <c r="G12" s="21">
        <v>3137.34</v>
      </c>
      <c r="H12" s="22">
        <v>30.38</v>
      </c>
      <c r="I12" s="21">
        <v>2620.4</v>
      </c>
      <c r="J12" s="22">
        <v>25.37</v>
      </c>
      <c r="K12" s="21">
        <v>110.1</v>
      </c>
      <c r="L12" s="22">
        <v>1.07</v>
      </c>
      <c r="M12" s="21">
        <v>219.76</v>
      </c>
      <c r="N12" s="22">
        <v>2.13</v>
      </c>
    </row>
    <row r="13" spans="1:14" s="18" customFormat="1" ht="14"/>
    <row r="14" spans="1:14" s="18" customFormat="1" ht="14">
      <c r="A14" s="23" t="s">
        <v>26</v>
      </c>
      <c r="B14" s="23"/>
    </row>
    <row r="15" spans="1:14" s="18" customFormat="1" ht="14"/>
    <row r="16" spans="1:14" s="18" customFormat="1" ht="14"/>
    <row r="17" s="18" customFormat="1" ht="14"/>
    <row r="18" s="18" customFormat="1" ht="14"/>
    <row r="19" s="18" customFormat="1" ht="14"/>
    <row r="20" s="18" customFormat="1" ht="14"/>
    <row r="21" s="18" customFormat="1" ht="14"/>
    <row r="22" s="18" customFormat="1" ht="14"/>
    <row r="23" s="18" customFormat="1" ht="14"/>
    <row r="24" s="18" customFormat="1" ht="14"/>
    <row r="25" s="18" customFormat="1" ht="14"/>
    <row r="26" s="18" customFormat="1" ht="14"/>
    <row r="27" s="18" customFormat="1" ht="14"/>
    <row r="28" s="18" customFormat="1" ht="14"/>
    <row r="29" s="18" customFormat="1" ht="14"/>
    <row r="30" s="18" customFormat="1" ht="14"/>
    <row r="31" s="18" customFormat="1" ht="14"/>
    <row r="32" s="18" customFormat="1" ht="14"/>
    <row r="33" s="18" customFormat="1" ht="14"/>
    <row r="34" s="18" customFormat="1" ht="14"/>
    <row r="35" s="18" customFormat="1" ht="14"/>
    <row r="36" s="18" customFormat="1" ht="14"/>
    <row r="37" s="18" customFormat="1" ht="14"/>
    <row r="38" s="18" customFormat="1" ht="14"/>
    <row r="39" s="18" customFormat="1" ht="14"/>
    <row r="40" s="18" customFormat="1" ht="14"/>
    <row r="41" s="18" customFormat="1" ht="14"/>
    <row r="42" s="18" customFormat="1" ht="14"/>
    <row r="43" s="18" customFormat="1" ht="14"/>
  </sheetData>
  <sheetProtection selectLockedCells="1" selectUnlockedCells="1"/>
  <mergeCells count="12">
    <mergeCell ref="K8:L8"/>
    <mergeCell ref="M8:N8"/>
    <mergeCell ref="A3:N3"/>
    <mergeCell ref="A4:N4"/>
    <mergeCell ref="A5:N5"/>
    <mergeCell ref="A7:A9"/>
    <mergeCell ref="B7:B9"/>
    <mergeCell ref="C7:N7"/>
    <mergeCell ref="C8:D8"/>
    <mergeCell ref="E8:F8"/>
    <mergeCell ref="G8:H8"/>
    <mergeCell ref="I8:J8"/>
  </mergeCells>
  <conditionalFormatting sqref="A4:B4">
    <cfRule type="duplicateValues" dxfId="31" priority="2"/>
  </conditionalFormatting>
  <conditionalFormatting sqref="A5:B5">
    <cfRule type="duplicateValues" dxfId="30" priority="1"/>
  </conditionalFormatting>
  <pageMargins left="0.7" right="0.7" top="0.75" bottom="0.75" header="0.3" footer="0.3"/>
  <pageSetup orientation="portrait" horizontalDpi="360" verticalDpi="360"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A54D7-37DA-422D-A70A-33ED3D0C11F5}">
  <dimension ref="A1:H43"/>
  <sheetViews>
    <sheetView showGridLines="0" zoomScale="87" zoomScaleNormal="87" workbookViewId="0"/>
  </sheetViews>
  <sheetFormatPr baseColWidth="10" defaultRowHeight="15"/>
  <cols>
    <col min="1" max="1" width="27.1640625" style="16" customWidth="1"/>
    <col min="2" max="2" width="12.33203125" style="16" customWidth="1"/>
    <col min="3" max="8" width="13.5" style="16" customWidth="1"/>
    <col min="9" max="256" width="11.5" style="16"/>
    <col min="257" max="257" width="27.1640625" style="16" customWidth="1"/>
    <col min="258" max="258" width="12.33203125" style="16" customWidth="1"/>
    <col min="259" max="264" width="13.5" style="16" customWidth="1"/>
    <col min="265" max="512" width="11.5" style="16"/>
    <col min="513" max="513" width="27.1640625" style="16" customWidth="1"/>
    <col min="514" max="514" width="12.33203125" style="16" customWidth="1"/>
    <col min="515" max="520" width="13.5" style="16" customWidth="1"/>
    <col min="521" max="768" width="11.5" style="16"/>
    <col min="769" max="769" width="27.1640625" style="16" customWidth="1"/>
    <col min="770" max="770" width="12.33203125" style="16" customWidth="1"/>
    <col min="771" max="776" width="13.5" style="16" customWidth="1"/>
    <col min="777" max="1024" width="11.5" style="16"/>
    <col min="1025" max="1025" width="27.1640625" style="16" customWidth="1"/>
    <col min="1026" max="1026" width="12.33203125" style="16" customWidth="1"/>
    <col min="1027" max="1032" width="13.5" style="16" customWidth="1"/>
    <col min="1033" max="1280" width="11.5" style="16"/>
    <col min="1281" max="1281" width="27.1640625" style="16" customWidth="1"/>
    <col min="1282" max="1282" width="12.33203125" style="16" customWidth="1"/>
    <col min="1283" max="1288" width="13.5" style="16" customWidth="1"/>
    <col min="1289" max="1536" width="11.5" style="16"/>
    <col min="1537" max="1537" width="27.1640625" style="16" customWidth="1"/>
    <col min="1538" max="1538" width="12.33203125" style="16" customWidth="1"/>
    <col min="1539" max="1544" width="13.5" style="16" customWidth="1"/>
    <col min="1545" max="1792" width="11.5" style="16"/>
    <col min="1793" max="1793" width="27.1640625" style="16" customWidth="1"/>
    <col min="1794" max="1794" width="12.33203125" style="16" customWidth="1"/>
    <col min="1795" max="1800" width="13.5" style="16" customWidth="1"/>
    <col min="1801" max="2048" width="11.5" style="16"/>
    <col min="2049" max="2049" width="27.1640625" style="16" customWidth="1"/>
    <col min="2050" max="2050" width="12.33203125" style="16" customWidth="1"/>
    <col min="2051" max="2056" width="13.5" style="16" customWidth="1"/>
    <col min="2057" max="2304" width="11.5" style="16"/>
    <col min="2305" max="2305" width="27.1640625" style="16" customWidth="1"/>
    <col min="2306" max="2306" width="12.33203125" style="16" customWidth="1"/>
    <col min="2307" max="2312" width="13.5" style="16" customWidth="1"/>
    <col min="2313" max="2560" width="11.5" style="16"/>
    <col min="2561" max="2561" width="27.1640625" style="16" customWidth="1"/>
    <col min="2562" max="2562" width="12.33203125" style="16" customWidth="1"/>
    <col min="2563" max="2568" width="13.5" style="16" customWidth="1"/>
    <col min="2569" max="2816" width="11.5" style="16"/>
    <col min="2817" max="2817" width="27.1640625" style="16" customWidth="1"/>
    <col min="2818" max="2818" width="12.33203125" style="16" customWidth="1"/>
    <col min="2819" max="2824" width="13.5" style="16" customWidth="1"/>
    <col min="2825" max="3072" width="11.5" style="16"/>
    <col min="3073" max="3073" width="27.1640625" style="16" customWidth="1"/>
    <col min="3074" max="3074" width="12.33203125" style="16" customWidth="1"/>
    <col min="3075" max="3080" width="13.5" style="16" customWidth="1"/>
    <col min="3081" max="3328" width="11.5" style="16"/>
    <col min="3329" max="3329" width="27.1640625" style="16" customWidth="1"/>
    <col min="3330" max="3330" width="12.33203125" style="16" customWidth="1"/>
    <col min="3331" max="3336" width="13.5" style="16" customWidth="1"/>
    <col min="3337" max="3584" width="11.5" style="16"/>
    <col min="3585" max="3585" width="27.1640625" style="16" customWidth="1"/>
    <col min="3586" max="3586" width="12.33203125" style="16" customWidth="1"/>
    <col min="3587" max="3592" width="13.5" style="16" customWidth="1"/>
    <col min="3593" max="3840" width="11.5" style="16"/>
    <col min="3841" max="3841" width="27.1640625" style="16" customWidth="1"/>
    <col min="3842" max="3842" width="12.33203125" style="16" customWidth="1"/>
    <col min="3843" max="3848" width="13.5" style="16" customWidth="1"/>
    <col min="3849" max="4096" width="11.5" style="16"/>
    <col min="4097" max="4097" width="27.1640625" style="16" customWidth="1"/>
    <col min="4098" max="4098" width="12.33203125" style="16" customWidth="1"/>
    <col min="4099" max="4104" width="13.5" style="16" customWidth="1"/>
    <col min="4105" max="4352" width="11.5" style="16"/>
    <col min="4353" max="4353" width="27.1640625" style="16" customWidth="1"/>
    <col min="4354" max="4354" width="12.33203125" style="16" customWidth="1"/>
    <col min="4355" max="4360" width="13.5" style="16" customWidth="1"/>
    <col min="4361" max="4608" width="11.5" style="16"/>
    <col min="4609" max="4609" width="27.1640625" style="16" customWidth="1"/>
    <col min="4610" max="4610" width="12.33203125" style="16" customWidth="1"/>
    <col min="4611" max="4616" width="13.5" style="16" customWidth="1"/>
    <col min="4617" max="4864" width="11.5" style="16"/>
    <col min="4865" max="4865" width="27.1640625" style="16" customWidth="1"/>
    <col min="4866" max="4866" width="12.33203125" style="16" customWidth="1"/>
    <col min="4867" max="4872" width="13.5" style="16" customWidth="1"/>
    <col min="4873" max="5120" width="11.5" style="16"/>
    <col min="5121" max="5121" width="27.1640625" style="16" customWidth="1"/>
    <col min="5122" max="5122" width="12.33203125" style="16" customWidth="1"/>
    <col min="5123" max="5128" width="13.5" style="16" customWidth="1"/>
    <col min="5129" max="5376" width="11.5" style="16"/>
    <col min="5377" max="5377" width="27.1640625" style="16" customWidth="1"/>
    <col min="5378" max="5378" width="12.33203125" style="16" customWidth="1"/>
    <col min="5379" max="5384" width="13.5" style="16" customWidth="1"/>
    <col min="5385" max="5632" width="11.5" style="16"/>
    <col min="5633" max="5633" width="27.1640625" style="16" customWidth="1"/>
    <col min="5634" max="5634" width="12.33203125" style="16" customWidth="1"/>
    <col min="5635" max="5640" width="13.5" style="16" customWidth="1"/>
    <col min="5641" max="5888" width="11.5" style="16"/>
    <col min="5889" max="5889" width="27.1640625" style="16" customWidth="1"/>
    <col min="5890" max="5890" width="12.33203125" style="16" customWidth="1"/>
    <col min="5891" max="5896" width="13.5" style="16" customWidth="1"/>
    <col min="5897" max="6144" width="11.5" style="16"/>
    <col min="6145" max="6145" width="27.1640625" style="16" customWidth="1"/>
    <col min="6146" max="6146" width="12.33203125" style="16" customWidth="1"/>
    <col min="6147" max="6152" width="13.5" style="16" customWidth="1"/>
    <col min="6153" max="6400" width="11.5" style="16"/>
    <col min="6401" max="6401" width="27.1640625" style="16" customWidth="1"/>
    <col min="6402" max="6402" width="12.33203125" style="16" customWidth="1"/>
    <col min="6403" max="6408" width="13.5" style="16" customWidth="1"/>
    <col min="6409" max="6656" width="11.5" style="16"/>
    <col min="6657" max="6657" width="27.1640625" style="16" customWidth="1"/>
    <col min="6658" max="6658" width="12.33203125" style="16" customWidth="1"/>
    <col min="6659" max="6664" width="13.5" style="16" customWidth="1"/>
    <col min="6665" max="6912" width="11.5" style="16"/>
    <col min="6913" max="6913" width="27.1640625" style="16" customWidth="1"/>
    <col min="6914" max="6914" width="12.33203125" style="16" customWidth="1"/>
    <col min="6915" max="6920" width="13.5" style="16" customWidth="1"/>
    <col min="6921" max="7168" width="11.5" style="16"/>
    <col min="7169" max="7169" width="27.1640625" style="16" customWidth="1"/>
    <col min="7170" max="7170" width="12.33203125" style="16" customWidth="1"/>
    <col min="7171" max="7176" width="13.5" style="16" customWidth="1"/>
    <col min="7177" max="7424" width="11.5" style="16"/>
    <col min="7425" max="7425" width="27.1640625" style="16" customWidth="1"/>
    <col min="7426" max="7426" width="12.33203125" style="16" customWidth="1"/>
    <col min="7427" max="7432" width="13.5" style="16" customWidth="1"/>
    <col min="7433" max="7680" width="11.5" style="16"/>
    <col min="7681" max="7681" width="27.1640625" style="16" customWidth="1"/>
    <col min="7682" max="7682" width="12.33203125" style="16" customWidth="1"/>
    <col min="7683" max="7688" width="13.5" style="16" customWidth="1"/>
    <col min="7689" max="7936" width="11.5" style="16"/>
    <col min="7937" max="7937" width="27.1640625" style="16" customWidth="1"/>
    <col min="7938" max="7938" width="12.33203125" style="16" customWidth="1"/>
    <col min="7939" max="7944" width="13.5" style="16" customWidth="1"/>
    <col min="7945" max="8192" width="11.5" style="16"/>
    <col min="8193" max="8193" width="27.1640625" style="16" customWidth="1"/>
    <col min="8194" max="8194" width="12.33203125" style="16" customWidth="1"/>
    <col min="8195" max="8200" width="13.5" style="16" customWidth="1"/>
    <col min="8201" max="8448" width="11.5" style="16"/>
    <col min="8449" max="8449" width="27.1640625" style="16" customWidth="1"/>
    <col min="8450" max="8450" width="12.33203125" style="16" customWidth="1"/>
    <col min="8451" max="8456" width="13.5" style="16" customWidth="1"/>
    <col min="8457" max="8704" width="11.5" style="16"/>
    <col min="8705" max="8705" width="27.1640625" style="16" customWidth="1"/>
    <col min="8706" max="8706" width="12.33203125" style="16" customWidth="1"/>
    <col min="8707" max="8712" width="13.5" style="16" customWidth="1"/>
    <col min="8713" max="8960" width="11.5" style="16"/>
    <col min="8961" max="8961" width="27.1640625" style="16" customWidth="1"/>
    <col min="8962" max="8962" width="12.33203125" style="16" customWidth="1"/>
    <col min="8963" max="8968" width="13.5" style="16" customWidth="1"/>
    <col min="8969" max="9216" width="11.5" style="16"/>
    <col min="9217" max="9217" width="27.1640625" style="16" customWidth="1"/>
    <col min="9218" max="9218" width="12.33203125" style="16" customWidth="1"/>
    <col min="9219" max="9224" width="13.5" style="16" customWidth="1"/>
    <col min="9225" max="9472" width="11.5" style="16"/>
    <col min="9473" max="9473" width="27.1640625" style="16" customWidth="1"/>
    <col min="9474" max="9474" width="12.33203125" style="16" customWidth="1"/>
    <col min="9475" max="9480" width="13.5" style="16" customWidth="1"/>
    <col min="9481" max="9728" width="11.5" style="16"/>
    <col min="9729" max="9729" width="27.1640625" style="16" customWidth="1"/>
    <col min="9730" max="9730" width="12.33203125" style="16" customWidth="1"/>
    <col min="9731" max="9736" width="13.5" style="16" customWidth="1"/>
    <col min="9737" max="9984" width="11.5" style="16"/>
    <col min="9985" max="9985" width="27.1640625" style="16" customWidth="1"/>
    <col min="9986" max="9986" width="12.33203125" style="16" customWidth="1"/>
    <col min="9987" max="9992" width="13.5" style="16" customWidth="1"/>
    <col min="9993" max="10240" width="11.5" style="16"/>
    <col min="10241" max="10241" width="27.1640625" style="16" customWidth="1"/>
    <col min="10242" max="10242" width="12.33203125" style="16" customWidth="1"/>
    <col min="10243" max="10248" width="13.5" style="16" customWidth="1"/>
    <col min="10249" max="10496" width="11.5" style="16"/>
    <col min="10497" max="10497" width="27.1640625" style="16" customWidth="1"/>
    <col min="10498" max="10498" width="12.33203125" style="16" customWidth="1"/>
    <col min="10499" max="10504" width="13.5" style="16" customWidth="1"/>
    <col min="10505" max="10752" width="11.5" style="16"/>
    <col min="10753" max="10753" width="27.1640625" style="16" customWidth="1"/>
    <col min="10754" max="10754" width="12.33203125" style="16" customWidth="1"/>
    <col min="10755" max="10760" width="13.5" style="16" customWidth="1"/>
    <col min="10761" max="11008" width="11.5" style="16"/>
    <col min="11009" max="11009" width="27.1640625" style="16" customWidth="1"/>
    <col min="11010" max="11010" width="12.33203125" style="16" customWidth="1"/>
    <col min="11011" max="11016" width="13.5" style="16" customWidth="1"/>
    <col min="11017" max="11264" width="11.5" style="16"/>
    <col min="11265" max="11265" width="27.1640625" style="16" customWidth="1"/>
    <col min="11266" max="11266" width="12.33203125" style="16" customWidth="1"/>
    <col min="11267" max="11272" width="13.5" style="16" customWidth="1"/>
    <col min="11273" max="11520" width="11.5" style="16"/>
    <col min="11521" max="11521" width="27.1640625" style="16" customWidth="1"/>
    <col min="11522" max="11522" width="12.33203125" style="16" customWidth="1"/>
    <col min="11523" max="11528" width="13.5" style="16" customWidth="1"/>
    <col min="11529" max="11776" width="11.5" style="16"/>
    <col min="11777" max="11777" width="27.1640625" style="16" customWidth="1"/>
    <col min="11778" max="11778" width="12.33203125" style="16" customWidth="1"/>
    <col min="11779" max="11784" width="13.5" style="16" customWidth="1"/>
    <col min="11785" max="12032" width="11.5" style="16"/>
    <col min="12033" max="12033" width="27.1640625" style="16" customWidth="1"/>
    <col min="12034" max="12034" width="12.33203125" style="16" customWidth="1"/>
    <col min="12035" max="12040" width="13.5" style="16" customWidth="1"/>
    <col min="12041" max="12288" width="11.5" style="16"/>
    <col min="12289" max="12289" width="27.1640625" style="16" customWidth="1"/>
    <col min="12290" max="12290" width="12.33203125" style="16" customWidth="1"/>
    <col min="12291" max="12296" width="13.5" style="16" customWidth="1"/>
    <col min="12297" max="12544" width="11.5" style="16"/>
    <col min="12545" max="12545" width="27.1640625" style="16" customWidth="1"/>
    <col min="12546" max="12546" width="12.33203125" style="16" customWidth="1"/>
    <col min="12547" max="12552" width="13.5" style="16" customWidth="1"/>
    <col min="12553" max="12800" width="11.5" style="16"/>
    <col min="12801" max="12801" width="27.1640625" style="16" customWidth="1"/>
    <col min="12802" max="12802" width="12.33203125" style="16" customWidth="1"/>
    <col min="12803" max="12808" width="13.5" style="16" customWidth="1"/>
    <col min="12809" max="13056" width="11.5" style="16"/>
    <col min="13057" max="13057" width="27.1640625" style="16" customWidth="1"/>
    <col min="13058" max="13058" width="12.33203125" style="16" customWidth="1"/>
    <col min="13059" max="13064" width="13.5" style="16" customWidth="1"/>
    <col min="13065" max="13312" width="11.5" style="16"/>
    <col min="13313" max="13313" width="27.1640625" style="16" customWidth="1"/>
    <col min="13314" max="13314" width="12.33203125" style="16" customWidth="1"/>
    <col min="13315" max="13320" width="13.5" style="16" customWidth="1"/>
    <col min="13321" max="13568" width="11.5" style="16"/>
    <col min="13569" max="13569" width="27.1640625" style="16" customWidth="1"/>
    <col min="13570" max="13570" width="12.33203125" style="16" customWidth="1"/>
    <col min="13571" max="13576" width="13.5" style="16" customWidth="1"/>
    <col min="13577" max="13824" width="11.5" style="16"/>
    <col min="13825" max="13825" width="27.1640625" style="16" customWidth="1"/>
    <col min="13826" max="13826" width="12.33203125" style="16" customWidth="1"/>
    <col min="13827" max="13832" width="13.5" style="16" customWidth="1"/>
    <col min="13833" max="14080" width="11.5" style="16"/>
    <col min="14081" max="14081" width="27.1640625" style="16" customWidth="1"/>
    <col min="14082" max="14082" width="12.33203125" style="16" customWidth="1"/>
    <col min="14083" max="14088" width="13.5" style="16" customWidth="1"/>
    <col min="14089" max="14336" width="11.5" style="16"/>
    <col min="14337" max="14337" width="27.1640625" style="16" customWidth="1"/>
    <col min="14338" max="14338" width="12.33203125" style="16" customWidth="1"/>
    <col min="14339" max="14344" width="13.5" style="16" customWidth="1"/>
    <col min="14345" max="14592" width="11.5" style="16"/>
    <col min="14593" max="14593" width="27.1640625" style="16" customWidth="1"/>
    <col min="14594" max="14594" width="12.33203125" style="16" customWidth="1"/>
    <col min="14595" max="14600" width="13.5" style="16" customWidth="1"/>
    <col min="14601" max="14848" width="11.5" style="16"/>
    <col min="14849" max="14849" width="27.1640625" style="16" customWidth="1"/>
    <col min="14850" max="14850" width="12.33203125" style="16" customWidth="1"/>
    <col min="14851" max="14856" width="13.5" style="16" customWidth="1"/>
    <col min="14857" max="15104" width="11.5" style="16"/>
    <col min="15105" max="15105" width="27.1640625" style="16" customWidth="1"/>
    <col min="15106" max="15106" width="12.33203125" style="16" customWidth="1"/>
    <col min="15107" max="15112" width="13.5" style="16" customWidth="1"/>
    <col min="15113" max="15360" width="11.5" style="16"/>
    <col min="15361" max="15361" width="27.1640625" style="16" customWidth="1"/>
    <col min="15362" max="15362" width="12.33203125" style="16" customWidth="1"/>
    <col min="15363" max="15368" width="13.5" style="16" customWidth="1"/>
    <col min="15369" max="15616" width="11.5" style="16"/>
    <col min="15617" max="15617" width="27.1640625" style="16" customWidth="1"/>
    <col min="15618" max="15618" width="12.33203125" style="16" customWidth="1"/>
    <col min="15619" max="15624" width="13.5" style="16" customWidth="1"/>
    <col min="15625" max="15872" width="11.5" style="16"/>
    <col min="15873" max="15873" width="27.1640625" style="16" customWidth="1"/>
    <col min="15874" max="15874" width="12.33203125" style="16" customWidth="1"/>
    <col min="15875" max="15880" width="13.5" style="16" customWidth="1"/>
    <col min="15881" max="16128" width="11.5" style="16"/>
    <col min="16129" max="16129" width="27.1640625" style="16" customWidth="1"/>
    <col min="16130" max="16130" width="12.33203125" style="16" customWidth="1"/>
    <col min="16131" max="16136" width="13.5" style="16" customWidth="1"/>
    <col min="16137" max="16384" width="11.5" style="16"/>
  </cols>
  <sheetData>
    <row r="1" spans="1:8" s="14" customFormat="1" ht="59.25" customHeight="1"/>
    <row r="2" spans="1:8" s="15" customFormat="1" ht="3.75" customHeight="1"/>
    <row r="3" spans="1:8" ht="28.5" customHeight="1">
      <c r="A3" s="485" t="s">
        <v>13</v>
      </c>
      <c r="B3" s="485"/>
      <c r="C3" s="485"/>
      <c r="D3" s="485"/>
      <c r="E3" s="490"/>
      <c r="F3" s="490"/>
      <c r="G3" s="490"/>
      <c r="H3" s="490"/>
    </row>
    <row r="4" spans="1:8">
      <c r="A4" s="491" t="str">
        <f>+'[8]Lista de indicadores '!B6</f>
        <v>Hogares de economía naranja por opinión del jefe(a) o cónyuge sobre los ingresos de su hogar</v>
      </c>
      <c r="B4" s="491"/>
      <c r="C4" s="490"/>
      <c r="D4" s="490"/>
      <c r="E4" s="490"/>
      <c r="F4" s="490"/>
      <c r="G4" s="490"/>
      <c r="H4" s="490"/>
    </row>
    <row r="5" spans="1:8">
      <c r="A5" s="483">
        <v>2020</v>
      </c>
      <c r="B5" s="483"/>
      <c r="C5" s="490"/>
      <c r="D5" s="490"/>
      <c r="E5" s="490"/>
      <c r="F5" s="490"/>
      <c r="G5" s="490"/>
      <c r="H5" s="490"/>
    </row>
    <row r="7" spans="1:8" s="18" customFormat="1" ht="30" customHeight="1">
      <c r="A7" s="462" t="s">
        <v>14</v>
      </c>
      <c r="B7" s="462" t="s">
        <v>27</v>
      </c>
      <c r="C7" s="499" t="s">
        <v>35</v>
      </c>
      <c r="D7" s="499"/>
      <c r="E7" s="499"/>
      <c r="F7" s="499"/>
      <c r="G7" s="499"/>
      <c r="H7" s="499"/>
    </row>
    <row r="8" spans="1:8" s="18" customFormat="1" ht="36" customHeight="1">
      <c r="A8" s="492"/>
      <c r="B8" s="492"/>
      <c r="C8" s="500" t="s">
        <v>36</v>
      </c>
      <c r="D8" s="500"/>
      <c r="E8" s="500" t="s">
        <v>37</v>
      </c>
      <c r="F8" s="500"/>
      <c r="G8" s="500" t="s">
        <v>38</v>
      </c>
      <c r="H8" s="500"/>
    </row>
    <row r="9" spans="1:8" s="18" customFormat="1">
      <c r="A9" s="493"/>
      <c r="B9" s="493"/>
      <c r="C9" s="19" t="s">
        <v>23</v>
      </c>
      <c r="D9" s="19" t="s">
        <v>22</v>
      </c>
      <c r="E9" s="19" t="s">
        <v>23</v>
      </c>
      <c r="F9" s="19" t="s">
        <v>22</v>
      </c>
      <c r="G9" s="19" t="s">
        <v>23</v>
      </c>
      <c r="H9" s="19" t="s">
        <v>22</v>
      </c>
    </row>
    <row r="10" spans="1:8" s="18" customFormat="1" ht="14">
      <c r="A10" s="20" t="s">
        <v>23</v>
      </c>
      <c r="B10" s="21">
        <v>263834.34999999998</v>
      </c>
      <c r="C10" s="21">
        <v>65340.73</v>
      </c>
      <c r="D10" s="22">
        <v>24.77</v>
      </c>
      <c r="E10" s="21">
        <v>140438.84</v>
      </c>
      <c r="F10" s="22">
        <v>53.23</v>
      </c>
      <c r="G10" s="21">
        <v>58054.77</v>
      </c>
      <c r="H10" s="22">
        <v>22</v>
      </c>
    </row>
    <row r="11" spans="1:8" s="18" customFormat="1" ht="14">
      <c r="A11" s="20" t="s">
        <v>24</v>
      </c>
      <c r="B11" s="21">
        <v>253507.21</v>
      </c>
      <c r="C11" s="21">
        <v>62823.78</v>
      </c>
      <c r="D11" s="22">
        <v>24.78</v>
      </c>
      <c r="E11" s="21">
        <v>133480.37</v>
      </c>
      <c r="F11" s="22">
        <v>52.65</v>
      </c>
      <c r="G11" s="21">
        <v>57203.06</v>
      </c>
      <c r="H11" s="22">
        <v>22.56</v>
      </c>
    </row>
    <row r="12" spans="1:8" s="18" customFormat="1" ht="14">
      <c r="A12" s="20" t="s">
        <v>25</v>
      </c>
      <c r="B12" s="21">
        <v>10327.14</v>
      </c>
      <c r="C12" s="21">
        <v>2516.9499999999998</v>
      </c>
      <c r="D12" s="22">
        <v>24.37</v>
      </c>
      <c r="E12" s="21">
        <v>6958.48</v>
      </c>
      <c r="F12" s="22">
        <v>67.38</v>
      </c>
      <c r="G12" s="21">
        <v>851.71</v>
      </c>
      <c r="H12" s="22">
        <v>8.25</v>
      </c>
    </row>
    <row r="13" spans="1:8" s="18" customFormat="1" ht="14"/>
    <row r="14" spans="1:8" s="18" customFormat="1" ht="14">
      <c r="A14" s="23" t="s">
        <v>26</v>
      </c>
      <c r="B14" s="23"/>
    </row>
    <row r="15" spans="1:8" s="18" customFormat="1" ht="14"/>
    <row r="16" spans="1:8" s="18" customFormat="1" ht="14"/>
    <row r="17" s="18" customFormat="1" ht="14"/>
    <row r="18" s="18" customFormat="1" ht="14"/>
    <row r="19" s="18" customFormat="1" ht="14"/>
    <row r="20" s="18" customFormat="1" ht="14"/>
    <row r="21" s="18" customFormat="1" ht="14"/>
    <row r="22" s="18" customFormat="1" ht="14"/>
    <row r="23" s="18" customFormat="1" ht="14"/>
    <row r="24" s="18" customFormat="1" ht="14"/>
    <row r="25" s="18" customFormat="1" ht="14"/>
    <row r="26" s="18" customFormat="1" ht="14"/>
    <row r="27" s="18" customFormat="1" ht="14"/>
    <row r="28" s="18" customFormat="1" ht="14"/>
    <row r="29" s="18" customFormat="1" ht="14"/>
    <row r="30" s="18" customFormat="1" ht="14"/>
    <row r="31" s="18" customFormat="1" ht="14"/>
    <row r="32" s="18" customFormat="1" ht="14"/>
    <row r="33" spans="1:2" s="18" customFormat="1" ht="14"/>
    <row r="34" spans="1:2" s="18" customFormat="1" ht="14"/>
    <row r="35" spans="1:2" s="18" customFormat="1" ht="14"/>
    <row r="36" spans="1:2" s="18" customFormat="1" ht="14"/>
    <row r="37" spans="1:2" s="18" customFormat="1" ht="14"/>
    <row r="38" spans="1:2" s="18" customFormat="1" ht="14"/>
    <row r="39" spans="1:2" s="18" customFormat="1" ht="14"/>
    <row r="40" spans="1:2" s="18" customFormat="1" ht="14"/>
    <row r="41" spans="1:2" s="18" customFormat="1" ht="14"/>
    <row r="42" spans="1:2" s="18" customFormat="1" ht="14"/>
    <row r="43" spans="1:2">
      <c r="A43" s="18"/>
      <c r="B43" s="18"/>
    </row>
  </sheetData>
  <sheetProtection selectLockedCells="1" selectUnlockedCells="1"/>
  <mergeCells count="9">
    <mergeCell ref="A3:H3"/>
    <mergeCell ref="A4:H4"/>
    <mergeCell ref="A5:H5"/>
    <mergeCell ref="A7:A9"/>
    <mergeCell ref="B7:B9"/>
    <mergeCell ref="C7:H7"/>
    <mergeCell ref="C8:D8"/>
    <mergeCell ref="E8:F8"/>
    <mergeCell ref="G8:H8"/>
  </mergeCells>
  <conditionalFormatting sqref="A4:B4">
    <cfRule type="duplicateValues" dxfId="29" priority="2"/>
  </conditionalFormatting>
  <conditionalFormatting sqref="A5:B5">
    <cfRule type="duplicateValues" dxfId="28" priority="1"/>
  </conditionalFormatting>
  <pageMargins left="0.7" right="0.7" top="0.75" bottom="0.75" header="0.3" footer="0.3"/>
  <pageSetup orientation="portrait" horizontalDpi="360" verticalDpi="360"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858EF-F8A7-4D0A-A79B-7CA6F391A533}">
  <dimension ref="A1:L43"/>
  <sheetViews>
    <sheetView showGridLines="0" zoomScale="87" zoomScaleNormal="87" workbookViewId="0">
      <selection activeCell="A10" sqref="A10"/>
    </sheetView>
  </sheetViews>
  <sheetFormatPr baseColWidth="10" defaultRowHeight="15"/>
  <cols>
    <col min="1" max="1" width="27.5" style="16" customWidth="1"/>
    <col min="2" max="2" width="17.1640625" style="16" customWidth="1"/>
    <col min="3" max="13" width="9.83203125" style="16" customWidth="1"/>
    <col min="14" max="256" width="11.5" style="16"/>
    <col min="257" max="257" width="27.5" style="16" customWidth="1"/>
    <col min="258" max="258" width="17.1640625" style="16" customWidth="1"/>
    <col min="259" max="269" width="9.83203125" style="16" customWidth="1"/>
    <col min="270" max="512" width="11.5" style="16"/>
    <col min="513" max="513" width="27.5" style="16" customWidth="1"/>
    <col min="514" max="514" width="17.1640625" style="16" customWidth="1"/>
    <col min="515" max="525" width="9.83203125" style="16" customWidth="1"/>
    <col min="526" max="768" width="11.5" style="16"/>
    <col min="769" max="769" width="27.5" style="16" customWidth="1"/>
    <col min="770" max="770" width="17.1640625" style="16" customWidth="1"/>
    <col min="771" max="781" width="9.83203125" style="16" customWidth="1"/>
    <col min="782" max="1024" width="11.5" style="16"/>
    <col min="1025" max="1025" width="27.5" style="16" customWidth="1"/>
    <col min="1026" max="1026" width="17.1640625" style="16" customWidth="1"/>
    <col min="1027" max="1037" width="9.83203125" style="16" customWidth="1"/>
    <col min="1038" max="1280" width="11.5" style="16"/>
    <col min="1281" max="1281" width="27.5" style="16" customWidth="1"/>
    <col min="1282" max="1282" width="17.1640625" style="16" customWidth="1"/>
    <col min="1283" max="1293" width="9.83203125" style="16" customWidth="1"/>
    <col min="1294" max="1536" width="11.5" style="16"/>
    <col min="1537" max="1537" width="27.5" style="16" customWidth="1"/>
    <col min="1538" max="1538" width="17.1640625" style="16" customWidth="1"/>
    <col min="1539" max="1549" width="9.83203125" style="16" customWidth="1"/>
    <col min="1550" max="1792" width="11.5" style="16"/>
    <col min="1793" max="1793" width="27.5" style="16" customWidth="1"/>
    <col min="1794" max="1794" width="17.1640625" style="16" customWidth="1"/>
    <col min="1795" max="1805" width="9.83203125" style="16" customWidth="1"/>
    <col min="1806" max="2048" width="11.5" style="16"/>
    <col min="2049" max="2049" width="27.5" style="16" customWidth="1"/>
    <col min="2050" max="2050" width="17.1640625" style="16" customWidth="1"/>
    <col min="2051" max="2061" width="9.83203125" style="16" customWidth="1"/>
    <col min="2062" max="2304" width="11.5" style="16"/>
    <col min="2305" max="2305" width="27.5" style="16" customWidth="1"/>
    <col min="2306" max="2306" width="17.1640625" style="16" customWidth="1"/>
    <col min="2307" max="2317" width="9.83203125" style="16" customWidth="1"/>
    <col min="2318" max="2560" width="11.5" style="16"/>
    <col min="2561" max="2561" width="27.5" style="16" customWidth="1"/>
    <col min="2562" max="2562" width="17.1640625" style="16" customWidth="1"/>
    <col min="2563" max="2573" width="9.83203125" style="16" customWidth="1"/>
    <col min="2574" max="2816" width="11.5" style="16"/>
    <col min="2817" max="2817" width="27.5" style="16" customWidth="1"/>
    <col min="2818" max="2818" width="17.1640625" style="16" customWidth="1"/>
    <col min="2819" max="2829" width="9.83203125" style="16" customWidth="1"/>
    <col min="2830" max="3072" width="11.5" style="16"/>
    <col min="3073" max="3073" width="27.5" style="16" customWidth="1"/>
    <col min="3074" max="3074" width="17.1640625" style="16" customWidth="1"/>
    <col min="3075" max="3085" width="9.83203125" style="16" customWidth="1"/>
    <col min="3086" max="3328" width="11.5" style="16"/>
    <col min="3329" max="3329" width="27.5" style="16" customWidth="1"/>
    <col min="3330" max="3330" width="17.1640625" style="16" customWidth="1"/>
    <col min="3331" max="3341" width="9.83203125" style="16" customWidth="1"/>
    <col min="3342" max="3584" width="11.5" style="16"/>
    <col min="3585" max="3585" width="27.5" style="16" customWidth="1"/>
    <col min="3586" max="3586" width="17.1640625" style="16" customWidth="1"/>
    <col min="3587" max="3597" width="9.83203125" style="16" customWidth="1"/>
    <col min="3598" max="3840" width="11.5" style="16"/>
    <col min="3841" max="3841" width="27.5" style="16" customWidth="1"/>
    <col min="3842" max="3842" width="17.1640625" style="16" customWidth="1"/>
    <col min="3843" max="3853" width="9.83203125" style="16" customWidth="1"/>
    <col min="3854" max="4096" width="11.5" style="16"/>
    <col min="4097" max="4097" width="27.5" style="16" customWidth="1"/>
    <col min="4098" max="4098" width="17.1640625" style="16" customWidth="1"/>
    <col min="4099" max="4109" width="9.83203125" style="16" customWidth="1"/>
    <col min="4110" max="4352" width="11.5" style="16"/>
    <col min="4353" max="4353" width="27.5" style="16" customWidth="1"/>
    <col min="4354" max="4354" width="17.1640625" style="16" customWidth="1"/>
    <col min="4355" max="4365" width="9.83203125" style="16" customWidth="1"/>
    <col min="4366" max="4608" width="11.5" style="16"/>
    <col min="4609" max="4609" width="27.5" style="16" customWidth="1"/>
    <col min="4610" max="4610" width="17.1640625" style="16" customWidth="1"/>
    <col min="4611" max="4621" width="9.83203125" style="16" customWidth="1"/>
    <col min="4622" max="4864" width="11.5" style="16"/>
    <col min="4865" max="4865" width="27.5" style="16" customWidth="1"/>
    <col min="4866" max="4866" width="17.1640625" style="16" customWidth="1"/>
    <col min="4867" max="4877" width="9.83203125" style="16" customWidth="1"/>
    <col min="4878" max="5120" width="11.5" style="16"/>
    <col min="5121" max="5121" width="27.5" style="16" customWidth="1"/>
    <col min="5122" max="5122" width="17.1640625" style="16" customWidth="1"/>
    <col min="5123" max="5133" width="9.83203125" style="16" customWidth="1"/>
    <col min="5134" max="5376" width="11.5" style="16"/>
    <col min="5377" max="5377" width="27.5" style="16" customWidth="1"/>
    <col min="5378" max="5378" width="17.1640625" style="16" customWidth="1"/>
    <col min="5379" max="5389" width="9.83203125" style="16" customWidth="1"/>
    <col min="5390" max="5632" width="11.5" style="16"/>
    <col min="5633" max="5633" width="27.5" style="16" customWidth="1"/>
    <col min="5634" max="5634" width="17.1640625" style="16" customWidth="1"/>
    <col min="5635" max="5645" width="9.83203125" style="16" customWidth="1"/>
    <col min="5646" max="5888" width="11.5" style="16"/>
    <col min="5889" max="5889" width="27.5" style="16" customWidth="1"/>
    <col min="5890" max="5890" width="17.1640625" style="16" customWidth="1"/>
    <col min="5891" max="5901" width="9.83203125" style="16" customWidth="1"/>
    <col min="5902" max="6144" width="11.5" style="16"/>
    <col min="6145" max="6145" width="27.5" style="16" customWidth="1"/>
    <col min="6146" max="6146" width="17.1640625" style="16" customWidth="1"/>
    <col min="6147" max="6157" width="9.83203125" style="16" customWidth="1"/>
    <col min="6158" max="6400" width="11.5" style="16"/>
    <col min="6401" max="6401" width="27.5" style="16" customWidth="1"/>
    <col min="6402" max="6402" width="17.1640625" style="16" customWidth="1"/>
    <col min="6403" max="6413" width="9.83203125" style="16" customWidth="1"/>
    <col min="6414" max="6656" width="11.5" style="16"/>
    <col min="6657" max="6657" width="27.5" style="16" customWidth="1"/>
    <col min="6658" max="6658" width="17.1640625" style="16" customWidth="1"/>
    <col min="6659" max="6669" width="9.83203125" style="16" customWidth="1"/>
    <col min="6670" max="6912" width="11.5" style="16"/>
    <col min="6913" max="6913" width="27.5" style="16" customWidth="1"/>
    <col min="6914" max="6914" width="17.1640625" style="16" customWidth="1"/>
    <col min="6915" max="6925" width="9.83203125" style="16" customWidth="1"/>
    <col min="6926" max="7168" width="11.5" style="16"/>
    <col min="7169" max="7169" width="27.5" style="16" customWidth="1"/>
    <col min="7170" max="7170" width="17.1640625" style="16" customWidth="1"/>
    <col min="7171" max="7181" width="9.83203125" style="16" customWidth="1"/>
    <col min="7182" max="7424" width="11.5" style="16"/>
    <col min="7425" max="7425" width="27.5" style="16" customWidth="1"/>
    <col min="7426" max="7426" width="17.1640625" style="16" customWidth="1"/>
    <col min="7427" max="7437" width="9.83203125" style="16" customWidth="1"/>
    <col min="7438" max="7680" width="11.5" style="16"/>
    <col min="7681" max="7681" width="27.5" style="16" customWidth="1"/>
    <col min="7682" max="7682" width="17.1640625" style="16" customWidth="1"/>
    <col min="7683" max="7693" width="9.83203125" style="16" customWidth="1"/>
    <col min="7694" max="7936" width="11.5" style="16"/>
    <col min="7937" max="7937" width="27.5" style="16" customWidth="1"/>
    <col min="7938" max="7938" width="17.1640625" style="16" customWidth="1"/>
    <col min="7939" max="7949" width="9.83203125" style="16" customWidth="1"/>
    <col min="7950" max="8192" width="11.5" style="16"/>
    <col min="8193" max="8193" width="27.5" style="16" customWidth="1"/>
    <col min="8194" max="8194" width="17.1640625" style="16" customWidth="1"/>
    <col min="8195" max="8205" width="9.83203125" style="16" customWidth="1"/>
    <col min="8206" max="8448" width="11.5" style="16"/>
    <col min="8449" max="8449" width="27.5" style="16" customWidth="1"/>
    <col min="8450" max="8450" width="17.1640625" style="16" customWidth="1"/>
    <col min="8451" max="8461" width="9.83203125" style="16" customWidth="1"/>
    <col min="8462" max="8704" width="11.5" style="16"/>
    <col min="8705" max="8705" width="27.5" style="16" customWidth="1"/>
    <col min="8706" max="8706" width="17.1640625" style="16" customWidth="1"/>
    <col min="8707" max="8717" width="9.83203125" style="16" customWidth="1"/>
    <col min="8718" max="8960" width="11.5" style="16"/>
    <col min="8961" max="8961" width="27.5" style="16" customWidth="1"/>
    <col min="8962" max="8962" width="17.1640625" style="16" customWidth="1"/>
    <col min="8963" max="8973" width="9.83203125" style="16" customWidth="1"/>
    <col min="8974" max="9216" width="11.5" style="16"/>
    <col min="9217" max="9217" width="27.5" style="16" customWidth="1"/>
    <col min="9218" max="9218" width="17.1640625" style="16" customWidth="1"/>
    <col min="9219" max="9229" width="9.83203125" style="16" customWidth="1"/>
    <col min="9230" max="9472" width="11.5" style="16"/>
    <col min="9473" max="9473" width="27.5" style="16" customWidth="1"/>
    <col min="9474" max="9474" width="17.1640625" style="16" customWidth="1"/>
    <col min="9475" max="9485" width="9.83203125" style="16" customWidth="1"/>
    <col min="9486" max="9728" width="11.5" style="16"/>
    <col min="9729" max="9729" width="27.5" style="16" customWidth="1"/>
    <col min="9730" max="9730" width="17.1640625" style="16" customWidth="1"/>
    <col min="9731" max="9741" width="9.83203125" style="16" customWidth="1"/>
    <col min="9742" max="9984" width="11.5" style="16"/>
    <col min="9985" max="9985" width="27.5" style="16" customWidth="1"/>
    <col min="9986" max="9986" width="17.1640625" style="16" customWidth="1"/>
    <col min="9987" max="9997" width="9.83203125" style="16" customWidth="1"/>
    <col min="9998" max="10240" width="11.5" style="16"/>
    <col min="10241" max="10241" width="27.5" style="16" customWidth="1"/>
    <col min="10242" max="10242" width="17.1640625" style="16" customWidth="1"/>
    <col min="10243" max="10253" width="9.83203125" style="16" customWidth="1"/>
    <col min="10254" max="10496" width="11.5" style="16"/>
    <col min="10497" max="10497" width="27.5" style="16" customWidth="1"/>
    <col min="10498" max="10498" width="17.1640625" style="16" customWidth="1"/>
    <col min="10499" max="10509" width="9.83203125" style="16" customWidth="1"/>
    <col min="10510" max="10752" width="11.5" style="16"/>
    <col min="10753" max="10753" width="27.5" style="16" customWidth="1"/>
    <col min="10754" max="10754" width="17.1640625" style="16" customWidth="1"/>
    <col min="10755" max="10765" width="9.83203125" style="16" customWidth="1"/>
    <col min="10766" max="11008" width="11.5" style="16"/>
    <col min="11009" max="11009" width="27.5" style="16" customWidth="1"/>
    <col min="11010" max="11010" width="17.1640625" style="16" customWidth="1"/>
    <col min="11011" max="11021" width="9.83203125" style="16" customWidth="1"/>
    <col min="11022" max="11264" width="11.5" style="16"/>
    <col min="11265" max="11265" width="27.5" style="16" customWidth="1"/>
    <col min="11266" max="11266" width="17.1640625" style="16" customWidth="1"/>
    <col min="11267" max="11277" width="9.83203125" style="16" customWidth="1"/>
    <col min="11278" max="11520" width="11.5" style="16"/>
    <col min="11521" max="11521" width="27.5" style="16" customWidth="1"/>
    <col min="11522" max="11522" width="17.1640625" style="16" customWidth="1"/>
    <col min="11523" max="11533" width="9.83203125" style="16" customWidth="1"/>
    <col min="11534" max="11776" width="11.5" style="16"/>
    <col min="11777" max="11777" width="27.5" style="16" customWidth="1"/>
    <col min="11778" max="11778" width="17.1640625" style="16" customWidth="1"/>
    <col min="11779" max="11789" width="9.83203125" style="16" customWidth="1"/>
    <col min="11790" max="12032" width="11.5" style="16"/>
    <col min="12033" max="12033" width="27.5" style="16" customWidth="1"/>
    <col min="12034" max="12034" width="17.1640625" style="16" customWidth="1"/>
    <col min="12035" max="12045" width="9.83203125" style="16" customWidth="1"/>
    <col min="12046" max="12288" width="11.5" style="16"/>
    <col min="12289" max="12289" width="27.5" style="16" customWidth="1"/>
    <col min="12290" max="12290" width="17.1640625" style="16" customWidth="1"/>
    <col min="12291" max="12301" width="9.83203125" style="16" customWidth="1"/>
    <col min="12302" max="12544" width="11.5" style="16"/>
    <col min="12545" max="12545" width="27.5" style="16" customWidth="1"/>
    <col min="12546" max="12546" width="17.1640625" style="16" customWidth="1"/>
    <col min="12547" max="12557" width="9.83203125" style="16" customWidth="1"/>
    <col min="12558" max="12800" width="11.5" style="16"/>
    <col min="12801" max="12801" width="27.5" style="16" customWidth="1"/>
    <col min="12802" max="12802" width="17.1640625" style="16" customWidth="1"/>
    <col min="12803" max="12813" width="9.83203125" style="16" customWidth="1"/>
    <col min="12814" max="13056" width="11.5" style="16"/>
    <col min="13057" max="13057" width="27.5" style="16" customWidth="1"/>
    <col min="13058" max="13058" width="17.1640625" style="16" customWidth="1"/>
    <col min="13059" max="13069" width="9.83203125" style="16" customWidth="1"/>
    <col min="13070" max="13312" width="11.5" style="16"/>
    <col min="13313" max="13313" width="27.5" style="16" customWidth="1"/>
    <col min="13314" max="13314" width="17.1640625" style="16" customWidth="1"/>
    <col min="13315" max="13325" width="9.83203125" style="16" customWidth="1"/>
    <col min="13326" max="13568" width="11.5" style="16"/>
    <col min="13569" max="13569" width="27.5" style="16" customWidth="1"/>
    <col min="13570" max="13570" width="17.1640625" style="16" customWidth="1"/>
    <col min="13571" max="13581" width="9.83203125" style="16" customWidth="1"/>
    <col min="13582" max="13824" width="11.5" style="16"/>
    <col min="13825" max="13825" width="27.5" style="16" customWidth="1"/>
    <col min="13826" max="13826" width="17.1640625" style="16" customWidth="1"/>
    <col min="13827" max="13837" width="9.83203125" style="16" customWidth="1"/>
    <col min="13838" max="14080" width="11.5" style="16"/>
    <col min="14081" max="14081" width="27.5" style="16" customWidth="1"/>
    <col min="14082" max="14082" width="17.1640625" style="16" customWidth="1"/>
    <col min="14083" max="14093" width="9.83203125" style="16" customWidth="1"/>
    <col min="14094" max="14336" width="11.5" style="16"/>
    <col min="14337" max="14337" width="27.5" style="16" customWidth="1"/>
    <col min="14338" max="14338" width="17.1640625" style="16" customWidth="1"/>
    <col min="14339" max="14349" width="9.83203125" style="16" customWidth="1"/>
    <col min="14350" max="14592" width="11.5" style="16"/>
    <col min="14593" max="14593" width="27.5" style="16" customWidth="1"/>
    <col min="14594" max="14594" width="17.1640625" style="16" customWidth="1"/>
    <col min="14595" max="14605" width="9.83203125" style="16" customWidth="1"/>
    <col min="14606" max="14848" width="11.5" style="16"/>
    <col min="14849" max="14849" width="27.5" style="16" customWidth="1"/>
    <col min="14850" max="14850" width="17.1640625" style="16" customWidth="1"/>
    <col min="14851" max="14861" width="9.83203125" style="16" customWidth="1"/>
    <col min="14862" max="15104" width="11.5" style="16"/>
    <col min="15105" max="15105" width="27.5" style="16" customWidth="1"/>
    <col min="15106" max="15106" width="17.1640625" style="16" customWidth="1"/>
    <col min="15107" max="15117" width="9.83203125" style="16" customWidth="1"/>
    <col min="15118" max="15360" width="11.5" style="16"/>
    <col min="15361" max="15361" width="27.5" style="16" customWidth="1"/>
    <col min="15362" max="15362" width="17.1640625" style="16" customWidth="1"/>
    <col min="15363" max="15373" width="9.83203125" style="16" customWidth="1"/>
    <col min="15374" max="15616" width="11.5" style="16"/>
    <col min="15617" max="15617" width="27.5" style="16" customWidth="1"/>
    <col min="15618" max="15618" width="17.1640625" style="16" customWidth="1"/>
    <col min="15619" max="15629" width="9.83203125" style="16" customWidth="1"/>
    <col min="15630" max="15872" width="11.5" style="16"/>
    <col min="15873" max="15873" width="27.5" style="16" customWidth="1"/>
    <col min="15874" max="15874" width="17.1640625" style="16" customWidth="1"/>
    <col min="15875" max="15885" width="9.83203125" style="16" customWidth="1"/>
    <col min="15886" max="16128" width="11.5" style="16"/>
    <col min="16129" max="16129" width="27.5" style="16" customWidth="1"/>
    <col min="16130" max="16130" width="17.1640625" style="16" customWidth="1"/>
    <col min="16131" max="16141" width="9.83203125" style="16" customWidth="1"/>
    <col min="16142" max="16384" width="11.5" style="16"/>
  </cols>
  <sheetData>
    <row r="1" spans="1:12" s="14" customFormat="1" ht="59.25" customHeight="1"/>
    <row r="2" spans="1:12" s="15" customFormat="1" ht="3.75" customHeight="1"/>
    <row r="3" spans="1:12" ht="28.5" customHeight="1">
      <c r="A3" s="485" t="s">
        <v>13</v>
      </c>
      <c r="B3" s="485"/>
      <c r="C3" s="485"/>
      <c r="D3" s="485"/>
      <c r="E3" s="490"/>
      <c r="F3" s="490"/>
      <c r="G3" s="490"/>
      <c r="H3" s="490"/>
      <c r="I3" s="490"/>
      <c r="J3" s="490"/>
      <c r="K3" s="490"/>
      <c r="L3" s="490"/>
    </row>
    <row r="4" spans="1:12">
      <c r="A4" s="491" t="str">
        <f>+'[8]Lista de indicadores '!B7</f>
        <v>Hogares de economía naranja por número de personas que los componen</v>
      </c>
      <c r="B4" s="491"/>
      <c r="C4" s="490"/>
      <c r="D4" s="490"/>
      <c r="E4" s="490"/>
      <c r="F4" s="490"/>
      <c r="G4" s="490"/>
      <c r="H4" s="490"/>
      <c r="I4" s="490"/>
      <c r="J4" s="490"/>
      <c r="K4" s="490"/>
      <c r="L4" s="490"/>
    </row>
    <row r="5" spans="1:12">
      <c r="A5" s="483">
        <v>2020</v>
      </c>
      <c r="B5" s="483"/>
      <c r="C5" s="490"/>
      <c r="D5" s="490"/>
      <c r="E5" s="490"/>
      <c r="F5" s="490"/>
      <c r="G5" s="490"/>
      <c r="H5" s="490"/>
      <c r="I5" s="490"/>
      <c r="J5" s="490"/>
      <c r="K5" s="490"/>
      <c r="L5" s="490"/>
    </row>
    <row r="7" spans="1:12" s="18" customFormat="1" ht="30" customHeight="1">
      <c r="A7" s="462" t="s">
        <v>14</v>
      </c>
      <c r="B7" s="462" t="s">
        <v>27</v>
      </c>
      <c r="C7" s="499" t="s">
        <v>39</v>
      </c>
      <c r="D7" s="499"/>
      <c r="E7" s="499"/>
      <c r="F7" s="499"/>
      <c r="G7" s="499"/>
      <c r="H7" s="499"/>
      <c r="I7" s="499"/>
      <c r="J7" s="499"/>
      <c r="K7" s="499"/>
      <c r="L7" s="499"/>
    </row>
    <row r="8" spans="1:12" s="18" customFormat="1" ht="30" customHeight="1">
      <c r="A8" s="492"/>
      <c r="B8" s="492"/>
      <c r="C8" s="498" t="s">
        <v>40</v>
      </c>
      <c r="D8" s="498"/>
      <c r="E8" s="498" t="s">
        <v>41</v>
      </c>
      <c r="F8" s="498"/>
      <c r="G8" s="498" t="s">
        <v>42</v>
      </c>
      <c r="H8" s="498"/>
      <c r="I8" s="498" t="s">
        <v>43</v>
      </c>
      <c r="J8" s="498"/>
      <c r="K8" s="498" t="s">
        <v>44</v>
      </c>
      <c r="L8" s="498"/>
    </row>
    <row r="9" spans="1:12" s="18" customFormat="1" ht="30" customHeight="1">
      <c r="A9" s="493"/>
      <c r="B9" s="493"/>
      <c r="C9" s="25" t="s">
        <v>23</v>
      </c>
      <c r="D9" s="24" t="s">
        <v>22</v>
      </c>
      <c r="E9" s="25" t="s">
        <v>23</v>
      </c>
      <c r="F9" s="24" t="s">
        <v>22</v>
      </c>
      <c r="G9" s="25" t="s">
        <v>23</v>
      </c>
      <c r="H9" s="24" t="s">
        <v>22</v>
      </c>
      <c r="I9" s="25" t="s">
        <v>23</v>
      </c>
      <c r="J9" s="24" t="s">
        <v>22</v>
      </c>
      <c r="K9" s="25" t="s">
        <v>23</v>
      </c>
      <c r="L9" s="24" t="s">
        <v>22</v>
      </c>
    </row>
    <row r="10" spans="1:12" s="18" customFormat="1" ht="14">
      <c r="A10" s="20" t="s">
        <v>23</v>
      </c>
      <c r="B10" s="21">
        <v>263834.34999999998</v>
      </c>
      <c r="C10" s="21">
        <v>28860.1</v>
      </c>
      <c r="D10" s="22">
        <v>10.94</v>
      </c>
      <c r="E10" s="21">
        <v>52382.559999999998</v>
      </c>
      <c r="F10" s="22">
        <v>19.850000000000001</v>
      </c>
      <c r="G10" s="21">
        <v>64341.33</v>
      </c>
      <c r="H10" s="22">
        <v>24.39</v>
      </c>
      <c r="I10" s="21">
        <v>74453.56</v>
      </c>
      <c r="J10" s="22">
        <v>28.22</v>
      </c>
      <c r="K10" s="21">
        <v>43796.800000000003</v>
      </c>
      <c r="L10" s="22">
        <v>16.600000000000001</v>
      </c>
    </row>
    <row r="11" spans="1:12" s="18" customFormat="1" ht="14">
      <c r="A11" s="20" t="s">
        <v>24</v>
      </c>
      <c r="B11" s="21">
        <v>253507.21</v>
      </c>
      <c r="C11" s="21">
        <v>27819.18</v>
      </c>
      <c r="D11" s="22">
        <v>10.97</v>
      </c>
      <c r="E11" s="21">
        <v>50416.58</v>
      </c>
      <c r="F11" s="22">
        <v>19.89</v>
      </c>
      <c r="G11" s="21">
        <v>61280.39</v>
      </c>
      <c r="H11" s="22">
        <v>24.17</v>
      </c>
      <c r="I11" s="21">
        <v>71849.429999999993</v>
      </c>
      <c r="J11" s="22">
        <v>28.34</v>
      </c>
      <c r="K11" s="21">
        <v>42141.63</v>
      </c>
      <c r="L11" s="22">
        <v>16.62</v>
      </c>
    </row>
    <row r="12" spans="1:12" s="18" customFormat="1" ht="14">
      <c r="A12" s="20" t="s">
        <v>25</v>
      </c>
      <c r="B12" s="21">
        <v>10327.14</v>
      </c>
      <c r="C12" s="21">
        <v>1040.92</v>
      </c>
      <c r="D12" s="22">
        <v>10.08</v>
      </c>
      <c r="E12" s="21">
        <v>1965.98</v>
      </c>
      <c r="F12" s="22">
        <v>19.04</v>
      </c>
      <c r="G12" s="21">
        <v>3060.94</v>
      </c>
      <c r="H12" s="22">
        <v>29.64</v>
      </c>
      <c r="I12" s="21">
        <v>2604.12</v>
      </c>
      <c r="J12" s="22">
        <v>25.22</v>
      </c>
      <c r="K12" s="21">
        <v>1655.18</v>
      </c>
      <c r="L12" s="22">
        <v>16.03</v>
      </c>
    </row>
    <row r="13" spans="1:12" s="18" customFormat="1" ht="14"/>
    <row r="14" spans="1:12" s="18" customFormat="1" ht="14">
      <c r="A14" s="23" t="s">
        <v>26</v>
      </c>
      <c r="B14" s="23"/>
    </row>
    <row r="15" spans="1:12" s="18" customFormat="1" ht="14"/>
    <row r="16" spans="1:12" s="18" customFormat="1" ht="14"/>
    <row r="17" s="18" customFormat="1" ht="14"/>
    <row r="18" s="18" customFormat="1" ht="14"/>
    <row r="19" s="18" customFormat="1" ht="14"/>
    <row r="20" s="18" customFormat="1" ht="14"/>
    <row r="21" s="18" customFormat="1" ht="14"/>
    <row r="22" s="18" customFormat="1" ht="14"/>
    <row r="23" s="18" customFormat="1" ht="14"/>
    <row r="24" s="18" customFormat="1" ht="14"/>
    <row r="25" s="18" customFormat="1" ht="14"/>
    <row r="26" s="18" customFormat="1" ht="14"/>
    <row r="27" s="18" customFormat="1" ht="14"/>
    <row r="28" s="18" customFormat="1" ht="14"/>
    <row r="29" s="18" customFormat="1" ht="14"/>
    <row r="30" s="18" customFormat="1" ht="14"/>
    <row r="31" s="18" customFormat="1" ht="14"/>
    <row r="32" s="18" customFormat="1" ht="14"/>
    <row r="33" spans="1:2" s="18" customFormat="1" ht="14"/>
    <row r="34" spans="1:2" s="18" customFormat="1" ht="14"/>
    <row r="35" spans="1:2" s="18" customFormat="1" ht="14"/>
    <row r="36" spans="1:2" s="18" customFormat="1" ht="14"/>
    <row r="37" spans="1:2" s="18" customFormat="1" ht="14"/>
    <row r="38" spans="1:2" s="18" customFormat="1" ht="14"/>
    <row r="39" spans="1:2" s="18" customFormat="1" ht="14"/>
    <row r="40" spans="1:2" s="18" customFormat="1" ht="14"/>
    <row r="41" spans="1:2" s="18" customFormat="1" ht="14"/>
    <row r="42" spans="1:2" s="18" customFormat="1" ht="14"/>
    <row r="43" spans="1:2">
      <c r="A43" s="18"/>
      <c r="B43" s="18"/>
    </row>
  </sheetData>
  <sheetProtection selectLockedCells="1" selectUnlockedCells="1"/>
  <mergeCells count="11">
    <mergeCell ref="K8:L8"/>
    <mergeCell ref="A3:L3"/>
    <mergeCell ref="A4:L4"/>
    <mergeCell ref="A5:L5"/>
    <mergeCell ref="A7:A9"/>
    <mergeCell ref="B7:B9"/>
    <mergeCell ref="C7:L7"/>
    <mergeCell ref="C8:D8"/>
    <mergeCell ref="E8:F8"/>
    <mergeCell ref="G8:H8"/>
    <mergeCell ref="I8:J8"/>
  </mergeCells>
  <conditionalFormatting sqref="A4:B4">
    <cfRule type="duplicateValues" dxfId="27" priority="2"/>
  </conditionalFormatting>
  <conditionalFormatting sqref="A5:B5">
    <cfRule type="duplicateValues" dxfId="26" priority="1"/>
  </conditionalFormatting>
  <pageMargins left="0.7" right="0.7" top="0.75" bottom="0.75" header="0.3" footer="0.3"/>
  <pageSetup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4AE00-EA79-4ED6-A24A-6F9DEC2CB7B5}">
  <dimension ref="A1:X45"/>
  <sheetViews>
    <sheetView showGridLines="0" zoomScale="87" zoomScaleNormal="87" workbookViewId="0">
      <selection activeCell="H19" sqref="H19"/>
    </sheetView>
  </sheetViews>
  <sheetFormatPr baseColWidth="10" defaultColWidth="11.5" defaultRowHeight="15"/>
  <cols>
    <col min="1" max="1" width="37.83203125" style="16" customWidth="1"/>
    <col min="2" max="2" width="14.33203125" style="47" bestFit="1" customWidth="1"/>
    <col min="3" max="3" width="13.6640625" style="47" customWidth="1"/>
    <col min="4" max="23" width="11.5" style="47"/>
    <col min="24" max="24" width="14.1640625" style="16" bestFit="1" customWidth="1"/>
    <col min="25" max="16384" width="11.5" style="16"/>
  </cols>
  <sheetData>
    <row r="1" spans="1:24" s="14" customFormat="1" ht="59.25" customHeight="1">
      <c r="B1" s="35"/>
      <c r="C1" s="35"/>
      <c r="D1" s="35"/>
      <c r="E1" s="35"/>
      <c r="F1" s="35"/>
      <c r="G1" s="35"/>
      <c r="H1" s="35"/>
      <c r="I1" s="35"/>
      <c r="J1" s="35"/>
      <c r="K1" s="35"/>
      <c r="L1" s="35"/>
      <c r="M1" s="35"/>
      <c r="N1" s="35"/>
      <c r="O1" s="35"/>
      <c r="P1" s="35"/>
      <c r="Q1" s="35"/>
      <c r="R1" s="35"/>
      <c r="S1" s="35"/>
      <c r="T1" s="35"/>
      <c r="U1" s="35"/>
      <c r="V1" s="35"/>
      <c r="W1" s="35"/>
    </row>
    <row r="2" spans="1:24" s="15" customFormat="1" ht="3.75" customHeight="1">
      <c r="B2" s="36"/>
      <c r="C2" s="36"/>
      <c r="D2" s="36"/>
      <c r="E2" s="36"/>
      <c r="F2" s="36"/>
      <c r="G2" s="36"/>
      <c r="H2" s="36"/>
      <c r="I2" s="36"/>
      <c r="J2" s="36"/>
      <c r="K2" s="36"/>
      <c r="L2" s="36"/>
      <c r="M2" s="36"/>
      <c r="N2" s="36"/>
      <c r="O2" s="36"/>
      <c r="P2" s="36"/>
      <c r="Q2" s="36"/>
      <c r="R2" s="36"/>
      <c r="S2" s="36"/>
      <c r="T2" s="36"/>
      <c r="U2" s="36"/>
      <c r="V2" s="36"/>
      <c r="W2" s="36"/>
    </row>
    <row r="3" spans="1:24" ht="28.5" customHeight="1">
      <c r="A3" s="461" t="s">
        <v>13</v>
      </c>
      <c r="B3" s="461"/>
      <c r="C3" s="461"/>
      <c r="D3" s="461"/>
      <c r="E3" s="461"/>
      <c r="F3" s="461"/>
      <c r="G3" s="461"/>
      <c r="H3" s="461"/>
      <c r="I3" s="461"/>
      <c r="J3" s="461"/>
      <c r="K3" s="461"/>
      <c r="L3" s="461"/>
      <c r="M3" s="461"/>
      <c r="N3" s="461"/>
      <c r="O3" s="461"/>
      <c r="P3" s="461"/>
      <c r="Q3" s="461"/>
      <c r="R3" s="461"/>
      <c r="S3" s="461"/>
      <c r="T3" s="461"/>
      <c r="U3" s="461"/>
      <c r="V3" s="461"/>
      <c r="W3" s="461"/>
      <c r="X3" s="461"/>
    </row>
    <row r="4" spans="1:24">
      <c r="A4" s="26" t="s">
        <v>54</v>
      </c>
      <c r="B4" s="37"/>
      <c r="C4" s="37"/>
      <c r="D4" s="37"/>
      <c r="E4" s="37"/>
      <c r="F4" s="37"/>
      <c r="G4" s="37"/>
      <c r="H4" s="37"/>
      <c r="I4" s="37"/>
      <c r="J4" s="37"/>
      <c r="K4" s="37"/>
      <c r="L4" s="37"/>
      <c r="M4" s="37"/>
      <c r="N4" s="37"/>
      <c r="O4" s="37"/>
      <c r="P4" s="37"/>
      <c r="Q4" s="37"/>
      <c r="R4" s="37"/>
      <c r="S4" s="37"/>
      <c r="T4" s="37"/>
      <c r="U4" s="37"/>
      <c r="V4" s="37"/>
      <c r="W4" s="37"/>
      <c r="X4" s="37"/>
    </row>
    <row r="5" spans="1:24">
      <c r="A5" s="49" t="s">
        <v>157</v>
      </c>
      <c r="B5" s="37"/>
      <c r="C5" s="37"/>
      <c r="D5" s="37"/>
      <c r="E5" s="37"/>
      <c r="F5" s="37"/>
      <c r="G5" s="37"/>
      <c r="H5" s="37"/>
      <c r="I5" s="37"/>
      <c r="J5" s="37"/>
      <c r="K5" s="37"/>
      <c r="L5" s="37"/>
      <c r="M5" s="37"/>
      <c r="N5" s="37"/>
      <c r="O5" s="37"/>
      <c r="P5" s="37"/>
      <c r="Q5" s="37"/>
      <c r="R5" s="37"/>
      <c r="S5" s="37"/>
      <c r="T5" s="37"/>
      <c r="U5" s="37"/>
      <c r="V5" s="37"/>
      <c r="W5" s="37"/>
      <c r="X5" s="37"/>
    </row>
    <row r="6" spans="1:24">
      <c r="A6" s="38" t="s">
        <v>84</v>
      </c>
      <c r="B6" s="39"/>
      <c r="C6" s="39"/>
      <c r="D6" s="39"/>
      <c r="E6" s="39"/>
      <c r="F6" s="39"/>
      <c r="G6" s="39"/>
      <c r="H6" s="39"/>
      <c r="I6" s="39"/>
      <c r="J6" s="39"/>
      <c r="K6" s="39"/>
      <c r="L6" s="39"/>
      <c r="M6" s="39"/>
      <c r="N6" s="39"/>
      <c r="O6" s="39"/>
      <c r="P6" s="39"/>
      <c r="Q6" s="39"/>
      <c r="R6" s="39"/>
      <c r="S6" s="39"/>
      <c r="T6" s="39"/>
      <c r="U6" s="39"/>
      <c r="V6" s="39"/>
      <c r="W6" s="39"/>
      <c r="X6" s="39"/>
    </row>
    <row r="8" spans="1:24" s="18" customFormat="1" ht="14">
      <c r="A8" s="462" t="s">
        <v>85</v>
      </c>
      <c r="B8" s="465"/>
      <c r="C8" s="466"/>
      <c r="D8" s="466"/>
      <c r="E8" s="466"/>
      <c r="F8" s="466"/>
      <c r="G8" s="466"/>
      <c r="H8" s="466"/>
      <c r="I8" s="466"/>
      <c r="J8" s="466"/>
      <c r="K8" s="466"/>
      <c r="L8" s="466"/>
      <c r="M8" s="466"/>
      <c r="N8" s="466"/>
      <c r="O8" s="466"/>
      <c r="P8" s="466"/>
      <c r="Q8" s="466"/>
      <c r="R8" s="466"/>
      <c r="S8" s="466"/>
      <c r="T8" s="466"/>
      <c r="U8" s="466"/>
      <c r="V8" s="466"/>
      <c r="W8" s="466"/>
      <c r="X8" s="467"/>
    </row>
    <row r="9" spans="1:24" s="18" customFormat="1" ht="38.25" customHeight="1">
      <c r="A9" s="463"/>
      <c r="B9" s="465" t="s">
        <v>158</v>
      </c>
      <c r="C9" s="467"/>
      <c r="D9" s="465" t="s">
        <v>159</v>
      </c>
      <c r="E9" s="467"/>
      <c r="F9" s="470" t="s">
        <v>160</v>
      </c>
      <c r="G9" s="471"/>
      <c r="H9" s="465" t="s">
        <v>161</v>
      </c>
      <c r="I9" s="467"/>
      <c r="J9" s="465" t="s">
        <v>162</v>
      </c>
      <c r="K9" s="467"/>
      <c r="L9" s="465" t="s">
        <v>163</v>
      </c>
      <c r="M9" s="467"/>
      <c r="N9" s="465" t="s">
        <v>164</v>
      </c>
      <c r="O9" s="467"/>
      <c r="P9" s="465" t="s">
        <v>165</v>
      </c>
      <c r="Q9" s="467"/>
      <c r="R9" s="465" t="s">
        <v>166</v>
      </c>
      <c r="S9" s="467"/>
      <c r="T9" s="465" t="s">
        <v>167</v>
      </c>
      <c r="U9" s="467"/>
      <c r="V9" s="465" t="s">
        <v>168</v>
      </c>
      <c r="W9" s="467"/>
      <c r="X9" s="29" t="s">
        <v>169</v>
      </c>
    </row>
    <row r="10" spans="1:24" s="18" customFormat="1">
      <c r="A10" s="464"/>
      <c r="B10" s="29" t="s">
        <v>23</v>
      </c>
      <c r="C10" s="29" t="s">
        <v>22</v>
      </c>
      <c r="D10" s="29" t="s">
        <v>23</v>
      </c>
      <c r="E10" s="29" t="s">
        <v>22</v>
      </c>
      <c r="F10" s="29" t="s">
        <v>23</v>
      </c>
      <c r="G10" s="29" t="s">
        <v>22</v>
      </c>
      <c r="H10" s="29" t="s">
        <v>23</v>
      </c>
      <c r="I10" s="29" t="s">
        <v>22</v>
      </c>
      <c r="J10" s="29" t="s">
        <v>23</v>
      </c>
      <c r="K10" s="29" t="s">
        <v>22</v>
      </c>
      <c r="L10" s="29" t="s">
        <v>23</v>
      </c>
      <c r="M10" s="29" t="s">
        <v>22</v>
      </c>
      <c r="N10" s="29" t="s">
        <v>23</v>
      </c>
      <c r="O10" s="29" t="s">
        <v>22</v>
      </c>
      <c r="P10" s="29" t="s">
        <v>23</v>
      </c>
      <c r="Q10" s="29" t="s">
        <v>22</v>
      </c>
      <c r="R10" s="29" t="s">
        <v>23</v>
      </c>
      <c r="S10" s="29" t="s">
        <v>22</v>
      </c>
      <c r="T10" s="29" t="s">
        <v>23</v>
      </c>
      <c r="U10" s="29" t="s">
        <v>22</v>
      </c>
      <c r="V10" s="29" t="s">
        <v>23</v>
      </c>
      <c r="W10" s="29" t="s">
        <v>22</v>
      </c>
      <c r="X10" s="29"/>
    </row>
    <row r="11" spans="1:24" s="18" customFormat="1" ht="14">
      <c r="A11" s="40" t="s">
        <v>87</v>
      </c>
      <c r="B11" s="41">
        <f>SUM(B12:B43)</f>
        <v>4902</v>
      </c>
      <c r="C11" s="48">
        <f t="shared" ref="C11:C43" si="0">B11/$X11</f>
        <v>0.14804747666938481</v>
      </c>
      <c r="D11" s="41">
        <f>SUM(D12:D43)</f>
        <v>4446</v>
      </c>
      <c r="E11" s="48">
        <f t="shared" ref="E11:E43" si="1">D11/$X11</f>
        <v>0.13427561837455831</v>
      </c>
      <c r="F11" s="41">
        <f>SUM(F12:F43)</f>
        <v>3531</v>
      </c>
      <c r="G11" s="48">
        <f t="shared" ref="G11:G43" si="2">F11/$X11</f>
        <v>0.10664129745401831</v>
      </c>
      <c r="H11" s="41">
        <f>SUM(H12:H43)</f>
        <v>639</v>
      </c>
      <c r="I11" s="48">
        <f t="shared" ref="I11:I43" si="3">H11/$X11</f>
        <v>1.9298722478934494E-2</v>
      </c>
      <c r="J11" s="41">
        <f>SUM(J12:J43)</f>
        <v>333</v>
      </c>
      <c r="K11" s="48">
        <f t="shared" ref="K11:K43" si="4">J11/$X11</f>
        <v>1.0057080728458821E-2</v>
      </c>
      <c r="L11" s="41">
        <f>SUM(L12:L43)</f>
        <v>7967</v>
      </c>
      <c r="M11" s="48">
        <f t="shared" ref="M11:M43" si="5">L11/$X11</f>
        <v>0.24061490139228656</v>
      </c>
      <c r="N11" s="41">
        <f>SUM(N12:N43)</f>
        <v>436</v>
      </c>
      <c r="O11" s="48">
        <f t="shared" ref="O11:O43" si="6">N11/$X11</f>
        <v>1.3167829422246383E-2</v>
      </c>
      <c r="P11" s="41">
        <f>SUM(P12:P43)</f>
        <v>164</v>
      </c>
      <c r="Q11" s="48">
        <f t="shared" ref="Q11:Q43" si="7">P11/$X11</f>
        <v>4.9530367551568963E-3</v>
      </c>
      <c r="R11" s="41">
        <f>SUM(R12:R43)</f>
        <v>21</v>
      </c>
      <c r="S11" s="48">
        <f t="shared" ref="S11:S43" si="8">R11/$X11</f>
        <v>6.3423031620911483E-4</v>
      </c>
      <c r="T11" s="41">
        <f>SUM(T12:T43)</f>
        <v>305</v>
      </c>
      <c r="U11" s="48">
        <f t="shared" ref="U11:U43" si="9">T11/$X11</f>
        <v>9.2114403068466674E-3</v>
      </c>
      <c r="V11" s="41">
        <f>SUM(V12:V43)</f>
        <v>387</v>
      </c>
      <c r="W11" s="48">
        <f t="shared" ref="W11:W43" si="10">V11/$X11</f>
        <v>1.1687958684425116E-2</v>
      </c>
      <c r="X11" s="41">
        <f>SUM(X12:X43)</f>
        <v>33111</v>
      </c>
    </row>
    <row r="12" spans="1:24" s="18" customFormat="1" ht="14">
      <c r="A12" s="20" t="s">
        <v>88</v>
      </c>
      <c r="B12" s="45">
        <v>95</v>
      </c>
      <c r="C12" s="44">
        <f t="shared" si="0"/>
        <v>0.11699507389162561</v>
      </c>
      <c r="D12" s="45">
        <v>7</v>
      </c>
      <c r="E12" s="44">
        <f t="shared" si="1"/>
        <v>8.6206896551724137E-3</v>
      </c>
      <c r="F12" s="45">
        <v>1</v>
      </c>
      <c r="G12" s="44">
        <f t="shared" si="2"/>
        <v>1.2315270935960591E-3</v>
      </c>
      <c r="H12" s="45">
        <v>13</v>
      </c>
      <c r="I12" s="44">
        <f t="shared" si="3"/>
        <v>1.600985221674877E-2</v>
      </c>
      <c r="J12" s="45">
        <v>104</v>
      </c>
      <c r="K12" s="44">
        <f t="shared" si="4"/>
        <v>0.12807881773399016</v>
      </c>
      <c r="L12" s="45">
        <v>729</v>
      </c>
      <c r="M12" s="44">
        <f t="shared" si="5"/>
        <v>0.89778325123152714</v>
      </c>
      <c r="N12" s="45">
        <v>6</v>
      </c>
      <c r="O12" s="44">
        <f t="shared" si="6"/>
        <v>7.3891625615763543E-3</v>
      </c>
      <c r="P12" s="45">
        <v>4</v>
      </c>
      <c r="Q12" s="44">
        <f t="shared" si="7"/>
        <v>4.9261083743842365E-3</v>
      </c>
      <c r="R12" s="45">
        <v>0</v>
      </c>
      <c r="S12" s="44">
        <f t="shared" si="8"/>
        <v>0</v>
      </c>
      <c r="T12" s="45">
        <v>5</v>
      </c>
      <c r="U12" s="44">
        <f t="shared" si="9"/>
        <v>6.1576354679802959E-3</v>
      </c>
      <c r="V12" s="45">
        <v>1</v>
      </c>
      <c r="W12" s="44">
        <f t="shared" si="10"/>
        <v>1.2315270935960591E-3</v>
      </c>
      <c r="X12" s="45">
        <v>812</v>
      </c>
    </row>
    <row r="13" spans="1:24" s="18" customFormat="1" ht="14">
      <c r="A13" s="20" t="s">
        <v>89</v>
      </c>
      <c r="B13" s="45">
        <v>247</v>
      </c>
      <c r="C13" s="44">
        <f t="shared" si="0"/>
        <v>0.16228646517739817</v>
      </c>
      <c r="D13" s="45">
        <v>327</v>
      </c>
      <c r="E13" s="44">
        <f t="shared" si="1"/>
        <v>0.21484888304862024</v>
      </c>
      <c r="F13" s="45">
        <v>141</v>
      </c>
      <c r="G13" s="44">
        <f t="shared" si="2"/>
        <v>9.2641261498028912E-2</v>
      </c>
      <c r="H13" s="45">
        <v>21</v>
      </c>
      <c r="I13" s="44">
        <f t="shared" si="3"/>
        <v>1.3797634691195795E-2</v>
      </c>
      <c r="J13" s="45">
        <v>2</v>
      </c>
      <c r="K13" s="44">
        <f t="shared" si="4"/>
        <v>1.3140604467805519E-3</v>
      </c>
      <c r="L13" s="45">
        <v>224</v>
      </c>
      <c r="M13" s="44">
        <f t="shared" si="5"/>
        <v>0.14717477003942181</v>
      </c>
      <c r="N13" s="45">
        <v>10</v>
      </c>
      <c r="O13" s="44">
        <f t="shared" si="6"/>
        <v>6.5703022339027592E-3</v>
      </c>
      <c r="P13" s="45">
        <v>6</v>
      </c>
      <c r="Q13" s="44">
        <f t="shared" si="7"/>
        <v>3.9421813403416554E-3</v>
      </c>
      <c r="R13" s="45">
        <v>3</v>
      </c>
      <c r="S13" s="44">
        <f t="shared" si="8"/>
        <v>1.9710906701708277E-3</v>
      </c>
      <c r="T13" s="45">
        <v>14</v>
      </c>
      <c r="U13" s="44">
        <f t="shared" si="9"/>
        <v>9.1984231274638631E-3</v>
      </c>
      <c r="V13" s="45">
        <v>9</v>
      </c>
      <c r="W13" s="44">
        <f t="shared" si="10"/>
        <v>5.9132720105124839E-3</v>
      </c>
      <c r="X13" s="45">
        <v>1522</v>
      </c>
    </row>
    <row r="14" spans="1:24" s="18" customFormat="1" ht="14">
      <c r="A14" s="20" t="s">
        <v>90</v>
      </c>
      <c r="B14" s="45">
        <v>5</v>
      </c>
      <c r="C14" s="44">
        <f t="shared" si="0"/>
        <v>0.29411764705882354</v>
      </c>
      <c r="D14" s="45">
        <v>7</v>
      </c>
      <c r="E14" s="44">
        <f t="shared" si="1"/>
        <v>0.41176470588235292</v>
      </c>
      <c r="F14" s="45">
        <v>8</v>
      </c>
      <c r="G14" s="44">
        <f t="shared" si="2"/>
        <v>0.47058823529411764</v>
      </c>
      <c r="H14" s="45">
        <v>0</v>
      </c>
      <c r="I14" s="44">
        <f t="shared" si="3"/>
        <v>0</v>
      </c>
      <c r="J14" s="45">
        <v>1</v>
      </c>
      <c r="K14" s="44">
        <f t="shared" si="4"/>
        <v>5.8823529411764705E-2</v>
      </c>
      <c r="L14" s="45">
        <v>2</v>
      </c>
      <c r="M14" s="44">
        <f t="shared" si="5"/>
        <v>0.11764705882352941</v>
      </c>
      <c r="N14" s="45">
        <v>0</v>
      </c>
      <c r="O14" s="44">
        <f t="shared" si="6"/>
        <v>0</v>
      </c>
      <c r="P14" s="45">
        <v>0</v>
      </c>
      <c r="Q14" s="44">
        <f t="shared" si="7"/>
        <v>0</v>
      </c>
      <c r="R14" s="45">
        <v>0</v>
      </c>
      <c r="S14" s="44">
        <f t="shared" si="8"/>
        <v>0</v>
      </c>
      <c r="T14" s="45">
        <v>0</v>
      </c>
      <c r="U14" s="44">
        <f t="shared" si="9"/>
        <v>0</v>
      </c>
      <c r="V14" s="45">
        <v>0</v>
      </c>
      <c r="W14" s="44">
        <f t="shared" si="10"/>
        <v>0</v>
      </c>
      <c r="X14" s="45">
        <v>17</v>
      </c>
    </row>
    <row r="15" spans="1:24" s="18" customFormat="1" ht="14">
      <c r="A15" s="20" t="s">
        <v>91</v>
      </c>
      <c r="B15" s="45">
        <v>366</v>
      </c>
      <c r="C15" s="44">
        <f t="shared" si="0"/>
        <v>0.18373493975903615</v>
      </c>
      <c r="D15" s="45">
        <v>84</v>
      </c>
      <c r="E15" s="44">
        <f t="shared" si="1"/>
        <v>4.2168674698795178E-2</v>
      </c>
      <c r="F15" s="45">
        <v>51</v>
      </c>
      <c r="G15" s="44">
        <f t="shared" si="2"/>
        <v>2.5602409638554216E-2</v>
      </c>
      <c r="H15" s="45">
        <v>11</v>
      </c>
      <c r="I15" s="44">
        <f t="shared" si="3"/>
        <v>5.5220883534136548E-3</v>
      </c>
      <c r="J15" s="45">
        <v>1</v>
      </c>
      <c r="K15" s="44">
        <f t="shared" si="4"/>
        <v>5.0200803212851401E-4</v>
      </c>
      <c r="L15" s="45">
        <v>334</v>
      </c>
      <c r="M15" s="44">
        <f t="shared" si="5"/>
        <v>0.1676706827309237</v>
      </c>
      <c r="N15" s="45">
        <v>17</v>
      </c>
      <c r="O15" s="44">
        <f t="shared" si="6"/>
        <v>8.5341365461847393E-3</v>
      </c>
      <c r="P15" s="45">
        <v>23</v>
      </c>
      <c r="Q15" s="44">
        <f t="shared" si="7"/>
        <v>1.1546184738955823E-2</v>
      </c>
      <c r="R15" s="45">
        <v>1</v>
      </c>
      <c r="S15" s="44">
        <f t="shared" si="8"/>
        <v>5.0200803212851401E-4</v>
      </c>
      <c r="T15" s="45">
        <v>13</v>
      </c>
      <c r="U15" s="44">
        <f t="shared" si="9"/>
        <v>6.5261044176706823E-3</v>
      </c>
      <c r="V15" s="45">
        <v>18</v>
      </c>
      <c r="W15" s="44">
        <f t="shared" si="10"/>
        <v>9.0361445783132526E-3</v>
      </c>
      <c r="X15" s="45">
        <v>1992</v>
      </c>
    </row>
    <row r="16" spans="1:24" s="18" customFormat="1" ht="14">
      <c r="A16" s="20" t="s">
        <v>92</v>
      </c>
      <c r="B16" s="45">
        <v>448</v>
      </c>
      <c r="C16" s="44">
        <f t="shared" si="0"/>
        <v>0.18218788125254168</v>
      </c>
      <c r="D16" s="45">
        <v>152</v>
      </c>
      <c r="E16" s="44">
        <f t="shared" si="1"/>
        <v>6.18137454249695E-2</v>
      </c>
      <c r="F16" s="45">
        <v>101</v>
      </c>
      <c r="G16" s="44">
        <f t="shared" si="2"/>
        <v>4.1073607157381051E-2</v>
      </c>
      <c r="H16" s="45">
        <v>9</v>
      </c>
      <c r="I16" s="44">
        <f t="shared" si="3"/>
        <v>3.6600244001626678E-3</v>
      </c>
      <c r="J16" s="45">
        <v>3</v>
      </c>
      <c r="K16" s="44">
        <f t="shared" si="4"/>
        <v>1.2200081333875558E-3</v>
      </c>
      <c r="L16" s="45">
        <v>147</v>
      </c>
      <c r="M16" s="44">
        <f t="shared" si="5"/>
        <v>5.9780398535990237E-2</v>
      </c>
      <c r="N16" s="45">
        <v>11</v>
      </c>
      <c r="O16" s="44">
        <f t="shared" si="6"/>
        <v>4.4733631557543714E-3</v>
      </c>
      <c r="P16" s="45">
        <v>7</v>
      </c>
      <c r="Q16" s="44">
        <f t="shared" si="7"/>
        <v>2.8466856445709637E-3</v>
      </c>
      <c r="R16" s="45">
        <v>1</v>
      </c>
      <c r="S16" s="44">
        <f t="shared" si="8"/>
        <v>4.0666937779585197E-4</v>
      </c>
      <c r="T16" s="45">
        <v>62</v>
      </c>
      <c r="U16" s="44">
        <f t="shared" si="9"/>
        <v>2.5213501423342822E-2</v>
      </c>
      <c r="V16" s="45">
        <v>58</v>
      </c>
      <c r="W16" s="44">
        <f t="shared" si="10"/>
        <v>2.3586823912159414E-2</v>
      </c>
      <c r="X16" s="45">
        <v>2459</v>
      </c>
    </row>
    <row r="17" spans="1:24" s="18" customFormat="1" ht="14">
      <c r="A17" s="20" t="s">
        <v>93</v>
      </c>
      <c r="B17" s="45">
        <v>408</v>
      </c>
      <c r="C17" s="44">
        <f t="shared" si="0"/>
        <v>0.17847769028871391</v>
      </c>
      <c r="D17" s="45">
        <v>756</v>
      </c>
      <c r="E17" s="44">
        <f t="shared" si="1"/>
        <v>0.33070866141732286</v>
      </c>
      <c r="F17" s="45">
        <v>454</v>
      </c>
      <c r="G17" s="44">
        <f t="shared" si="2"/>
        <v>0.19860017497812774</v>
      </c>
      <c r="H17" s="45">
        <v>47</v>
      </c>
      <c r="I17" s="44">
        <f t="shared" si="3"/>
        <v>2.0559930008748905E-2</v>
      </c>
      <c r="J17" s="45">
        <v>2</v>
      </c>
      <c r="K17" s="44">
        <f t="shared" si="4"/>
        <v>8.7489063867016625E-4</v>
      </c>
      <c r="L17" s="45">
        <v>45</v>
      </c>
      <c r="M17" s="44">
        <f t="shared" si="5"/>
        <v>1.968503937007874E-2</v>
      </c>
      <c r="N17" s="45">
        <v>1</v>
      </c>
      <c r="O17" s="44">
        <f t="shared" si="6"/>
        <v>4.3744531933508313E-4</v>
      </c>
      <c r="P17" s="45">
        <v>4</v>
      </c>
      <c r="Q17" s="44">
        <f t="shared" si="7"/>
        <v>1.7497812773403325E-3</v>
      </c>
      <c r="R17" s="45">
        <v>1</v>
      </c>
      <c r="S17" s="44">
        <f t="shared" si="8"/>
        <v>4.3744531933508313E-4</v>
      </c>
      <c r="T17" s="45">
        <v>11</v>
      </c>
      <c r="U17" s="44">
        <f t="shared" si="9"/>
        <v>4.8118985126859139E-3</v>
      </c>
      <c r="V17" s="45">
        <v>5</v>
      </c>
      <c r="W17" s="44">
        <f t="shared" si="10"/>
        <v>2.1872265966754157E-3</v>
      </c>
      <c r="X17" s="45">
        <v>2286</v>
      </c>
    </row>
    <row r="18" spans="1:24" s="18" customFormat="1" ht="14">
      <c r="A18" s="20" t="s">
        <v>94</v>
      </c>
      <c r="B18" s="45">
        <v>435</v>
      </c>
      <c r="C18" s="44">
        <f t="shared" si="0"/>
        <v>0.20365168539325842</v>
      </c>
      <c r="D18" s="45">
        <v>26</v>
      </c>
      <c r="E18" s="44">
        <f t="shared" si="1"/>
        <v>1.2172284644194757E-2</v>
      </c>
      <c r="F18" s="45">
        <v>28</v>
      </c>
      <c r="G18" s="44">
        <f t="shared" si="2"/>
        <v>1.3108614232209739E-2</v>
      </c>
      <c r="H18" s="45">
        <v>13</v>
      </c>
      <c r="I18" s="44">
        <f t="shared" si="3"/>
        <v>6.0861423220973784E-3</v>
      </c>
      <c r="J18" s="45">
        <v>3</v>
      </c>
      <c r="K18" s="44">
        <f t="shared" si="4"/>
        <v>1.4044943820224719E-3</v>
      </c>
      <c r="L18" s="45">
        <v>12</v>
      </c>
      <c r="M18" s="44">
        <f t="shared" si="5"/>
        <v>5.6179775280898875E-3</v>
      </c>
      <c r="N18" s="45">
        <v>46</v>
      </c>
      <c r="O18" s="44">
        <f t="shared" si="6"/>
        <v>2.153558052434457E-2</v>
      </c>
      <c r="P18" s="45">
        <v>7</v>
      </c>
      <c r="Q18" s="44">
        <f t="shared" si="7"/>
        <v>3.2771535580524347E-3</v>
      </c>
      <c r="R18" s="45">
        <v>1</v>
      </c>
      <c r="S18" s="44">
        <f t="shared" si="8"/>
        <v>4.6816479400749064E-4</v>
      </c>
      <c r="T18" s="45">
        <v>29</v>
      </c>
      <c r="U18" s="44">
        <f t="shared" si="9"/>
        <v>1.3576779026217229E-2</v>
      </c>
      <c r="V18" s="45">
        <v>8</v>
      </c>
      <c r="W18" s="44">
        <f t="shared" si="10"/>
        <v>3.7453183520599251E-3</v>
      </c>
      <c r="X18" s="45">
        <v>2136</v>
      </c>
    </row>
    <row r="19" spans="1:24" s="18" customFormat="1" ht="14">
      <c r="A19" s="20" t="s">
        <v>95</v>
      </c>
      <c r="B19" s="45">
        <v>165</v>
      </c>
      <c r="C19" s="44">
        <f t="shared" si="0"/>
        <v>0.11178861788617886</v>
      </c>
      <c r="D19" s="45">
        <v>96</v>
      </c>
      <c r="E19" s="44">
        <f t="shared" si="1"/>
        <v>6.5040650406504072E-2</v>
      </c>
      <c r="F19" s="45">
        <v>65</v>
      </c>
      <c r="G19" s="44">
        <f t="shared" si="2"/>
        <v>4.4037940379403791E-2</v>
      </c>
      <c r="H19" s="45">
        <v>42</v>
      </c>
      <c r="I19" s="44">
        <f t="shared" si="3"/>
        <v>2.8455284552845527E-2</v>
      </c>
      <c r="J19" s="45">
        <v>0</v>
      </c>
      <c r="K19" s="44">
        <f t="shared" si="4"/>
        <v>0</v>
      </c>
      <c r="L19" s="45">
        <v>273</v>
      </c>
      <c r="M19" s="44">
        <f t="shared" si="5"/>
        <v>0.18495934959349594</v>
      </c>
      <c r="N19" s="45">
        <v>5</v>
      </c>
      <c r="O19" s="44">
        <f t="shared" si="6"/>
        <v>3.3875338753387536E-3</v>
      </c>
      <c r="P19" s="45">
        <v>11</v>
      </c>
      <c r="Q19" s="44">
        <f t="shared" si="7"/>
        <v>7.4525745257452572E-3</v>
      </c>
      <c r="R19" s="45">
        <v>6</v>
      </c>
      <c r="S19" s="44">
        <f t="shared" si="8"/>
        <v>4.0650406504065045E-3</v>
      </c>
      <c r="T19" s="45">
        <v>14</v>
      </c>
      <c r="U19" s="44">
        <f t="shared" si="9"/>
        <v>9.485094850948509E-3</v>
      </c>
      <c r="V19" s="45">
        <v>8</v>
      </c>
      <c r="W19" s="44">
        <f t="shared" si="10"/>
        <v>5.4200542005420054E-3</v>
      </c>
      <c r="X19" s="45">
        <v>1476</v>
      </c>
    </row>
    <row r="20" spans="1:24" s="18" customFormat="1" ht="14">
      <c r="A20" s="20" t="s">
        <v>96</v>
      </c>
      <c r="B20" s="45">
        <v>27</v>
      </c>
      <c r="C20" s="44">
        <f t="shared" si="0"/>
        <v>0.12053571428571429</v>
      </c>
      <c r="D20" s="45">
        <v>133</v>
      </c>
      <c r="E20" s="44">
        <f t="shared" si="1"/>
        <v>0.59375</v>
      </c>
      <c r="F20" s="45">
        <v>126</v>
      </c>
      <c r="G20" s="44">
        <f t="shared" si="2"/>
        <v>0.5625</v>
      </c>
      <c r="H20" s="45">
        <v>29</v>
      </c>
      <c r="I20" s="44">
        <f t="shared" si="3"/>
        <v>0.12946428571428573</v>
      </c>
      <c r="J20" s="45">
        <v>0</v>
      </c>
      <c r="K20" s="44">
        <f t="shared" si="4"/>
        <v>0</v>
      </c>
      <c r="L20" s="45">
        <v>100</v>
      </c>
      <c r="M20" s="44">
        <f t="shared" si="5"/>
        <v>0.44642857142857145</v>
      </c>
      <c r="N20" s="45">
        <v>0</v>
      </c>
      <c r="O20" s="44">
        <f t="shared" si="6"/>
        <v>0</v>
      </c>
      <c r="P20" s="45">
        <v>0</v>
      </c>
      <c r="Q20" s="44">
        <f t="shared" si="7"/>
        <v>0</v>
      </c>
      <c r="R20" s="45">
        <v>1</v>
      </c>
      <c r="S20" s="44">
        <f t="shared" si="8"/>
        <v>4.464285714285714E-3</v>
      </c>
      <c r="T20" s="45">
        <v>2</v>
      </c>
      <c r="U20" s="44">
        <f t="shared" si="9"/>
        <v>8.9285714285714281E-3</v>
      </c>
      <c r="V20" s="45">
        <v>30</v>
      </c>
      <c r="W20" s="44">
        <f t="shared" si="10"/>
        <v>0.13392857142857142</v>
      </c>
      <c r="X20" s="45">
        <v>224</v>
      </c>
    </row>
    <row r="21" spans="1:24" s="18" customFormat="1" ht="14">
      <c r="A21" s="20" t="s">
        <v>97</v>
      </c>
      <c r="B21" s="45">
        <v>1</v>
      </c>
      <c r="C21" s="44">
        <f t="shared" si="0"/>
        <v>0.14285714285714285</v>
      </c>
      <c r="D21" s="45">
        <v>0</v>
      </c>
      <c r="E21" s="44">
        <f t="shared" si="1"/>
        <v>0</v>
      </c>
      <c r="F21" s="45">
        <v>0</v>
      </c>
      <c r="G21" s="44">
        <f t="shared" si="2"/>
        <v>0</v>
      </c>
      <c r="H21" s="45">
        <v>0</v>
      </c>
      <c r="I21" s="44">
        <f t="shared" si="3"/>
        <v>0</v>
      </c>
      <c r="J21" s="45">
        <v>0</v>
      </c>
      <c r="K21" s="44">
        <f t="shared" si="4"/>
        <v>0</v>
      </c>
      <c r="L21" s="45">
        <v>1</v>
      </c>
      <c r="M21" s="44">
        <f t="shared" si="5"/>
        <v>0.14285714285714285</v>
      </c>
      <c r="N21" s="45">
        <v>0</v>
      </c>
      <c r="O21" s="44">
        <f t="shared" si="6"/>
        <v>0</v>
      </c>
      <c r="P21" s="45">
        <v>0</v>
      </c>
      <c r="Q21" s="44">
        <f t="shared" si="7"/>
        <v>0</v>
      </c>
      <c r="R21" s="45">
        <v>0</v>
      </c>
      <c r="S21" s="44">
        <f t="shared" si="8"/>
        <v>0</v>
      </c>
      <c r="T21" s="45">
        <v>0</v>
      </c>
      <c r="U21" s="44">
        <f t="shared" si="9"/>
        <v>0</v>
      </c>
      <c r="V21" s="45">
        <v>0</v>
      </c>
      <c r="W21" s="44">
        <f t="shared" si="10"/>
        <v>0</v>
      </c>
      <c r="X21" s="45">
        <v>7</v>
      </c>
    </row>
    <row r="22" spans="1:24" s="18" customFormat="1" ht="14">
      <c r="A22" s="20" t="s">
        <v>98</v>
      </c>
      <c r="B22" s="45">
        <v>174</v>
      </c>
      <c r="C22" s="44">
        <f t="shared" si="0"/>
        <v>0.12393162393162394</v>
      </c>
      <c r="D22" s="45">
        <v>100</v>
      </c>
      <c r="E22" s="44">
        <f t="shared" si="1"/>
        <v>7.1225071225071226E-2</v>
      </c>
      <c r="F22" s="45">
        <v>196</v>
      </c>
      <c r="G22" s="44">
        <f t="shared" si="2"/>
        <v>0.1396011396011396</v>
      </c>
      <c r="H22" s="45">
        <v>57</v>
      </c>
      <c r="I22" s="44">
        <f t="shared" si="3"/>
        <v>4.05982905982906E-2</v>
      </c>
      <c r="J22" s="45">
        <v>1</v>
      </c>
      <c r="K22" s="44">
        <f t="shared" si="4"/>
        <v>7.1225071225071229E-4</v>
      </c>
      <c r="L22" s="45">
        <v>720</v>
      </c>
      <c r="M22" s="44">
        <f t="shared" si="5"/>
        <v>0.51282051282051277</v>
      </c>
      <c r="N22" s="45">
        <v>22</v>
      </c>
      <c r="O22" s="44">
        <f t="shared" si="6"/>
        <v>1.5669515669515671E-2</v>
      </c>
      <c r="P22" s="45">
        <v>6</v>
      </c>
      <c r="Q22" s="44">
        <f t="shared" si="7"/>
        <v>4.2735042735042739E-3</v>
      </c>
      <c r="R22" s="45">
        <v>1</v>
      </c>
      <c r="S22" s="44">
        <f t="shared" si="8"/>
        <v>7.1225071225071229E-4</v>
      </c>
      <c r="T22" s="45">
        <v>9</v>
      </c>
      <c r="U22" s="44">
        <f t="shared" si="9"/>
        <v>6.41025641025641E-3</v>
      </c>
      <c r="V22" s="45">
        <v>5</v>
      </c>
      <c r="W22" s="44">
        <f t="shared" si="10"/>
        <v>3.5612535612535613E-3</v>
      </c>
      <c r="X22" s="45">
        <v>1404</v>
      </c>
    </row>
    <row r="23" spans="1:24" s="18" customFormat="1" ht="14">
      <c r="A23" s="20" t="s">
        <v>99</v>
      </c>
      <c r="B23" s="45">
        <v>20</v>
      </c>
      <c r="C23" s="44">
        <f t="shared" si="0"/>
        <v>5.9347181008902079E-2</v>
      </c>
      <c r="D23" s="45">
        <v>32</v>
      </c>
      <c r="E23" s="44">
        <f t="shared" si="1"/>
        <v>9.4955489614243327E-2</v>
      </c>
      <c r="F23" s="45">
        <v>166</v>
      </c>
      <c r="G23" s="44">
        <f t="shared" si="2"/>
        <v>0.49258160237388726</v>
      </c>
      <c r="H23" s="45">
        <v>1</v>
      </c>
      <c r="I23" s="44">
        <f t="shared" si="3"/>
        <v>2.967359050445104E-3</v>
      </c>
      <c r="J23" s="45">
        <v>0</v>
      </c>
      <c r="K23" s="44">
        <f t="shared" si="4"/>
        <v>0</v>
      </c>
      <c r="L23" s="45">
        <v>77</v>
      </c>
      <c r="M23" s="44">
        <f t="shared" si="5"/>
        <v>0.228486646884273</v>
      </c>
      <c r="N23" s="45">
        <v>0</v>
      </c>
      <c r="O23" s="44">
        <f t="shared" si="6"/>
        <v>0</v>
      </c>
      <c r="P23" s="45">
        <v>1</v>
      </c>
      <c r="Q23" s="44">
        <f t="shared" si="7"/>
        <v>2.967359050445104E-3</v>
      </c>
      <c r="R23" s="45">
        <v>1</v>
      </c>
      <c r="S23" s="44">
        <f t="shared" si="8"/>
        <v>2.967359050445104E-3</v>
      </c>
      <c r="T23" s="45">
        <v>0</v>
      </c>
      <c r="U23" s="44">
        <f t="shared" si="9"/>
        <v>0</v>
      </c>
      <c r="V23" s="45">
        <v>14</v>
      </c>
      <c r="W23" s="44">
        <f t="shared" si="10"/>
        <v>4.1543026706231452E-2</v>
      </c>
      <c r="X23" s="45">
        <v>337</v>
      </c>
    </row>
    <row r="24" spans="1:24" s="18" customFormat="1" ht="14">
      <c r="A24" s="20" t="s">
        <v>100</v>
      </c>
      <c r="B24" s="45">
        <v>113</v>
      </c>
      <c r="C24" s="44">
        <f t="shared" si="0"/>
        <v>7.120352867044738E-2</v>
      </c>
      <c r="D24" s="45">
        <v>896</v>
      </c>
      <c r="E24" s="44">
        <f t="shared" si="1"/>
        <v>0.56458727158160049</v>
      </c>
      <c r="F24" s="45">
        <v>933</v>
      </c>
      <c r="G24" s="44">
        <f t="shared" si="2"/>
        <v>0.58790170132325137</v>
      </c>
      <c r="H24" s="45">
        <v>60</v>
      </c>
      <c r="I24" s="44">
        <f t="shared" si="3"/>
        <v>3.780718336483932E-2</v>
      </c>
      <c r="J24" s="45">
        <v>2</v>
      </c>
      <c r="K24" s="44">
        <f t="shared" si="4"/>
        <v>1.260239445494644E-3</v>
      </c>
      <c r="L24" s="45">
        <v>1083</v>
      </c>
      <c r="M24" s="44">
        <f t="shared" si="5"/>
        <v>0.68241965973534968</v>
      </c>
      <c r="N24" s="45">
        <v>94</v>
      </c>
      <c r="O24" s="44">
        <f t="shared" si="6"/>
        <v>5.9231253938248268E-2</v>
      </c>
      <c r="P24" s="45">
        <v>9</v>
      </c>
      <c r="Q24" s="44">
        <f t="shared" si="7"/>
        <v>5.6710775047258983E-3</v>
      </c>
      <c r="R24" s="45">
        <v>1</v>
      </c>
      <c r="S24" s="44">
        <f t="shared" si="8"/>
        <v>6.3011972274732201E-4</v>
      </c>
      <c r="T24" s="45">
        <v>0</v>
      </c>
      <c r="U24" s="44">
        <f t="shared" si="9"/>
        <v>0</v>
      </c>
      <c r="V24" s="45">
        <v>0</v>
      </c>
      <c r="W24" s="44">
        <f t="shared" si="10"/>
        <v>0</v>
      </c>
      <c r="X24" s="45">
        <v>1587</v>
      </c>
    </row>
    <row r="25" spans="1:24" s="18" customFormat="1" ht="14">
      <c r="A25" s="20" t="s">
        <v>101</v>
      </c>
      <c r="B25" s="45">
        <v>70</v>
      </c>
      <c r="C25" s="44">
        <f t="shared" si="0"/>
        <v>5.299015897047691E-2</v>
      </c>
      <c r="D25" s="45">
        <v>144</v>
      </c>
      <c r="E25" s="44">
        <f t="shared" si="1"/>
        <v>0.10900832702498107</v>
      </c>
      <c r="F25" s="45">
        <v>92</v>
      </c>
      <c r="G25" s="44">
        <f t="shared" si="2"/>
        <v>6.9644208932626794E-2</v>
      </c>
      <c r="H25" s="45">
        <v>113</v>
      </c>
      <c r="I25" s="44">
        <f t="shared" si="3"/>
        <v>8.5541256623769865E-2</v>
      </c>
      <c r="J25" s="45">
        <v>0</v>
      </c>
      <c r="K25" s="44">
        <f t="shared" si="4"/>
        <v>0</v>
      </c>
      <c r="L25" s="45">
        <v>622</v>
      </c>
      <c r="M25" s="44">
        <f t="shared" si="5"/>
        <v>0.4708554125662377</v>
      </c>
      <c r="N25" s="45">
        <v>4</v>
      </c>
      <c r="O25" s="44">
        <f t="shared" si="6"/>
        <v>3.0280090840272521E-3</v>
      </c>
      <c r="P25" s="45">
        <v>2</v>
      </c>
      <c r="Q25" s="44">
        <f t="shared" si="7"/>
        <v>1.514004542013626E-3</v>
      </c>
      <c r="R25" s="45">
        <v>0</v>
      </c>
      <c r="S25" s="44">
        <f t="shared" si="8"/>
        <v>0</v>
      </c>
      <c r="T25" s="45">
        <v>4</v>
      </c>
      <c r="U25" s="44">
        <f t="shared" si="9"/>
        <v>3.0280090840272521E-3</v>
      </c>
      <c r="V25" s="45">
        <v>2</v>
      </c>
      <c r="W25" s="44">
        <f t="shared" si="10"/>
        <v>1.514004542013626E-3</v>
      </c>
      <c r="X25" s="45">
        <v>1321</v>
      </c>
    </row>
    <row r="26" spans="1:24" s="18" customFormat="1" ht="14">
      <c r="A26" s="20" t="s">
        <v>102</v>
      </c>
      <c r="B26" s="45">
        <v>345</v>
      </c>
      <c r="C26" s="44">
        <f t="shared" si="0"/>
        <v>0.24520255863539445</v>
      </c>
      <c r="D26" s="45">
        <v>43</v>
      </c>
      <c r="E26" s="44">
        <f t="shared" si="1"/>
        <v>3.0561478322672354E-2</v>
      </c>
      <c r="F26" s="45">
        <v>33</v>
      </c>
      <c r="G26" s="44">
        <f t="shared" si="2"/>
        <v>2.3454157782515993E-2</v>
      </c>
      <c r="H26" s="45">
        <v>4</v>
      </c>
      <c r="I26" s="44">
        <f t="shared" si="3"/>
        <v>2.8429282160625444E-3</v>
      </c>
      <c r="J26" s="45">
        <v>4</v>
      </c>
      <c r="K26" s="44">
        <f t="shared" si="4"/>
        <v>2.8429282160625444E-3</v>
      </c>
      <c r="L26" s="45">
        <v>49</v>
      </c>
      <c r="M26" s="44">
        <f t="shared" si="5"/>
        <v>3.482587064676617E-2</v>
      </c>
      <c r="N26" s="45">
        <v>12</v>
      </c>
      <c r="O26" s="44">
        <f t="shared" si="6"/>
        <v>8.5287846481876331E-3</v>
      </c>
      <c r="P26" s="45">
        <v>6</v>
      </c>
      <c r="Q26" s="44">
        <f t="shared" si="7"/>
        <v>4.2643923240938165E-3</v>
      </c>
      <c r="R26" s="45">
        <v>0</v>
      </c>
      <c r="S26" s="44">
        <f t="shared" si="8"/>
        <v>0</v>
      </c>
      <c r="T26" s="45">
        <v>26</v>
      </c>
      <c r="U26" s="44">
        <f t="shared" si="9"/>
        <v>1.8479033404406538E-2</v>
      </c>
      <c r="V26" s="45">
        <v>10</v>
      </c>
      <c r="W26" s="44">
        <f t="shared" si="10"/>
        <v>7.1073205401563609E-3</v>
      </c>
      <c r="X26" s="45">
        <v>1407</v>
      </c>
    </row>
    <row r="27" spans="1:24" s="18" customFormat="1" ht="14">
      <c r="A27" s="20" t="s">
        <v>103</v>
      </c>
      <c r="B27" s="45">
        <v>0</v>
      </c>
      <c r="C27" s="44">
        <f t="shared" si="0"/>
        <v>0</v>
      </c>
      <c r="D27" s="45">
        <v>5</v>
      </c>
      <c r="E27" s="44">
        <f t="shared" si="1"/>
        <v>0.2</v>
      </c>
      <c r="F27" s="45">
        <v>4</v>
      </c>
      <c r="G27" s="44">
        <f t="shared" si="2"/>
        <v>0.16</v>
      </c>
      <c r="H27" s="45">
        <v>2</v>
      </c>
      <c r="I27" s="44">
        <f t="shared" si="3"/>
        <v>0.08</v>
      </c>
      <c r="J27" s="45">
        <v>0</v>
      </c>
      <c r="K27" s="44">
        <f t="shared" si="4"/>
        <v>0</v>
      </c>
      <c r="L27" s="45">
        <v>24</v>
      </c>
      <c r="M27" s="44">
        <f t="shared" si="5"/>
        <v>0.96</v>
      </c>
      <c r="N27" s="45">
        <v>0</v>
      </c>
      <c r="O27" s="44">
        <f t="shared" si="6"/>
        <v>0</v>
      </c>
      <c r="P27" s="45">
        <v>0</v>
      </c>
      <c r="Q27" s="44">
        <f t="shared" si="7"/>
        <v>0</v>
      </c>
      <c r="R27" s="45">
        <v>0</v>
      </c>
      <c r="S27" s="44">
        <f t="shared" si="8"/>
        <v>0</v>
      </c>
      <c r="T27" s="45">
        <v>0</v>
      </c>
      <c r="U27" s="44">
        <f t="shared" si="9"/>
        <v>0</v>
      </c>
      <c r="V27" s="45">
        <v>0</v>
      </c>
      <c r="W27" s="44">
        <f t="shared" si="10"/>
        <v>0</v>
      </c>
      <c r="X27" s="45">
        <v>25</v>
      </c>
    </row>
    <row r="28" spans="1:24" s="18" customFormat="1" ht="14">
      <c r="A28" s="20" t="s">
        <v>104</v>
      </c>
      <c r="B28" s="45">
        <v>2</v>
      </c>
      <c r="C28" s="44">
        <f t="shared" si="0"/>
        <v>6.4516129032258063E-2</v>
      </c>
      <c r="D28" s="45">
        <v>9</v>
      </c>
      <c r="E28" s="44">
        <f t="shared" si="1"/>
        <v>0.29032258064516131</v>
      </c>
      <c r="F28" s="45">
        <v>5</v>
      </c>
      <c r="G28" s="44">
        <f t="shared" si="2"/>
        <v>0.16129032258064516</v>
      </c>
      <c r="H28" s="45">
        <v>4</v>
      </c>
      <c r="I28" s="44">
        <f t="shared" si="3"/>
        <v>0.12903225806451613</v>
      </c>
      <c r="J28" s="45">
        <v>0</v>
      </c>
      <c r="K28" s="44">
        <f t="shared" si="4"/>
        <v>0</v>
      </c>
      <c r="L28" s="45">
        <v>30</v>
      </c>
      <c r="M28" s="44">
        <f t="shared" si="5"/>
        <v>0.967741935483871</v>
      </c>
      <c r="N28" s="45">
        <v>0</v>
      </c>
      <c r="O28" s="44">
        <f t="shared" si="6"/>
        <v>0</v>
      </c>
      <c r="P28" s="45">
        <v>1</v>
      </c>
      <c r="Q28" s="44">
        <f t="shared" si="7"/>
        <v>3.2258064516129031E-2</v>
      </c>
      <c r="R28" s="45">
        <v>0</v>
      </c>
      <c r="S28" s="44">
        <f t="shared" si="8"/>
        <v>0</v>
      </c>
      <c r="T28" s="45">
        <v>0</v>
      </c>
      <c r="U28" s="44">
        <f t="shared" si="9"/>
        <v>0</v>
      </c>
      <c r="V28" s="45">
        <v>1</v>
      </c>
      <c r="W28" s="44">
        <f t="shared" si="10"/>
        <v>3.2258064516129031E-2</v>
      </c>
      <c r="X28" s="45">
        <v>31</v>
      </c>
    </row>
    <row r="29" spans="1:24" s="18" customFormat="1" ht="14">
      <c r="A29" s="20" t="s">
        <v>105</v>
      </c>
      <c r="B29" s="45">
        <v>132</v>
      </c>
      <c r="C29" s="44">
        <f t="shared" si="0"/>
        <v>9.9848714069591532E-2</v>
      </c>
      <c r="D29" s="45">
        <v>67</v>
      </c>
      <c r="E29" s="44">
        <f t="shared" si="1"/>
        <v>5.0680786686838127E-2</v>
      </c>
      <c r="F29" s="45">
        <v>47</v>
      </c>
      <c r="G29" s="44">
        <f t="shared" si="2"/>
        <v>3.5552193645990923E-2</v>
      </c>
      <c r="H29" s="45">
        <v>9</v>
      </c>
      <c r="I29" s="44">
        <f t="shared" si="3"/>
        <v>6.8078668683812403E-3</v>
      </c>
      <c r="J29" s="45">
        <v>0</v>
      </c>
      <c r="K29" s="44">
        <f t="shared" si="4"/>
        <v>0</v>
      </c>
      <c r="L29" s="45">
        <v>77</v>
      </c>
      <c r="M29" s="44">
        <f t="shared" si="5"/>
        <v>5.8245083207261725E-2</v>
      </c>
      <c r="N29" s="45">
        <v>26</v>
      </c>
      <c r="O29" s="44">
        <f t="shared" si="6"/>
        <v>1.9667170953101363E-2</v>
      </c>
      <c r="P29" s="45">
        <v>10</v>
      </c>
      <c r="Q29" s="44">
        <f t="shared" si="7"/>
        <v>7.5642965204236008E-3</v>
      </c>
      <c r="R29" s="45">
        <v>0</v>
      </c>
      <c r="S29" s="44">
        <f t="shared" si="8"/>
        <v>0</v>
      </c>
      <c r="T29" s="45">
        <v>13</v>
      </c>
      <c r="U29" s="44">
        <f t="shared" si="9"/>
        <v>9.8335854765506815E-3</v>
      </c>
      <c r="V29" s="45">
        <v>8</v>
      </c>
      <c r="W29" s="44">
        <f t="shared" si="10"/>
        <v>6.0514372163388806E-3</v>
      </c>
      <c r="X29" s="45">
        <v>1322</v>
      </c>
    </row>
    <row r="30" spans="1:24" s="18" customFormat="1" ht="14">
      <c r="A30" s="20" t="s">
        <v>106</v>
      </c>
      <c r="B30" s="45">
        <v>131</v>
      </c>
      <c r="C30" s="44">
        <f t="shared" si="0"/>
        <v>8.929788684389911E-2</v>
      </c>
      <c r="D30" s="45">
        <v>37</v>
      </c>
      <c r="E30" s="44">
        <f t="shared" si="1"/>
        <v>2.5221540558963872E-2</v>
      </c>
      <c r="F30" s="45">
        <v>19</v>
      </c>
      <c r="G30" s="44">
        <f t="shared" si="2"/>
        <v>1.2951601908657124E-2</v>
      </c>
      <c r="H30" s="45">
        <v>20</v>
      </c>
      <c r="I30" s="44">
        <f t="shared" si="3"/>
        <v>1.3633265167007498E-2</v>
      </c>
      <c r="J30" s="45">
        <v>30</v>
      </c>
      <c r="K30" s="44">
        <f t="shared" si="4"/>
        <v>2.0449897750511249E-2</v>
      </c>
      <c r="L30" s="45">
        <v>1269</v>
      </c>
      <c r="M30" s="44">
        <f t="shared" si="5"/>
        <v>0.86503067484662577</v>
      </c>
      <c r="N30" s="45">
        <v>13</v>
      </c>
      <c r="O30" s="44">
        <f t="shared" si="6"/>
        <v>8.8616223585548746E-3</v>
      </c>
      <c r="P30" s="45">
        <v>5</v>
      </c>
      <c r="Q30" s="44">
        <f t="shared" si="7"/>
        <v>3.4083162917518746E-3</v>
      </c>
      <c r="R30" s="45">
        <v>0</v>
      </c>
      <c r="S30" s="44">
        <f t="shared" si="8"/>
        <v>0</v>
      </c>
      <c r="T30" s="45">
        <v>1</v>
      </c>
      <c r="U30" s="44">
        <f t="shared" si="9"/>
        <v>6.8166325835037494E-4</v>
      </c>
      <c r="V30" s="45">
        <v>0</v>
      </c>
      <c r="W30" s="44">
        <f t="shared" si="10"/>
        <v>0</v>
      </c>
      <c r="X30" s="45">
        <v>1467</v>
      </c>
    </row>
    <row r="31" spans="1:24" s="18" customFormat="1" ht="14">
      <c r="A31" s="20" t="s">
        <v>107</v>
      </c>
      <c r="B31" s="45">
        <v>66</v>
      </c>
      <c r="C31" s="44">
        <f t="shared" si="0"/>
        <v>0.16216216216216217</v>
      </c>
      <c r="D31" s="45">
        <v>116</v>
      </c>
      <c r="E31" s="44">
        <f t="shared" si="1"/>
        <v>0.28501228501228504</v>
      </c>
      <c r="F31" s="45">
        <v>84</v>
      </c>
      <c r="G31" s="44">
        <f t="shared" si="2"/>
        <v>0.20638820638820637</v>
      </c>
      <c r="H31" s="45">
        <v>3</v>
      </c>
      <c r="I31" s="44">
        <f t="shared" si="3"/>
        <v>7.3710073710073713E-3</v>
      </c>
      <c r="J31" s="45">
        <v>0</v>
      </c>
      <c r="K31" s="44">
        <f t="shared" si="4"/>
        <v>0</v>
      </c>
      <c r="L31" s="45">
        <v>123</v>
      </c>
      <c r="M31" s="44">
        <f t="shared" si="5"/>
        <v>0.30221130221130221</v>
      </c>
      <c r="N31" s="45">
        <v>1</v>
      </c>
      <c r="O31" s="44">
        <f t="shared" si="6"/>
        <v>2.4570024570024569E-3</v>
      </c>
      <c r="P31" s="45">
        <v>9</v>
      </c>
      <c r="Q31" s="44">
        <f t="shared" si="7"/>
        <v>2.2113022113022112E-2</v>
      </c>
      <c r="R31" s="45">
        <v>0</v>
      </c>
      <c r="S31" s="44">
        <f t="shared" si="8"/>
        <v>0</v>
      </c>
      <c r="T31" s="45">
        <v>2</v>
      </c>
      <c r="U31" s="44">
        <f t="shared" si="9"/>
        <v>4.9140049140049139E-3</v>
      </c>
      <c r="V31" s="45">
        <v>3</v>
      </c>
      <c r="W31" s="44">
        <f t="shared" si="10"/>
        <v>7.3710073710073713E-3</v>
      </c>
      <c r="X31" s="45">
        <v>407</v>
      </c>
    </row>
    <row r="32" spans="1:24" s="18" customFormat="1" ht="14">
      <c r="A32" s="20" t="s">
        <v>108</v>
      </c>
      <c r="B32" s="45">
        <v>38</v>
      </c>
      <c r="C32" s="44">
        <f t="shared" si="0"/>
        <v>0.21590909090909091</v>
      </c>
      <c r="D32" s="45">
        <v>33</v>
      </c>
      <c r="E32" s="44">
        <f t="shared" si="1"/>
        <v>0.1875</v>
      </c>
      <c r="F32" s="45">
        <v>32</v>
      </c>
      <c r="G32" s="44">
        <f t="shared" si="2"/>
        <v>0.18181818181818182</v>
      </c>
      <c r="H32" s="45">
        <v>18</v>
      </c>
      <c r="I32" s="44">
        <f t="shared" si="3"/>
        <v>0.10227272727272728</v>
      </c>
      <c r="J32" s="45">
        <v>0</v>
      </c>
      <c r="K32" s="44">
        <f t="shared" si="4"/>
        <v>0</v>
      </c>
      <c r="L32" s="45">
        <v>79</v>
      </c>
      <c r="M32" s="44">
        <f t="shared" si="5"/>
        <v>0.44886363636363635</v>
      </c>
      <c r="N32" s="45">
        <v>3</v>
      </c>
      <c r="O32" s="44">
        <f t="shared" si="6"/>
        <v>1.7045454545454544E-2</v>
      </c>
      <c r="P32" s="45">
        <v>5</v>
      </c>
      <c r="Q32" s="44">
        <f t="shared" si="7"/>
        <v>2.8409090909090908E-2</v>
      </c>
      <c r="R32" s="45">
        <v>0</v>
      </c>
      <c r="S32" s="44">
        <f t="shared" si="8"/>
        <v>0</v>
      </c>
      <c r="T32" s="45">
        <v>2</v>
      </c>
      <c r="U32" s="44">
        <f t="shared" si="9"/>
        <v>1.1363636363636364E-2</v>
      </c>
      <c r="V32" s="45">
        <v>14</v>
      </c>
      <c r="W32" s="44">
        <f t="shared" si="10"/>
        <v>7.9545454545454544E-2</v>
      </c>
      <c r="X32" s="45">
        <v>176</v>
      </c>
    </row>
    <row r="33" spans="1:24" s="18" customFormat="1" ht="14">
      <c r="A33" s="20" t="s">
        <v>109</v>
      </c>
      <c r="B33" s="45">
        <v>489</v>
      </c>
      <c r="C33" s="44">
        <f t="shared" si="0"/>
        <v>0.25415800415800416</v>
      </c>
      <c r="D33" s="45">
        <v>260</v>
      </c>
      <c r="E33" s="44">
        <f t="shared" si="1"/>
        <v>0.13513513513513514</v>
      </c>
      <c r="F33" s="45">
        <v>274</v>
      </c>
      <c r="G33" s="44">
        <f t="shared" si="2"/>
        <v>0.14241164241164242</v>
      </c>
      <c r="H33" s="45">
        <v>66</v>
      </c>
      <c r="I33" s="44">
        <f t="shared" si="3"/>
        <v>3.4303534303534305E-2</v>
      </c>
      <c r="J33" s="45">
        <v>118</v>
      </c>
      <c r="K33" s="44">
        <f t="shared" si="4"/>
        <v>6.1330561330561334E-2</v>
      </c>
      <c r="L33" s="45">
        <v>243</v>
      </c>
      <c r="M33" s="44">
        <f t="shared" si="5"/>
        <v>0.12629937629937629</v>
      </c>
      <c r="N33" s="45">
        <v>117</v>
      </c>
      <c r="O33" s="44">
        <f t="shared" si="6"/>
        <v>6.0810810810810814E-2</v>
      </c>
      <c r="P33" s="45">
        <v>9</v>
      </c>
      <c r="Q33" s="44">
        <f t="shared" si="7"/>
        <v>4.677754677754678E-3</v>
      </c>
      <c r="R33" s="45">
        <v>3</v>
      </c>
      <c r="S33" s="44">
        <f t="shared" si="8"/>
        <v>1.5592515592515593E-3</v>
      </c>
      <c r="T33" s="45">
        <v>11</v>
      </c>
      <c r="U33" s="44">
        <f t="shared" si="9"/>
        <v>5.7172557172557176E-3</v>
      </c>
      <c r="V33" s="45">
        <v>5</v>
      </c>
      <c r="W33" s="44">
        <f t="shared" si="10"/>
        <v>2.5987525987525989E-3</v>
      </c>
      <c r="X33" s="45">
        <v>1924</v>
      </c>
    </row>
    <row r="34" spans="1:24" s="18" customFormat="1" ht="14">
      <c r="A34" s="20" t="s">
        <v>110</v>
      </c>
      <c r="B34" s="45">
        <v>104</v>
      </c>
      <c r="C34" s="44">
        <f t="shared" si="0"/>
        <v>0.15639097744360902</v>
      </c>
      <c r="D34" s="45">
        <v>32</v>
      </c>
      <c r="E34" s="44">
        <f t="shared" si="1"/>
        <v>4.8120300751879702E-2</v>
      </c>
      <c r="F34" s="45">
        <v>27</v>
      </c>
      <c r="G34" s="44">
        <f t="shared" si="2"/>
        <v>4.06015037593985E-2</v>
      </c>
      <c r="H34" s="45">
        <v>12</v>
      </c>
      <c r="I34" s="44">
        <f t="shared" si="3"/>
        <v>1.8045112781954888E-2</v>
      </c>
      <c r="J34" s="45">
        <v>26</v>
      </c>
      <c r="K34" s="44">
        <f t="shared" si="4"/>
        <v>3.9097744360902256E-2</v>
      </c>
      <c r="L34" s="45">
        <v>0</v>
      </c>
      <c r="M34" s="44">
        <f t="shared" si="5"/>
        <v>0</v>
      </c>
      <c r="N34" s="45">
        <v>0</v>
      </c>
      <c r="O34" s="44">
        <f t="shared" si="6"/>
        <v>0</v>
      </c>
      <c r="P34" s="45">
        <v>2</v>
      </c>
      <c r="Q34" s="44">
        <f t="shared" si="7"/>
        <v>3.0075187969924814E-3</v>
      </c>
      <c r="R34" s="45">
        <v>0</v>
      </c>
      <c r="S34" s="44">
        <f t="shared" si="8"/>
        <v>0</v>
      </c>
      <c r="T34" s="45">
        <v>2</v>
      </c>
      <c r="U34" s="44">
        <f t="shared" si="9"/>
        <v>3.0075187969924814E-3</v>
      </c>
      <c r="V34" s="45">
        <v>17</v>
      </c>
      <c r="W34" s="44">
        <f t="shared" si="10"/>
        <v>2.5563909774436091E-2</v>
      </c>
      <c r="X34" s="45">
        <v>665</v>
      </c>
    </row>
    <row r="35" spans="1:24" s="18" customFormat="1" ht="14">
      <c r="A35" s="20" t="s">
        <v>111</v>
      </c>
      <c r="B35" s="45">
        <v>190</v>
      </c>
      <c r="C35" s="44">
        <f t="shared" si="0"/>
        <v>0.12760241773002015</v>
      </c>
      <c r="D35" s="45">
        <v>251</v>
      </c>
      <c r="E35" s="44">
        <f t="shared" si="1"/>
        <v>0.16856950973807924</v>
      </c>
      <c r="F35" s="45">
        <v>141</v>
      </c>
      <c r="G35" s="44">
        <f t="shared" si="2"/>
        <v>9.4694425789120212E-2</v>
      </c>
      <c r="H35" s="45">
        <v>18</v>
      </c>
      <c r="I35" s="44">
        <f t="shared" si="3"/>
        <v>1.208865010073875E-2</v>
      </c>
      <c r="J35" s="45">
        <v>25</v>
      </c>
      <c r="K35" s="44">
        <f t="shared" si="4"/>
        <v>1.6789791806581598E-2</v>
      </c>
      <c r="L35" s="45">
        <v>629</v>
      </c>
      <c r="M35" s="44">
        <f t="shared" si="5"/>
        <v>0.42243116185359303</v>
      </c>
      <c r="N35" s="45">
        <v>17</v>
      </c>
      <c r="O35" s="44">
        <f t="shared" si="6"/>
        <v>1.1417058428475487E-2</v>
      </c>
      <c r="P35" s="45">
        <v>16</v>
      </c>
      <c r="Q35" s="44">
        <f t="shared" si="7"/>
        <v>1.0745466756212223E-2</v>
      </c>
      <c r="R35" s="45">
        <v>1</v>
      </c>
      <c r="S35" s="44">
        <f t="shared" si="8"/>
        <v>6.7159167226326397E-4</v>
      </c>
      <c r="T35" s="45">
        <v>25</v>
      </c>
      <c r="U35" s="44">
        <f t="shared" si="9"/>
        <v>1.6789791806581598E-2</v>
      </c>
      <c r="V35" s="45">
        <v>7</v>
      </c>
      <c r="W35" s="44">
        <f t="shared" si="10"/>
        <v>4.7011417058428475E-3</v>
      </c>
      <c r="X35" s="45">
        <v>1489</v>
      </c>
    </row>
    <row r="36" spans="1:24" s="18" customFormat="1" ht="14">
      <c r="A36" s="20" t="s">
        <v>112</v>
      </c>
      <c r="B36" s="45">
        <v>87</v>
      </c>
      <c r="C36" s="44">
        <f t="shared" si="0"/>
        <v>9.6989966555183951E-2</v>
      </c>
      <c r="D36" s="45">
        <v>93</v>
      </c>
      <c r="E36" s="44">
        <f t="shared" si="1"/>
        <v>0.10367892976588629</v>
      </c>
      <c r="F36" s="45">
        <v>74</v>
      </c>
      <c r="G36" s="44">
        <f t="shared" si="2"/>
        <v>8.2497212931995537E-2</v>
      </c>
      <c r="H36" s="45">
        <v>1</v>
      </c>
      <c r="I36" s="44">
        <f t="shared" si="3"/>
        <v>1.1148272017837235E-3</v>
      </c>
      <c r="J36" s="45">
        <v>0</v>
      </c>
      <c r="K36" s="44">
        <f t="shared" si="4"/>
        <v>0</v>
      </c>
      <c r="L36" s="45">
        <v>45</v>
      </c>
      <c r="M36" s="44">
        <f t="shared" si="5"/>
        <v>5.016722408026756E-2</v>
      </c>
      <c r="N36" s="45">
        <v>1</v>
      </c>
      <c r="O36" s="44">
        <f t="shared" si="6"/>
        <v>1.1148272017837235E-3</v>
      </c>
      <c r="P36" s="45">
        <v>0</v>
      </c>
      <c r="Q36" s="44">
        <f t="shared" si="7"/>
        <v>0</v>
      </c>
      <c r="R36" s="45">
        <v>0</v>
      </c>
      <c r="S36" s="44">
        <f t="shared" si="8"/>
        <v>0</v>
      </c>
      <c r="T36" s="45">
        <v>6</v>
      </c>
      <c r="U36" s="44">
        <f t="shared" si="9"/>
        <v>6.688963210702341E-3</v>
      </c>
      <c r="V36" s="45">
        <v>6</v>
      </c>
      <c r="W36" s="44">
        <f t="shared" si="10"/>
        <v>6.688963210702341E-3</v>
      </c>
      <c r="X36" s="45">
        <v>897</v>
      </c>
    </row>
    <row r="37" spans="1:24" s="18" customFormat="1" ht="14">
      <c r="A37" s="20" t="s">
        <v>113</v>
      </c>
      <c r="B37" s="45">
        <v>117</v>
      </c>
      <c r="C37" s="44">
        <f t="shared" si="0"/>
        <v>8.6029411764705882E-2</v>
      </c>
      <c r="D37" s="45">
        <v>280</v>
      </c>
      <c r="E37" s="44">
        <f t="shared" si="1"/>
        <v>0.20588235294117646</v>
      </c>
      <c r="F37" s="45">
        <v>116</v>
      </c>
      <c r="G37" s="44">
        <f t="shared" si="2"/>
        <v>8.5294117647058826E-2</v>
      </c>
      <c r="H37" s="45">
        <v>19</v>
      </c>
      <c r="I37" s="44">
        <f t="shared" si="3"/>
        <v>1.3970588235294118E-2</v>
      </c>
      <c r="J37" s="45">
        <v>0</v>
      </c>
      <c r="K37" s="44">
        <f t="shared" si="4"/>
        <v>0</v>
      </c>
      <c r="L37" s="45">
        <v>341</v>
      </c>
      <c r="M37" s="44">
        <f t="shared" si="5"/>
        <v>0.25073529411764706</v>
      </c>
      <c r="N37" s="45">
        <v>5</v>
      </c>
      <c r="O37" s="44">
        <f t="shared" si="6"/>
        <v>3.6764705882352941E-3</v>
      </c>
      <c r="P37" s="45">
        <v>2</v>
      </c>
      <c r="Q37" s="44">
        <f t="shared" si="7"/>
        <v>1.4705882352941176E-3</v>
      </c>
      <c r="R37" s="45">
        <v>0</v>
      </c>
      <c r="S37" s="44">
        <f t="shared" si="8"/>
        <v>0</v>
      </c>
      <c r="T37" s="45">
        <v>9</v>
      </c>
      <c r="U37" s="44">
        <f t="shared" si="9"/>
        <v>6.6176470588235293E-3</v>
      </c>
      <c r="V37" s="45">
        <v>12</v>
      </c>
      <c r="W37" s="44">
        <f t="shared" si="10"/>
        <v>8.8235294117647058E-3</v>
      </c>
      <c r="X37" s="45">
        <v>1360</v>
      </c>
    </row>
    <row r="38" spans="1:24" s="18" customFormat="1" ht="14">
      <c r="A38" s="20" t="s">
        <v>114</v>
      </c>
      <c r="B38" s="45">
        <v>167</v>
      </c>
      <c r="C38" s="44">
        <f t="shared" si="0"/>
        <v>0.15859449192782527</v>
      </c>
      <c r="D38" s="45">
        <v>72</v>
      </c>
      <c r="E38" s="44">
        <f t="shared" si="1"/>
        <v>6.8376068376068383E-2</v>
      </c>
      <c r="F38" s="45">
        <v>69</v>
      </c>
      <c r="G38" s="44">
        <f t="shared" si="2"/>
        <v>6.5527065527065526E-2</v>
      </c>
      <c r="H38" s="45">
        <v>3</v>
      </c>
      <c r="I38" s="44">
        <f t="shared" si="3"/>
        <v>2.8490028490028491E-3</v>
      </c>
      <c r="J38" s="45">
        <v>3</v>
      </c>
      <c r="K38" s="44">
        <f t="shared" si="4"/>
        <v>2.8490028490028491E-3</v>
      </c>
      <c r="L38" s="45">
        <v>2</v>
      </c>
      <c r="M38" s="44">
        <f t="shared" si="5"/>
        <v>1.8993352326685661E-3</v>
      </c>
      <c r="N38" s="45">
        <v>8</v>
      </c>
      <c r="O38" s="44">
        <f t="shared" si="6"/>
        <v>7.5973409306742644E-3</v>
      </c>
      <c r="P38" s="45">
        <v>8</v>
      </c>
      <c r="Q38" s="44">
        <f t="shared" si="7"/>
        <v>7.5973409306742644E-3</v>
      </c>
      <c r="R38" s="45">
        <v>0</v>
      </c>
      <c r="S38" s="44">
        <f t="shared" si="8"/>
        <v>0</v>
      </c>
      <c r="T38" s="45">
        <v>13</v>
      </c>
      <c r="U38" s="44">
        <f t="shared" si="9"/>
        <v>1.2345679012345678E-2</v>
      </c>
      <c r="V38" s="45">
        <v>116</v>
      </c>
      <c r="W38" s="44">
        <f t="shared" si="10"/>
        <v>0.11016144349477683</v>
      </c>
      <c r="X38" s="45">
        <v>1053</v>
      </c>
    </row>
    <row r="39" spans="1:24" s="18" customFormat="1" ht="14">
      <c r="A39" s="20" t="s">
        <v>115</v>
      </c>
      <c r="B39" s="45">
        <v>61</v>
      </c>
      <c r="C39" s="44">
        <f t="shared" si="0"/>
        <v>0.14698795180722893</v>
      </c>
      <c r="D39" s="45">
        <v>110</v>
      </c>
      <c r="E39" s="44">
        <f t="shared" si="1"/>
        <v>0.26506024096385544</v>
      </c>
      <c r="F39" s="45">
        <v>92</v>
      </c>
      <c r="G39" s="44">
        <f t="shared" si="2"/>
        <v>0.22168674698795179</v>
      </c>
      <c r="H39" s="45">
        <v>20</v>
      </c>
      <c r="I39" s="44">
        <f t="shared" si="3"/>
        <v>4.8192771084337352E-2</v>
      </c>
      <c r="J39" s="45">
        <v>1</v>
      </c>
      <c r="K39" s="44">
        <f t="shared" si="4"/>
        <v>2.4096385542168677E-3</v>
      </c>
      <c r="L39" s="45">
        <v>153</v>
      </c>
      <c r="M39" s="44">
        <f t="shared" si="5"/>
        <v>0.36867469879518072</v>
      </c>
      <c r="N39" s="45">
        <v>1</v>
      </c>
      <c r="O39" s="44">
        <f t="shared" si="6"/>
        <v>2.4096385542168677E-3</v>
      </c>
      <c r="P39" s="45">
        <v>0</v>
      </c>
      <c r="Q39" s="44">
        <f t="shared" si="7"/>
        <v>0</v>
      </c>
      <c r="R39" s="45">
        <v>0</v>
      </c>
      <c r="S39" s="44">
        <f t="shared" si="8"/>
        <v>0</v>
      </c>
      <c r="T39" s="45">
        <v>5</v>
      </c>
      <c r="U39" s="44">
        <f t="shared" si="9"/>
        <v>1.2048192771084338E-2</v>
      </c>
      <c r="V39" s="45">
        <v>0</v>
      </c>
      <c r="W39" s="44">
        <f t="shared" si="10"/>
        <v>0</v>
      </c>
      <c r="X39" s="45">
        <v>415</v>
      </c>
    </row>
    <row r="40" spans="1:24" s="18" customFormat="1" ht="14">
      <c r="A40" s="20" t="s">
        <v>116</v>
      </c>
      <c r="B40" s="45">
        <v>204</v>
      </c>
      <c r="C40" s="44">
        <f t="shared" si="0"/>
        <v>0.12678682411435674</v>
      </c>
      <c r="D40" s="45">
        <v>137</v>
      </c>
      <c r="E40" s="44">
        <f t="shared" si="1"/>
        <v>8.514605344934742E-2</v>
      </c>
      <c r="F40" s="45">
        <v>56</v>
      </c>
      <c r="G40" s="44">
        <f t="shared" si="2"/>
        <v>3.4804226227470481E-2</v>
      </c>
      <c r="H40" s="45">
        <v>2</v>
      </c>
      <c r="I40" s="44">
        <f t="shared" si="3"/>
        <v>1.243008079552517E-3</v>
      </c>
      <c r="J40" s="45">
        <v>3</v>
      </c>
      <c r="K40" s="44">
        <f t="shared" si="4"/>
        <v>1.8645121193287756E-3</v>
      </c>
      <c r="L40" s="45">
        <v>197</v>
      </c>
      <c r="M40" s="44">
        <f t="shared" si="5"/>
        <v>0.12243629583592293</v>
      </c>
      <c r="N40" s="45">
        <v>6</v>
      </c>
      <c r="O40" s="44">
        <f t="shared" si="6"/>
        <v>3.7290242386575512E-3</v>
      </c>
      <c r="P40" s="45">
        <v>7</v>
      </c>
      <c r="Q40" s="44">
        <f t="shared" si="7"/>
        <v>4.3505282784338101E-3</v>
      </c>
      <c r="R40" s="45">
        <v>0</v>
      </c>
      <c r="S40" s="44">
        <f t="shared" si="8"/>
        <v>0</v>
      </c>
      <c r="T40" s="45">
        <v>16</v>
      </c>
      <c r="U40" s="44">
        <f t="shared" si="9"/>
        <v>9.9440646364201361E-3</v>
      </c>
      <c r="V40" s="45">
        <v>25</v>
      </c>
      <c r="W40" s="44">
        <f t="shared" si="10"/>
        <v>1.5537600994406464E-2</v>
      </c>
      <c r="X40" s="45">
        <v>1609</v>
      </c>
    </row>
    <row r="41" spans="1:24" s="18" customFormat="1" ht="14">
      <c r="A41" s="20" t="s">
        <v>117</v>
      </c>
      <c r="B41" s="45">
        <v>195</v>
      </c>
      <c r="C41" s="44">
        <f t="shared" si="0"/>
        <v>0.16304347826086957</v>
      </c>
      <c r="D41" s="45">
        <v>135</v>
      </c>
      <c r="E41" s="44">
        <f t="shared" si="1"/>
        <v>0.112876254180602</v>
      </c>
      <c r="F41" s="45">
        <v>82</v>
      </c>
      <c r="G41" s="44">
        <f t="shared" si="2"/>
        <v>6.8561872909698993E-2</v>
      </c>
      <c r="H41" s="45">
        <v>6</v>
      </c>
      <c r="I41" s="44">
        <f t="shared" si="3"/>
        <v>5.016722408026756E-3</v>
      </c>
      <c r="J41" s="45">
        <v>3</v>
      </c>
      <c r="K41" s="44">
        <f t="shared" si="4"/>
        <v>2.508361204013378E-3</v>
      </c>
      <c r="L41" s="45">
        <v>253</v>
      </c>
      <c r="M41" s="44">
        <f t="shared" si="5"/>
        <v>0.21153846153846154</v>
      </c>
      <c r="N41" s="45">
        <v>10</v>
      </c>
      <c r="O41" s="44">
        <f t="shared" si="6"/>
        <v>8.3612040133779261E-3</v>
      </c>
      <c r="P41" s="45">
        <v>4</v>
      </c>
      <c r="Q41" s="44">
        <f t="shared" si="7"/>
        <v>3.3444816053511705E-3</v>
      </c>
      <c r="R41" s="45">
        <v>0</v>
      </c>
      <c r="S41" s="44">
        <f t="shared" si="8"/>
        <v>0</v>
      </c>
      <c r="T41" s="45">
        <v>11</v>
      </c>
      <c r="U41" s="44">
        <f t="shared" si="9"/>
        <v>9.1973244147157199E-3</v>
      </c>
      <c r="V41" s="45">
        <v>5</v>
      </c>
      <c r="W41" s="44">
        <f t="shared" si="10"/>
        <v>4.180602006688963E-3</v>
      </c>
      <c r="X41" s="45">
        <v>1196</v>
      </c>
    </row>
    <row r="42" spans="1:24" s="18" customFormat="1" ht="14">
      <c r="A42" s="20" t="s">
        <v>118</v>
      </c>
      <c r="B42" s="45">
        <v>0</v>
      </c>
      <c r="C42" s="44">
        <f t="shared" si="0"/>
        <v>0</v>
      </c>
      <c r="D42" s="45">
        <v>6</v>
      </c>
      <c r="E42" s="44">
        <f t="shared" si="1"/>
        <v>0.25</v>
      </c>
      <c r="F42" s="45">
        <v>14</v>
      </c>
      <c r="G42" s="44">
        <f t="shared" si="2"/>
        <v>0.58333333333333337</v>
      </c>
      <c r="H42" s="45">
        <v>4</v>
      </c>
      <c r="I42" s="44">
        <f t="shared" si="3"/>
        <v>0.16666666666666666</v>
      </c>
      <c r="J42" s="45">
        <v>0</v>
      </c>
      <c r="K42" s="44">
        <f t="shared" si="4"/>
        <v>0</v>
      </c>
      <c r="L42" s="45">
        <v>20</v>
      </c>
      <c r="M42" s="44">
        <f t="shared" si="5"/>
        <v>0.83333333333333337</v>
      </c>
      <c r="N42" s="45">
        <v>0</v>
      </c>
      <c r="O42" s="44">
        <f t="shared" si="6"/>
        <v>0</v>
      </c>
      <c r="P42" s="45">
        <v>0</v>
      </c>
      <c r="Q42" s="44">
        <f t="shared" si="7"/>
        <v>0</v>
      </c>
      <c r="R42" s="45">
        <v>0</v>
      </c>
      <c r="S42" s="44">
        <f t="shared" si="8"/>
        <v>0</v>
      </c>
      <c r="T42" s="45">
        <v>0</v>
      </c>
      <c r="U42" s="44">
        <f t="shared" si="9"/>
        <v>0</v>
      </c>
      <c r="V42" s="45">
        <v>0</v>
      </c>
      <c r="W42" s="44">
        <f t="shared" si="10"/>
        <v>0</v>
      </c>
      <c r="X42" s="45">
        <v>24</v>
      </c>
    </row>
    <row r="43" spans="1:24" s="18" customFormat="1" ht="14">
      <c r="A43" s="20" t="s">
        <v>119</v>
      </c>
      <c r="B43" s="45">
        <v>0</v>
      </c>
      <c r="C43" s="44">
        <f t="shared" si="0"/>
        <v>0</v>
      </c>
      <c r="D43" s="45">
        <v>0</v>
      </c>
      <c r="E43" s="44">
        <f t="shared" si="1"/>
        <v>0</v>
      </c>
      <c r="F43" s="45">
        <v>0</v>
      </c>
      <c r="G43" s="44">
        <f t="shared" si="2"/>
        <v>0</v>
      </c>
      <c r="H43" s="45">
        <v>12</v>
      </c>
      <c r="I43" s="44">
        <f t="shared" si="3"/>
        <v>0.1875</v>
      </c>
      <c r="J43" s="45">
        <v>1</v>
      </c>
      <c r="K43" s="44">
        <f t="shared" si="4"/>
        <v>1.5625E-2</v>
      </c>
      <c r="L43" s="45">
        <v>64</v>
      </c>
      <c r="M43" s="44">
        <f t="shared" si="5"/>
        <v>1</v>
      </c>
      <c r="N43" s="45">
        <v>0</v>
      </c>
      <c r="O43" s="44">
        <f t="shared" si="6"/>
        <v>0</v>
      </c>
      <c r="P43" s="45">
        <v>0</v>
      </c>
      <c r="Q43" s="44">
        <f t="shared" si="7"/>
        <v>0</v>
      </c>
      <c r="R43" s="45">
        <v>0</v>
      </c>
      <c r="S43" s="44">
        <f t="shared" si="8"/>
        <v>0</v>
      </c>
      <c r="T43" s="45">
        <v>0</v>
      </c>
      <c r="U43" s="44">
        <f t="shared" si="9"/>
        <v>0</v>
      </c>
      <c r="V43" s="45">
        <v>0</v>
      </c>
      <c r="W43" s="44">
        <f t="shared" si="10"/>
        <v>0</v>
      </c>
      <c r="X43" s="45">
        <v>64</v>
      </c>
    </row>
    <row r="44" spans="1:24" s="18" customFormat="1" ht="14">
      <c r="B44" s="46"/>
      <c r="C44" s="46"/>
      <c r="D44" s="46"/>
      <c r="E44" s="46"/>
      <c r="F44" s="46"/>
      <c r="G44" s="46"/>
      <c r="H44" s="46"/>
      <c r="I44" s="46"/>
      <c r="J44" s="46"/>
      <c r="K44" s="46"/>
      <c r="L44" s="46"/>
      <c r="M44" s="46"/>
      <c r="N44" s="46"/>
      <c r="O44" s="46"/>
      <c r="P44" s="46"/>
      <c r="Q44" s="46"/>
      <c r="R44" s="46"/>
      <c r="S44" s="46"/>
      <c r="T44" s="46"/>
      <c r="U44" s="46"/>
      <c r="V44" s="46"/>
      <c r="W44" s="46"/>
    </row>
    <row r="45" spans="1:24" s="18" customFormat="1" ht="14">
      <c r="A45" s="23" t="s">
        <v>125</v>
      </c>
      <c r="B45" s="46"/>
      <c r="C45" s="46"/>
      <c r="D45" s="46"/>
      <c r="E45" s="46"/>
      <c r="F45" s="46"/>
      <c r="G45" s="46"/>
      <c r="H45" s="46"/>
      <c r="I45" s="46"/>
      <c r="J45" s="46"/>
      <c r="K45" s="46"/>
      <c r="L45" s="46"/>
      <c r="M45" s="46"/>
      <c r="N45" s="46"/>
      <c r="O45" s="46"/>
      <c r="P45" s="46"/>
      <c r="Q45" s="46"/>
      <c r="R45" s="46"/>
      <c r="S45" s="46"/>
      <c r="T45" s="46"/>
      <c r="U45" s="46"/>
      <c r="V45" s="46"/>
      <c r="W45" s="46"/>
    </row>
  </sheetData>
  <sheetProtection selectLockedCells="1" selectUnlockedCells="1"/>
  <mergeCells count="14">
    <mergeCell ref="P9:Q9"/>
    <mergeCell ref="R9:S9"/>
    <mergeCell ref="T9:U9"/>
    <mergeCell ref="V9:W9"/>
    <mergeCell ref="A3:X3"/>
    <mergeCell ref="A8:A10"/>
    <mergeCell ref="B8:X8"/>
    <mergeCell ref="B9:C9"/>
    <mergeCell ref="D9:E9"/>
    <mergeCell ref="F9:G9"/>
    <mergeCell ref="H9:I9"/>
    <mergeCell ref="J9:K9"/>
    <mergeCell ref="L9:M9"/>
    <mergeCell ref="N9:O9"/>
  </mergeCells>
  <conditionalFormatting sqref="A4:C5">
    <cfRule type="duplicateValues" dxfId="202" priority="5"/>
  </conditionalFormatting>
  <conditionalFormatting sqref="B6:C6">
    <cfRule type="duplicateValues" dxfId="201" priority="4"/>
  </conditionalFormatting>
  <conditionalFormatting sqref="A6">
    <cfRule type="duplicateValues" dxfId="200" priority="3"/>
  </conditionalFormatting>
  <conditionalFormatting sqref="D4:X5">
    <cfRule type="duplicateValues" dxfId="199" priority="2"/>
  </conditionalFormatting>
  <conditionalFormatting sqref="D6:X6">
    <cfRule type="duplicateValues" dxfId="198" priority="1"/>
  </conditionalFormatting>
  <pageMargins left="0.7" right="0.7" top="0.75" bottom="0.75" header="0.3" footer="0.3"/>
  <pageSetup orientation="portrait" horizontalDpi="360" verticalDpi="360"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9D361-6897-48AD-92B2-59CCA8A0AA27}">
  <dimension ref="A1:D42"/>
  <sheetViews>
    <sheetView showGridLines="0" zoomScale="87" zoomScaleNormal="87" workbookViewId="0">
      <selection activeCell="A10" sqref="A10"/>
    </sheetView>
  </sheetViews>
  <sheetFormatPr baseColWidth="10" defaultRowHeight="15"/>
  <cols>
    <col min="1" max="1" width="29.83203125" style="16" customWidth="1"/>
    <col min="2" max="4" width="13" style="16" customWidth="1"/>
    <col min="5" max="256" width="11.5" style="16"/>
    <col min="257" max="257" width="29.83203125" style="16" customWidth="1"/>
    <col min="258" max="260" width="13" style="16" customWidth="1"/>
    <col min="261" max="512" width="11.5" style="16"/>
    <col min="513" max="513" width="29.83203125" style="16" customWidth="1"/>
    <col min="514" max="516" width="13" style="16" customWidth="1"/>
    <col min="517" max="768" width="11.5" style="16"/>
    <col min="769" max="769" width="29.83203125" style="16" customWidth="1"/>
    <col min="770" max="772" width="13" style="16" customWidth="1"/>
    <col min="773" max="1024" width="11.5" style="16"/>
    <col min="1025" max="1025" width="29.83203125" style="16" customWidth="1"/>
    <col min="1026" max="1028" width="13" style="16" customWidth="1"/>
    <col min="1029" max="1280" width="11.5" style="16"/>
    <col min="1281" max="1281" width="29.83203125" style="16" customWidth="1"/>
    <col min="1282" max="1284" width="13" style="16" customWidth="1"/>
    <col min="1285" max="1536" width="11.5" style="16"/>
    <col min="1537" max="1537" width="29.83203125" style="16" customWidth="1"/>
    <col min="1538" max="1540" width="13" style="16" customWidth="1"/>
    <col min="1541" max="1792" width="11.5" style="16"/>
    <col min="1793" max="1793" width="29.83203125" style="16" customWidth="1"/>
    <col min="1794" max="1796" width="13" style="16" customWidth="1"/>
    <col min="1797" max="2048" width="11.5" style="16"/>
    <col min="2049" max="2049" width="29.83203125" style="16" customWidth="1"/>
    <col min="2050" max="2052" width="13" style="16" customWidth="1"/>
    <col min="2053" max="2304" width="11.5" style="16"/>
    <col min="2305" max="2305" width="29.83203125" style="16" customWidth="1"/>
    <col min="2306" max="2308" width="13" style="16" customWidth="1"/>
    <col min="2309" max="2560" width="11.5" style="16"/>
    <col min="2561" max="2561" width="29.83203125" style="16" customWidth="1"/>
    <col min="2562" max="2564" width="13" style="16" customWidth="1"/>
    <col min="2565" max="2816" width="11.5" style="16"/>
    <col min="2817" max="2817" width="29.83203125" style="16" customWidth="1"/>
    <col min="2818" max="2820" width="13" style="16" customWidth="1"/>
    <col min="2821" max="3072" width="11.5" style="16"/>
    <col min="3073" max="3073" width="29.83203125" style="16" customWidth="1"/>
    <col min="3074" max="3076" width="13" style="16" customWidth="1"/>
    <col min="3077" max="3328" width="11.5" style="16"/>
    <col min="3329" max="3329" width="29.83203125" style="16" customWidth="1"/>
    <col min="3330" max="3332" width="13" style="16" customWidth="1"/>
    <col min="3333" max="3584" width="11.5" style="16"/>
    <col min="3585" max="3585" width="29.83203125" style="16" customWidth="1"/>
    <col min="3586" max="3588" width="13" style="16" customWidth="1"/>
    <col min="3589" max="3840" width="11.5" style="16"/>
    <col min="3841" max="3841" width="29.83203125" style="16" customWidth="1"/>
    <col min="3842" max="3844" width="13" style="16" customWidth="1"/>
    <col min="3845" max="4096" width="11.5" style="16"/>
    <col min="4097" max="4097" width="29.83203125" style="16" customWidth="1"/>
    <col min="4098" max="4100" width="13" style="16" customWidth="1"/>
    <col min="4101" max="4352" width="11.5" style="16"/>
    <col min="4353" max="4353" width="29.83203125" style="16" customWidth="1"/>
    <col min="4354" max="4356" width="13" style="16" customWidth="1"/>
    <col min="4357" max="4608" width="11.5" style="16"/>
    <col min="4609" max="4609" width="29.83203125" style="16" customWidth="1"/>
    <col min="4610" max="4612" width="13" style="16" customWidth="1"/>
    <col min="4613" max="4864" width="11.5" style="16"/>
    <col min="4865" max="4865" width="29.83203125" style="16" customWidth="1"/>
    <col min="4866" max="4868" width="13" style="16" customWidth="1"/>
    <col min="4869" max="5120" width="11.5" style="16"/>
    <col min="5121" max="5121" width="29.83203125" style="16" customWidth="1"/>
    <col min="5122" max="5124" width="13" style="16" customWidth="1"/>
    <col min="5125" max="5376" width="11.5" style="16"/>
    <col min="5377" max="5377" width="29.83203125" style="16" customWidth="1"/>
    <col min="5378" max="5380" width="13" style="16" customWidth="1"/>
    <col min="5381" max="5632" width="11.5" style="16"/>
    <col min="5633" max="5633" width="29.83203125" style="16" customWidth="1"/>
    <col min="5634" max="5636" width="13" style="16" customWidth="1"/>
    <col min="5637" max="5888" width="11.5" style="16"/>
    <col min="5889" max="5889" width="29.83203125" style="16" customWidth="1"/>
    <col min="5890" max="5892" width="13" style="16" customWidth="1"/>
    <col min="5893" max="6144" width="11.5" style="16"/>
    <col min="6145" max="6145" width="29.83203125" style="16" customWidth="1"/>
    <col min="6146" max="6148" width="13" style="16" customWidth="1"/>
    <col min="6149" max="6400" width="11.5" style="16"/>
    <col min="6401" max="6401" width="29.83203125" style="16" customWidth="1"/>
    <col min="6402" max="6404" width="13" style="16" customWidth="1"/>
    <col min="6405" max="6656" width="11.5" style="16"/>
    <col min="6657" max="6657" width="29.83203125" style="16" customWidth="1"/>
    <col min="6658" max="6660" width="13" style="16" customWidth="1"/>
    <col min="6661" max="6912" width="11.5" style="16"/>
    <col min="6913" max="6913" width="29.83203125" style="16" customWidth="1"/>
    <col min="6914" max="6916" width="13" style="16" customWidth="1"/>
    <col min="6917" max="7168" width="11.5" style="16"/>
    <col min="7169" max="7169" width="29.83203125" style="16" customWidth="1"/>
    <col min="7170" max="7172" width="13" style="16" customWidth="1"/>
    <col min="7173" max="7424" width="11.5" style="16"/>
    <col min="7425" max="7425" width="29.83203125" style="16" customWidth="1"/>
    <col min="7426" max="7428" width="13" style="16" customWidth="1"/>
    <col min="7429" max="7680" width="11.5" style="16"/>
    <col min="7681" max="7681" width="29.83203125" style="16" customWidth="1"/>
    <col min="7682" max="7684" width="13" style="16" customWidth="1"/>
    <col min="7685" max="7936" width="11.5" style="16"/>
    <col min="7937" max="7937" width="29.83203125" style="16" customWidth="1"/>
    <col min="7938" max="7940" width="13" style="16" customWidth="1"/>
    <col min="7941" max="8192" width="11.5" style="16"/>
    <col min="8193" max="8193" width="29.83203125" style="16" customWidth="1"/>
    <col min="8194" max="8196" width="13" style="16" customWidth="1"/>
    <col min="8197" max="8448" width="11.5" style="16"/>
    <col min="8449" max="8449" width="29.83203125" style="16" customWidth="1"/>
    <col min="8450" max="8452" width="13" style="16" customWidth="1"/>
    <col min="8453" max="8704" width="11.5" style="16"/>
    <col min="8705" max="8705" width="29.83203125" style="16" customWidth="1"/>
    <col min="8706" max="8708" width="13" style="16" customWidth="1"/>
    <col min="8709" max="8960" width="11.5" style="16"/>
    <col min="8961" max="8961" width="29.83203125" style="16" customWidth="1"/>
    <col min="8962" max="8964" width="13" style="16" customWidth="1"/>
    <col min="8965" max="9216" width="11.5" style="16"/>
    <col min="9217" max="9217" width="29.83203125" style="16" customWidth="1"/>
    <col min="9218" max="9220" width="13" style="16" customWidth="1"/>
    <col min="9221" max="9472" width="11.5" style="16"/>
    <col min="9473" max="9473" width="29.83203125" style="16" customWidth="1"/>
    <col min="9474" max="9476" width="13" style="16" customWidth="1"/>
    <col min="9477" max="9728" width="11.5" style="16"/>
    <col min="9729" max="9729" width="29.83203125" style="16" customWidth="1"/>
    <col min="9730" max="9732" width="13" style="16" customWidth="1"/>
    <col min="9733" max="9984" width="11.5" style="16"/>
    <col min="9985" max="9985" width="29.83203125" style="16" customWidth="1"/>
    <col min="9986" max="9988" width="13" style="16" customWidth="1"/>
    <col min="9989" max="10240" width="11.5" style="16"/>
    <col min="10241" max="10241" width="29.83203125" style="16" customWidth="1"/>
    <col min="10242" max="10244" width="13" style="16" customWidth="1"/>
    <col min="10245" max="10496" width="11.5" style="16"/>
    <col min="10497" max="10497" width="29.83203125" style="16" customWidth="1"/>
    <col min="10498" max="10500" width="13" style="16" customWidth="1"/>
    <col min="10501" max="10752" width="11.5" style="16"/>
    <col min="10753" max="10753" width="29.83203125" style="16" customWidth="1"/>
    <col min="10754" max="10756" width="13" style="16" customWidth="1"/>
    <col min="10757" max="11008" width="11.5" style="16"/>
    <col min="11009" max="11009" width="29.83203125" style="16" customWidth="1"/>
    <col min="11010" max="11012" width="13" style="16" customWidth="1"/>
    <col min="11013" max="11264" width="11.5" style="16"/>
    <col min="11265" max="11265" width="29.83203125" style="16" customWidth="1"/>
    <col min="11266" max="11268" width="13" style="16" customWidth="1"/>
    <col min="11269" max="11520" width="11.5" style="16"/>
    <col min="11521" max="11521" width="29.83203125" style="16" customWidth="1"/>
    <col min="11522" max="11524" width="13" style="16" customWidth="1"/>
    <col min="11525" max="11776" width="11.5" style="16"/>
    <col min="11777" max="11777" width="29.83203125" style="16" customWidth="1"/>
    <col min="11778" max="11780" width="13" style="16" customWidth="1"/>
    <col min="11781" max="12032" width="11.5" style="16"/>
    <col min="12033" max="12033" width="29.83203125" style="16" customWidth="1"/>
    <col min="12034" max="12036" width="13" style="16" customWidth="1"/>
    <col min="12037" max="12288" width="11.5" style="16"/>
    <col min="12289" max="12289" width="29.83203125" style="16" customWidth="1"/>
    <col min="12290" max="12292" width="13" style="16" customWidth="1"/>
    <col min="12293" max="12544" width="11.5" style="16"/>
    <col min="12545" max="12545" width="29.83203125" style="16" customWidth="1"/>
    <col min="12546" max="12548" width="13" style="16" customWidth="1"/>
    <col min="12549" max="12800" width="11.5" style="16"/>
    <col min="12801" max="12801" width="29.83203125" style="16" customWidth="1"/>
    <col min="12802" max="12804" width="13" style="16" customWidth="1"/>
    <col min="12805" max="13056" width="11.5" style="16"/>
    <col min="13057" max="13057" width="29.83203125" style="16" customWidth="1"/>
    <col min="13058" max="13060" width="13" style="16" customWidth="1"/>
    <col min="13061" max="13312" width="11.5" style="16"/>
    <col min="13313" max="13313" width="29.83203125" style="16" customWidth="1"/>
    <col min="13314" max="13316" width="13" style="16" customWidth="1"/>
    <col min="13317" max="13568" width="11.5" style="16"/>
    <col min="13569" max="13569" width="29.83203125" style="16" customWidth="1"/>
    <col min="13570" max="13572" width="13" style="16" customWidth="1"/>
    <col min="13573" max="13824" width="11.5" style="16"/>
    <col min="13825" max="13825" width="29.83203125" style="16" customWidth="1"/>
    <col min="13826" max="13828" width="13" style="16" customWidth="1"/>
    <col min="13829" max="14080" width="11.5" style="16"/>
    <col min="14081" max="14081" width="29.83203125" style="16" customWidth="1"/>
    <col min="14082" max="14084" width="13" style="16" customWidth="1"/>
    <col min="14085" max="14336" width="11.5" style="16"/>
    <col min="14337" max="14337" width="29.83203125" style="16" customWidth="1"/>
    <col min="14338" max="14340" width="13" style="16" customWidth="1"/>
    <col min="14341" max="14592" width="11.5" style="16"/>
    <col min="14593" max="14593" width="29.83203125" style="16" customWidth="1"/>
    <col min="14594" max="14596" width="13" style="16" customWidth="1"/>
    <col min="14597" max="14848" width="11.5" style="16"/>
    <col min="14849" max="14849" width="29.83203125" style="16" customWidth="1"/>
    <col min="14850" max="14852" width="13" style="16" customWidth="1"/>
    <col min="14853" max="15104" width="11.5" style="16"/>
    <col min="15105" max="15105" width="29.83203125" style="16" customWidth="1"/>
    <col min="15106" max="15108" width="13" style="16" customWidth="1"/>
    <col min="15109" max="15360" width="11.5" style="16"/>
    <col min="15361" max="15361" width="29.83203125" style="16" customWidth="1"/>
    <col min="15362" max="15364" width="13" style="16" customWidth="1"/>
    <col min="15365" max="15616" width="11.5" style="16"/>
    <col min="15617" max="15617" width="29.83203125" style="16" customWidth="1"/>
    <col min="15618" max="15620" width="13" style="16" customWidth="1"/>
    <col min="15621" max="15872" width="11.5" style="16"/>
    <col min="15873" max="15873" width="29.83203125" style="16" customWidth="1"/>
    <col min="15874" max="15876" width="13" style="16" customWidth="1"/>
    <col min="15877" max="16128" width="11.5" style="16"/>
    <col min="16129" max="16129" width="29.83203125" style="16" customWidth="1"/>
    <col min="16130" max="16132" width="13" style="16" customWidth="1"/>
    <col min="16133" max="16384" width="11.5" style="16"/>
  </cols>
  <sheetData>
    <row r="1" spans="1:4" s="14" customFormat="1" ht="59.25" customHeight="1"/>
    <row r="2" spans="1:4" s="15" customFormat="1" ht="3.75" customHeight="1"/>
    <row r="3" spans="1:4" ht="28.5" customHeight="1">
      <c r="A3" s="485" t="s">
        <v>13</v>
      </c>
      <c r="B3" s="490"/>
      <c r="C3" s="490"/>
      <c r="D3" s="490"/>
    </row>
    <row r="4" spans="1:4">
      <c r="A4" s="491" t="str">
        <f>+'[8]Lista de indicadores '!B8</f>
        <v>Hogares de economía naranja con conexión a internet</v>
      </c>
      <c r="B4" s="490"/>
      <c r="C4" s="490"/>
      <c r="D4" s="490"/>
    </row>
    <row r="5" spans="1:4">
      <c r="A5" s="483">
        <v>2020</v>
      </c>
      <c r="B5" s="490"/>
      <c r="C5" s="490"/>
      <c r="D5" s="490"/>
    </row>
    <row r="7" spans="1:4" s="18" customFormat="1" ht="51" customHeight="1">
      <c r="A7" s="462" t="s">
        <v>14</v>
      </c>
      <c r="B7" s="501" t="s">
        <v>27</v>
      </c>
      <c r="C7" s="498" t="s">
        <v>45</v>
      </c>
      <c r="D7" s="498"/>
    </row>
    <row r="8" spans="1:4" s="18" customFormat="1" ht="30" customHeight="1">
      <c r="A8" s="493"/>
      <c r="B8" s="493"/>
      <c r="C8" s="24" t="s">
        <v>23</v>
      </c>
      <c r="D8" s="24" t="s">
        <v>22</v>
      </c>
    </row>
    <row r="9" spans="1:4" s="18" customFormat="1" ht="14">
      <c r="A9" s="20" t="s">
        <v>23</v>
      </c>
      <c r="B9" s="21">
        <v>263834.34999999998</v>
      </c>
      <c r="C9" s="21">
        <v>228176.68</v>
      </c>
      <c r="D9" s="22">
        <v>86.48</v>
      </c>
    </row>
    <row r="10" spans="1:4" s="18" customFormat="1" ht="14">
      <c r="A10" s="20" t="s">
        <v>24</v>
      </c>
      <c r="B10" s="21">
        <v>253507.21</v>
      </c>
      <c r="C10" s="21">
        <v>221754.18</v>
      </c>
      <c r="D10" s="22">
        <v>87.47</v>
      </c>
    </row>
    <row r="11" spans="1:4" s="18" customFormat="1" ht="14">
      <c r="A11" s="20" t="s">
        <v>25</v>
      </c>
      <c r="B11" s="21">
        <v>10327.14</v>
      </c>
      <c r="C11" s="21">
        <v>6422.5</v>
      </c>
      <c r="D11" s="22">
        <v>62.19</v>
      </c>
    </row>
    <row r="12" spans="1:4" s="18" customFormat="1" ht="14"/>
    <row r="13" spans="1:4" s="18" customFormat="1" ht="14">
      <c r="A13" s="23" t="s">
        <v>26</v>
      </c>
    </row>
    <row r="14" spans="1:4" s="18" customFormat="1" ht="14"/>
    <row r="15" spans="1:4" s="18" customFormat="1" ht="14"/>
    <row r="16" spans="1:4" s="18" customFormat="1" ht="14"/>
    <row r="17" s="18" customFormat="1" ht="14"/>
    <row r="18" s="18" customFormat="1" ht="14"/>
    <row r="19" s="18" customFormat="1" ht="14"/>
    <row r="20" s="18" customFormat="1" ht="14"/>
    <row r="21" s="18" customFormat="1" ht="14"/>
    <row r="22" s="18" customFormat="1" ht="14"/>
    <row r="23" s="18" customFormat="1" ht="14"/>
    <row r="24" s="18" customFormat="1" ht="14"/>
    <row r="25" s="18" customFormat="1" ht="14"/>
    <row r="26" s="18" customFormat="1" ht="14"/>
    <row r="27" s="18" customFormat="1" ht="14"/>
    <row r="28" s="18" customFormat="1" ht="14"/>
    <row r="29" s="18" customFormat="1" ht="14"/>
    <row r="30" s="18" customFormat="1" ht="14"/>
    <row r="31" s="18" customFormat="1" ht="14"/>
    <row r="32" s="18" customFormat="1" ht="14"/>
    <row r="33" s="18" customFormat="1" ht="14"/>
    <row r="34" s="18" customFormat="1" ht="14"/>
    <row r="35" s="18" customFormat="1" ht="14"/>
    <row r="36" s="18" customFormat="1" ht="14"/>
    <row r="37" s="18" customFormat="1" ht="14"/>
    <row r="38" s="18" customFormat="1" ht="14"/>
    <row r="39" s="18" customFormat="1" ht="14"/>
    <row r="40" s="18" customFormat="1" ht="14"/>
    <row r="41" s="18" customFormat="1" ht="14"/>
    <row r="42" s="18" customFormat="1" ht="14"/>
  </sheetData>
  <sheetProtection selectLockedCells="1" selectUnlockedCells="1"/>
  <mergeCells count="6">
    <mergeCell ref="A3:D3"/>
    <mergeCell ref="A4:D4"/>
    <mergeCell ref="A5:D5"/>
    <mergeCell ref="A7:A8"/>
    <mergeCell ref="B7:B8"/>
    <mergeCell ref="C7:D7"/>
  </mergeCells>
  <conditionalFormatting sqref="A5">
    <cfRule type="duplicateValues" dxfId="25" priority="1"/>
  </conditionalFormatting>
  <conditionalFormatting sqref="A4">
    <cfRule type="duplicateValues" dxfId="24" priority="2"/>
  </conditionalFormatting>
  <pageMargins left="0.7" right="0.7" top="0.75" bottom="0.75" header="0.3" footer="0.3"/>
  <pageSetup orientation="portrait" horizontalDpi="360" verticalDpi="360"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3E089-91B0-449B-B052-74EFE2830AB5}">
  <dimension ref="A1:B41"/>
  <sheetViews>
    <sheetView showGridLines="0" zoomScale="87" zoomScaleNormal="87" workbookViewId="0">
      <selection activeCell="B13" sqref="B13"/>
    </sheetView>
  </sheetViews>
  <sheetFormatPr baseColWidth="10" defaultRowHeight="15"/>
  <cols>
    <col min="1" max="1" width="27.83203125" style="16" customWidth="1"/>
    <col min="2" max="2" width="74.33203125" style="16" customWidth="1"/>
    <col min="3" max="256" width="11.5" style="16"/>
    <col min="257" max="257" width="27.83203125" style="16" customWidth="1"/>
    <col min="258" max="258" width="24.5" style="16" customWidth="1"/>
    <col min="259" max="512" width="11.5" style="16"/>
    <col min="513" max="513" width="27.83203125" style="16" customWidth="1"/>
    <col min="514" max="514" width="24.5" style="16" customWidth="1"/>
    <col min="515" max="768" width="11.5" style="16"/>
    <col min="769" max="769" width="27.83203125" style="16" customWidth="1"/>
    <col min="770" max="770" width="24.5" style="16" customWidth="1"/>
    <col min="771" max="1024" width="11.5" style="16"/>
    <col min="1025" max="1025" width="27.83203125" style="16" customWidth="1"/>
    <col min="1026" max="1026" width="24.5" style="16" customWidth="1"/>
    <col min="1027" max="1280" width="11.5" style="16"/>
    <col min="1281" max="1281" width="27.83203125" style="16" customWidth="1"/>
    <col min="1282" max="1282" width="24.5" style="16" customWidth="1"/>
    <col min="1283" max="1536" width="11.5" style="16"/>
    <col min="1537" max="1537" width="27.83203125" style="16" customWidth="1"/>
    <col min="1538" max="1538" width="24.5" style="16" customWidth="1"/>
    <col min="1539" max="1792" width="11.5" style="16"/>
    <col min="1793" max="1793" width="27.83203125" style="16" customWidth="1"/>
    <col min="1794" max="1794" width="24.5" style="16" customWidth="1"/>
    <col min="1795" max="2048" width="11.5" style="16"/>
    <col min="2049" max="2049" width="27.83203125" style="16" customWidth="1"/>
    <col min="2050" max="2050" width="24.5" style="16" customWidth="1"/>
    <col min="2051" max="2304" width="11.5" style="16"/>
    <col min="2305" max="2305" width="27.83203125" style="16" customWidth="1"/>
    <col min="2306" max="2306" width="24.5" style="16" customWidth="1"/>
    <col min="2307" max="2560" width="11.5" style="16"/>
    <col min="2561" max="2561" width="27.83203125" style="16" customWidth="1"/>
    <col min="2562" max="2562" width="24.5" style="16" customWidth="1"/>
    <col min="2563" max="2816" width="11.5" style="16"/>
    <col min="2817" max="2817" width="27.83203125" style="16" customWidth="1"/>
    <col min="2818" max="2818" width="24.5" style="16" customWidth="1"/>
    <col min="2819" max="3072" width="11.5" style="16"/>
    <col min="3073" max="3073" width="27.83203125" style="16" customWidth="1"/>
    <col min="3074" max="3074" width="24.5" style="16" customWidth="1"/>
    <col min="3075" max="3328" width="11.5" style="16"/>
    <col min="3329" max="3329" width="27.83203125" style="16" customWidth="1"/>
    <col min="3330" max="3330" width="24.5" style="16" customWidth="1"/>
    <col min="3331" max="3584" width="11.5" style="16"/>
    <col min="3585" max="3585" width="27.83203125" style="16" customWidth="1"/>
    <col min="3586" max="3586" width="24.5" style="16" customWidth="1"/>
    <col min="3587" max="3840" width="11.5" style="16"/>
    <col min="3841" max="3841" width="27.83203125" style="16" customWidth="1"/>
    <col min="3842" max="3842" width="24.5" style="16" customWidth="1"/>
    <col min="3843" max="4096" width="11.5" style="16"/>
    <col min="4097" max="4097" width="27.83203125" style="16" customWidth="1"/>
    <col min="4098" max="4098" width="24.5" style="16" customWidth="1"/>
    <col min="4099" max="4352" width="11.5" style="16"/>
    <col min="4353" max="4353" width="27.83203125" style="16" customWidth="1"/>
    <col min="4354" max="4354" width="24.5" style="16" customWidth="1"/>
    <col min="4355" max="4608" width="11.5" style="16"/>
    <col min="4609" max="4609" width="27.83203125" style="16" customWidth="1"/>
    <col min="4610" max="4610" width="24.5" style="16" customWidth="1"/>
    <col min="4611" max="4864" width="11.5" style="16"/>
    <col min="4865" max="4865" width="27.83203125" style="16" customWidth="1"/>
    <col min="4866" max="4866" width="24.5" style="16" customWidth="1"/>
    <col min="4867" max="5120" width="11.5" style="16"/>
    <col min="5121" max="5121" width="27.83203125" style="16" customWidth="1"/>
    <col min="5122" max="5122" width="24.5" style="16" customWidth="1"/>
    <col min="5123" max="5376" width="11.5" style="16"/>
    <col min="5377" max="5377" width="27.83203125" style="16" customWidth="1"/>
    <col min="5378" max="5378" width="24.5" style="16" customWidth="1"/>
    <col min="5379" max="5632" width="11.5" style="16"/>
    <col min="5633" max="5633" width="27.83203125" style="16" customWidth="1"/>
    <col min="5634" max="5634" width="24.5" style="16" customWidth="1"/>
    <col min="5635" max="5888" width="11.5" style="16"/>
    <col min="5889" max="5889" width="27.83203125" style="16" customWidth="1"/>
    <col min="5890" max="5890" width="24.5" style="16" customWidth="1"/>
    <col min="5891" max="6144" width="11.5" style="16"/>
    <col min="6145" max="6145" width="27.83203125" style="16" customWidth="1"/>
    <col min="6146" max="6146" width="24.5" style="16" customWidth="1"/>
    <col min="6147" max="6400" width="11.5" style="16"/>
    <col min="6401" max="6401" width="27.83203125" style="16" customWidth="1"/>
    <col min="6402" max="6402" width="24.5" style="16" customWidth="1"/>
    <col min="6403" max="6656" width="11.5" style="16"/>
    <col min="6657" max="6657" width="27.83203125" style="16" customWidth="1"/>
    <col min="6658" max="6658" width="24.5" style="16" customWidth="1"/>
    <col min="6659" max="6912" width="11.5" style="16"/>
    <col min="6913" max="6913" width="27.83203125" style="16" customWidth="1"/>
    <col min="6914" max="6914" width="24.5" style="16" customWidth="1"/>
    <col min="6915" max="7168" width="11.5" style="16"/>
    <col min="7169" max="7169" width="27.83203125" style="16" customWidth="1"/>
    <col min="7170" max="7170" width="24.5" style="16" customWidth="1"/>
    <col min="7171" max="7424" width="11.5" style="16"/>
    <col min="7425" max="7425" width="27.83203125" style="16" customWidth="1"/>
    <col min="7426" max="7426" width="24.5" style="16" customWidth="1"/>
    <col min="7427" max="7680" width="11.5" style="16"/>
    <col min="7681" max="7681" width="27.83203125" style="16" customWidth="1"/>
    <col min="7682" max="7682" width="24.5" style="16" customWidth="1"/>
    <col min="7683" max="7936" width="11.5" style="16"/>
    <col min="7937" max="7937" width="27.83203125" style="16" customWidth="1"/>
    <col min="7938" max="7938" width="24.5" style="16" customWidth="1"/>
    <col min="7939" max="8192" width="11.5" style="16"/>
    <col min="8193" max="8193" width="27.83203125" style="16" customWidth="1"/>
    <col min="8194" max="8194" width="24.5" style="16" customWidth="1"/>
    <col min="8195" max="8448" width="11.5" style="16"/>
    <col min="8449" max="8449" width="27.83203125" style="16" customWidth="1"/>
    <col min="8450" max="8450" width="24.5" style="16" customWidth="1"/>
    <col min="8451" max="8704" width="11.5" style="16"/>
    <col min="8705" max="8705" width="27.83203125" style="16" customWidth="1"/>
    <col min="8706" max="8706" width="24.5" style="16" customWidth="1"/>
    <col min="8707" max="8960" width="11.5" style="16"/>
    <col min="8961" max="8961" width="27.83203125" style="16" customWidth="1"/>
    <col min="8962" max="8962" width="24.5" style="16" customWidth="1"/>
    <col min="8963" max="9216" width="11.5" style="16"/>
    <col min="9217" max="9217" width="27.83203125" style="16" customWidth="1"/>
    <col min="9218" max="9218" width="24.5" style="16" customWidth="1"/>
    <col min="9219" max="9472" width="11.5" style="16"/>
    <col min="9473" max="9473" width="27.83203125" style="16" customWidth="1"/>
    <col min="9474" max="9474" width="24.5" style="16" customWidth="1"/>
    <col min="9475" max="9728" width="11.5" style="16"/>
    <col min="9729" max="9729" width="27.83203125" style="16" customWidth="1"/>
    <col min="9730" max="9730" width="24.5" style="16" customWidth="1"/>
    <col min="9731" max="9984" width="11.5" style="16"/>
    <col min="9985" max="9985" width="27.83203125" style="16" customWidth="1"/>
    <col min="9986" max="9986" width="24.5" style="16" customWidth="1"/>
    <col min="9987" max="10240" width="11.5" style="16"/>
    <col min="10241" max="10241" width="27.83203125" style="16" customWidth="1"/>
    <col min="10242" max="10242" width="24.5" style="16" customWidth="1"/>
    <col min="10243" max="10496" width="11.5" style="16"/>
    <col min="10497" max="10497" width="27.83203125" style="16" customWidth="1"/>
    <col min="10498" max="10498" width="24.5" style="16" customWidth="1"/>
    <col min="10499" max="10752" width="11.5" style="16"/>
    <col min="10753" max="10753" width="27.83203125" style="16" customWidth="1"/>
    <col min="10754" max="10754" width="24.5" style="16" customWidth="1"/>
    <col min="10755" max="11008" width="11.5" style="16"/>
    <col min="11009" max="11009" width="27.83203125" style="16" customWidth="1"/>
    <col min="11010" max="11010" width="24.5" style="16" customWidth="1"/>
    <col min="11011" max="11264" width="11.5" style="16"/>
    <col min="11265" max="11265" width="27.83203125" style="16" customWidth="1"/>
    <col min="11266" max="11266" width="24.5" style="16" customWidth="1"/>
    <col min="11267" max="11520" width="11.5" style="16"/>
    <col min="11521" max="11521" width="27.83203125" style="16" customWidth="1"/>
    <col min="11522" max="11522" width="24.5" style="16" customWidth="1"/>
    <col min="11523" max="11776" width="11.5" style="16"/>
    <col min="11777" max="11777" width="27.83203125" style="16" customWidth="1"/>
    <col min="11778" max="11778" width="24.5" style="16" customWidth="1"/>
    <col min="11779" max="12032" width="11.5" style="16"/>
    <col min="12033" max="12033" width="27.83203125" style="16" customWidth="1"/>
    <col min="12034" max="12034" width="24.5" style="16" customWidth="1"/>
    <col min="12035" max="12288" width="11.5" style="16"/>
    <col min="12289" max="12289" width="27.83203125" style="16" customWidth="1"/>
    <col min="12290" max="12290" width="24.5" style="16" customWidth="1"/>
    <col min="12291" max="12544" width="11.5" style="16"/>
    <col min="12545" max="12545" width="27.83203125" style="16" customWidth="1"/>
    <col min="12546" max="12546" width="24.5" style="16" customWidth="1"/>
    <col min="12547" max="12800" width="11.5" style="16"/>
    <col min="12801" max="12801" width="27.83203125" style="16" customWidth="1"/>
    <col min="12802" max="12802" width="24.5" style="16" customWidth="1"/>
    <col min="12803" max="13056" width="11.5" style="16"/>
    <col min="13057" max="13057" width="27.83203125" style="16" customWidth="1"/>
    <col min="13058" max="13058" width="24.5" style="16" customWidth="1"/>
    <col min="13059" max="13312" width="11.5" style="16"/>
    <col min="13313" max="13313" width="27.83203125" style="16" customWidth="1"/>
    <col min="13314" max="13314" width="24.5" style="16" customWidth="1"/>
    <col min="13315" max="13568" width="11.5" style="16"/>
    <col min="13569" max="13569" width="27.83203125" style="16" customWidth="1"/>
    <col min="13570" max="13570" width="24.5" style="16" customWidth="1"/>
    <col min="13571" max="13824" width="11.5" style="16"/>
    <col min="13825" max="13825" width="27.83203125" style="16" customWidth="1"/>
    <col min="13826" max="13826" width="24.5" style="16" customWidth="1"/>
    <col min="13827" max="14080" width="11.5" style="16"/>
    <col min="14081" max="14081" width="27.83203125" style="16" customWidth="1"/>
    <col min="14082" max="14082" width="24.5" style="16" customWidth="1"/>
    <col min="14083" max="14336" width="11.5" style="16"/>
    <col min="14337" max="14337" width="27.83203125" style="16" customWidth="1"/>
    <col min="14338" max="14338" width="24.5" style="16" customWidth="1"/>
    <col min="14339" max="14592" width="11.5" style="16"/>
    <col min="14593" max="14593" width="27.83203125" style="16" customWidth="1"/>
    <col min="14594" max="14594" width="24.5" style="16" customWidth="1"/>
    <col min="14595" max="14848" width="11.5" style="16"/>
    <col min="14849" max="14849" width="27.83203125" style="16" customWidth="1"/>
    <col min="14850" max="14850" width="24.5" style="16" customWidth="1"/>
    <col min="14851" max="15104" width="11.5" style="16"/>
    <col min="15105" max="15105" width="27.83203125" style="16" customWidth="1"/>
    <col min="15106" max="15106" width="24.5" style="16" customWidth="1"/>
    <col min="15107" max="15360" width="11.5" style="16"/>
    <col min="15361" max="15361" width="27.83203125" style="16" customWidth="1"/>
    <col min="15362" max="15362" width="24.5" style="16" customWidth="1"/>
    <col min="15363" max="15616" width="11.5" style="16"/>
    <col min="15617" max="15617" width="27.83203125" style="16" customWidth="1"/>
    <col min="15618" max="15618" width="24.5" style="16" customWidth="1"/>
    <col min="15619" max="15872" width="11.5" style="16"/>
    <col min="15873" max="15873" width="27.83203125" style="16" customWidth="1"/>
    <col min="15874" max="15874" width="24.5" style="16" customWidth="1"/>
    <col min="15875" max="16128" width="11.5" style="16"/>
    <col min="16129" max="16129" width="27.83203125" style="16" customWidth="1"/>
    <col min="16130" max="16130" width="24.5" style="16" customWidth="1"/>
    <col min="16131" max="16384" width="11.5" style="16"/>
  </cols>
  <sheetData>
    <row r="1" spans="1:2" s="14" customFormat="1" ht="59.25" customHeight="1"/>
    <row r="2" spans="1:2" s="15" customFormat="1" ht="3.75" customHeight="1"/>
    <row r="3" spans="1:2" ht="28.5" customHeight="1">
      <c r="A3" s="461" t="s">
        <v>13</v>
      </c>
      <c r="B3" s="461"/>
    </row>
    <row r="4" spans="1:2">
      <c r="A4" s="26" t="str">
        <f>+'[8]Lista de indicadores '!B9</f>
        <v>Años promedio de educación de las personas de 15 a 24 años que pertenecen a un hogar de economía naranja</v>
      </c>
      <c r="B4" s="26"/>
    </row>
    <row r="5" spans="1:2">
      <c r="A5" s="27">
        <v>2020</v>
      </c>
      <c r="B5" s="28"/>
    </row>
    <row r="7" spans="1:2" s="18" customFormat="1" ht="30" customHeight="1">
      <c r="A7" s="29" t="s">
        <v>14</v>
      </c>
      <c r="B7" s="29" t="s">
        <v>46</v>
      </c>
    </row>
    <row r="8" spans="1:2" s="18" customFormat="1" ht="14">
      <c r="A8" s="20" t="s">
        <v>23</v>
      </c>
      <c r="B8" s="30">
        <v>11.750471134690171</v>
      </c>
    </row>
    <row r="9" spans="1:2" s="18" customFormat="1" ht="14">
      <c r="A9" s="20" t="s">
        <v>24</v>
      </c>
      <c r="B9" s="30">
        <v>11.844602562654932</v>
      </c>
    </row>
    <row r="10" spans="1:2" s="18" customFormat="1" ht="14">
      <c r="A10" s="20" t="s">
        <v>25</v>
      </c>
      <c r="B10" s="30">
        <v>10.143759297281093</v>
      </c>
    </row>
    <row r="11" spans="1:2" s="18" customFormat="1" ht="14"/>
    <row r="12" spans="1:2" s="18" customFormat="1" ht="14">
      <c r="A12" s="23" t="s">
        <v>26</v>
      </c>
    </row>
    <row r="13" spans="1:2" s="18" customFormat="1" ht="14"/>
    <row r="14" spans="1:2" s="18" customFormat="1" ht="14"/>
    <row r="15" spans="1:2" s="18" customFormat="1" ht="14"/>
    <row r="16" spans="1:2" s="18" customFormat="1" ht="14"/>
    <row r="17" s="18" customFormat="1" ht="14"/>
    <row r="18" s="18" customFormat="1" ht="14"/>
    <row r="19" s="18" customFormat="1" ht="14"/>
    <row r="20" s="18" customFormat="1" ht="14"/>
    <row r="21" s="18" customFormat="1" ht="14"/>
    <row r="22" s="18" customFormat="1" ht="14"/>
    <row r="23" s="18" customFormat="1" ht="14"/>
    <row r="24" s="18" customFormat="1" ht="14"/>
    <row r="25" s="18" customFormat="1" ht="14"/>
    <row r="26" s="18" customFormat="1" ht="14"/>
    <row r="27" s="18" customFormat="1" ht="14"/>
    <row r="28" s="18" customFormat="1" ht="14"/>
    <row r="29" s="18" customFormat="1" ht="14"/>
    <row r="30" s="18" customFormat="1" ht="14"/>
    <row r="31" s="18" customFormat="1" ht="14"/>
    <row r="32" s="18" customFormat="1" ht="14"/>
    <row r="33" s="18" customFormat="1" ht="14"/>
    <row r="34" s="18" customFormat="1" ht="14"/>
    <row r="35" s="18" customFormat="1" ht="14"/>
    <row r="36" s="18" customFormat="1" ht="14"/>
    <row r="37" s="18" customFormat="1" ht="14"/>
    <row r="38" s="18" customFormat="1" ht="14"/>
    <row r="39" s="18" customFormat="1" ht="14"/>
    <row r="40" s="18" customFormat="1" ht="14"/>
    <row r="41" s="18" customFormat="1" ht="14"/>
  </sheetData>
  <sheetProtection selectLockedCells="1" selectUnlockedCells="1"/>
  <mergeCells count="1">
    <mergeCell ref="A3:B3"/>
  </mergeCells>
  <conditionalFormatting sqref="A5">
    <cfRule type="duplicateValues" dxfId="23" priority="1"/>
  </conditionalFormatting>
  <conditionalFormatting sqref="A4 B4:B5">
    <cfRule type="duplicateValues" dxfId="22" priority="2"/>
  </conditionalFormatting>
  <pageMargins left="0.7" right="0.7" top="0.75" bottom="0.75" header="0.3" footer="0.3"/>
  <pageSetup orientation="portrait" horizontalDpi="360" verticalDpi="360"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EFA4A-A16E-2949-83E7-8613F24CE548}">
  <dimension ref="A1:I152"/>
  <sheetViews>
    <sheetView showGridLines="0" topLeftCell="A4" zoomScale="87" zoomScaleNormal="87" workbookViewId="0"/>
  </sheetViews>
  <sheetFormatPr baseColWidth="10" defaultColWidth="11.5" defaultRowHeight="15"/>
  <cols>
    <col min="1" max="1" width="40.33203125" style="232" customWidth="1"/>
    <col min="2" max="2" width="24" style="232" customWidth="1"/>
    <col min="3" max="3" width="82.33203125" style="232" customWidth="1"/>
    <col min="4" max="4" width="15.83203125" style="232" customWidth="1"/>
    <col min="5" max="6" width="17" style="232" bestFit="1" customWidth="1"/>
    <col min="7" max="8" width="11.5" style="232" bestFit="1" customWidth="1"/>
    <col min="9" max="9" width="13.1640625" style="232" customWidth="1"/>
    <col min="10" max="16384" width="11.5" style="232"/>
  </cols>
  <sheetData>
    <row r="1" spans="1:9" s="14" customFormat="1" ht="59.25" customHeight="1"/>
    <row r="2" spans="1:9" s="15" customFormat="1" ht="3.75" customHeight="1"/>
    <row r="3" spans="1:9" ht="28.5" customHeight="1">
      <c r="A3" s="461" t="s">
        <v>13</v>
      </c>
      <c r="B3" s="461"/>
      <c r="C3" s="461"/>
      <c r="D3" s="461"/>
      <c r="E3" s="461"/>
      <c r="F3" s="461"/>
      <c r="G3" s="461"/>
      <c r="H3" s="461"/>
      <c r="I3" s="461"/>
    </row>
    <row r="4" spans="1:9">
      <c r="A4" s="385" t="s">
        <v>582</v>
      </c>
      <c r="B4" s="26"/>
      <c r="C4" s="26"/>
      <c r="D4" s="26"/>
      <c r="E4" s="26"/>
      <c r="F4" s="26"/>
      <c r="G4" s="26"/>
      <c r="H4" s="26"/>
      <c r="I4" s="26"/>
    </row>
    <row r="5" spans="1:9">
      <c r="A5" s="386" t="s">
        <v>583</v>
      </c>
      <c r="B5" s="26"/>
      <c r="C5" s="26"/>
      <c r="D5" s="26"/>
      <c r="E5" s="26"/>
      <c r="F5" s="26"/>
      <c r="G5" s="26"/>
      <c r="H5" s="26"/>
      <c r="I5" s="26"/>
    </row>
    <row r="6" spans="1:9" ht="19" thickBot="1">
      <c r="A6" s="387" t="s">
        <v>584</v>
      </c>
      <c r="B6" s="233"/>
      <c r="C6" s="233"/>
      <c r="D6" s="233"/>
      <c r="E6" s="233"/>
      <c r="F6" s="233"/>
      <c r="G6" s="233"/>
      <c r="H6" s="233"/>
      <c r="I6" s="233"/>
    </row>
    <row r="7" spans="1:9">
      <c r="A7" s="502" t="s">
        <v>585</v>
      </c>
      <c r="B7" s="505" t="s">
        <v>586</v>
      </c>
      <c r="C7" s="505" t="s">
        <v>587</v>
      </c>
      <c r="D7" s="508" t="s">
        <v>588</v>
      </c>
      <c r="E7" s="508"/>
      <c r="F7" s="508"/>
      <c r="G7" s="508"/>
      <c r="H7" s="508"/>
      <c r="I7" s="509"/>
    </row>
    <row r="8" spans="1:9" ht="21.75" customHeight="1">
      <c r="A8" s="503"/>
      <c r="B8" s="506"/>
      <c r="C8" s="506"/>
      <c r="D8" s="388" t="s">
        <v>589</v>
      </c>
      <c r="E8" s="388" t="s">
        <v>590</v>
      </c>
      <c r="F8" s="388" t="s">
        <v>591</v>
      </c>
      <c r="G8" s="510" t="s">
        <v>592</v>
      </c>
      <c r="H8" s="510" t="s">
        <v>593</v>
      </c>
      <c r="I8" s="511" t="s">
        <v>594</v>
      </c>
    </row>
    <row r="9" spans="1:9" ht="16" thickBot="1">
      <c r="A9" s="504"/>
      <c r="B9" s="507"/>
      <c r="C9" s="507"/>
      <c r="D9" s="513" t="s">
        <v>595</v>
      </c>
      <c r="E9" s="513"/>
      <c r="F9" s="513"/>
      <c r="G9" s="507"/>
      <c r="H9" s="507"/>
      <c r="I9" s="512"/>
    </row>
    <row r="11" spans="1:9">
      <c r="B11" s="389" t="s">
        <v>23</v>
      </c>
      <c r="D11" s="390">
        <v>56269771.840000026</v>
      </c>
      <c r="E11" s="390">
        <v>31093240.639999986</v>
      </c>
      <c r="F11" s="390">
        <v>50144430.800000012</v>
      </c>
      <c r="G11" s="391">
        <v>61.271163017635324</v>
      </c>
      <c r="H11" s="391">
        <v>-10.885668876385497</v>
      </c>
      <c r="I11" s="391">
        <v>61.271163017635324</v>
      </c>
    </row>
    <row r="12" spans="1:9">
      <c r="G12" s="392"/>
      <c r="H12" s="392"/>
      <c r="I12" s="392"/>
    </row>
    <row r="13" spans="1:9">
      <c r="A13" s="393" t="s">
        <v>596</v>
      </c>
      <c r="D13" s="390">
        <v>37508178.44000002</v>
      </c>
      <c r="E13" s="390">
        <v>18822865.839999985</v>
      </c>
      <c r="F13" s="390">
        <v>24876587.15000001</v>
      </c>
      <c r="G13" s="394">
        <v>32.161528225608549</v>
      </c>
      <c r="H13" s="394">
        <v>-33.676898786770309</v>
      </c>
      <c r="I13" s="394">
        <v>19.469573403719771</v>
      </c>
    </row>
    <row r="14" spans="1:9">
      <c r="B14" s="232">
        <v>4901999000</v>
      </c>
      <c r="C14" s="232" t="s">
        <v>597</v>
      </c>
      <c r="D14" s="395">
        <v>26907736.02</v>
      </c>
      <c r="E14" s="395">
        <v>13764582.9</v>
      </c>
      <c r="F14" s="395">
        <v>19609446.590000007</v>
      </c>
      <c r="G14" s="396">
        <v>42.463064318498219</v>
      </c>
      <c r="H14" s="396">
        <v>-27.123387209445326</v>
      </c>
      <c r="I14" s="396">
        <v>18.797859501594907</v>
      </c>
    </row>
    <row r="15" spans="1:9">
      <c r="B15" s="232">
        <v>4911100000</v>
      </c>
      <c r="C15" s="232" t="s">
        <v>598</v>
      </c>
      <c r="D15" s="395">
        <v>2918106.0000000033</v>
      </c>
      <c r="E15" s="395">
        <v>2154773.3200000012</v>
      </c>
      <c r="F15" s="395">
        <v>2577219.6499999994</v>
      </c>
      <c r="G15" s="396">
        <v>19.605140182448423</v>
      </c>
      <c r="H15" s="396">
        <v>-11.681767214762022</v>
      </c>
      <c r="I15" s="396">
        <v>1.3586436193355189</v>
      </c>
    </row>
    <row r="16" spans="1:9">
      <c r="B16" s="232">
        <v>4902909000</v>
      </c>
      <c r="C16" s="232" t="s">
        <v>599</v>
      </c>
      <c r="D16" s="395">
        <v>2924126.0599999991</v>
      </c>
      <c r="E16" s="395">
        <v>1178875.8999999999</v>
      </c>
      <c r="F16" s="395">
        <v>871818</v>
      </c>
      <c r="G16" s="396">
        <v>-26.046668695152725</v>
      </c>
      <c r="H16" s="396">
        <v>-70.185348301981193</v>
      </c>
      <c r="I16" s="396">
        <v>-0.98753907177170985</v>
      </c>
    </row>
    <row r="17" spans="1:9">
      <c r="B17" s="232">
        <v>4901109000</v>
      </c>
      <c r="C17" s="232" t="s">
        <v>600</v>
      </c>
      <c r="D17" s="395">
        <v>739255.24000000011</v>
      </c>
      <c r="E17" s="395">
        <v>377815.79000000004</v>
      </c>
      <c r="F17" s="395">
        <v>451587.16999999993</v>
      </c>
      <c r="G17" s="396">
        <v>19.525753542486903</v>
      </c>
      <c r="H17" s="396">
        <v>-38.913227047264506</v>
      </c>
      <c r="I17" s="396">
        <v>0.23725857608131234</v>
      </c>
    </row>
    <row r="18" spans="1:9">
      <c r="B18" s="232">
        <v>4901910000</v>
      </c>
      <c r="C18" s="232" t="s">
        <v>601</v>
      </c>
      <c r="D18" s="395">
        <v>1015557.6399999998</v>
      </c>
      <c r="E18" s="395">
        <v>485652.20000000013</v>
      </c>
      <c r="F18" s="395">
        <v>422516.47</v>
      </c>
      <c r="G18" s="396">
        <v>-13.000194377787262</v>
      </c>
      <c r="H18" s="396">
        <v>-58.395618982296263</v>
      </c>
      <c r="I18" s="396">
        <v>-0.20305291021605198</v>
      </c>
    </row>
    <row r="19" spans="1:9">
      <c r="B19" s="232">
        <v>4902901000</v>
      </c>
      <c r="C19" s="232" t="s">
        <v>602</v>
      </c>
      <c r="D19" s="395">
        <v>314688.93</v>
      </c>
      <c r="E19" s="395">
        <v>332311.95999999996</v>
      </c>
      <c r="F19" s="395">
        <v>421543.27999999997</v>
      </c>
      <c r="G19" s="396">
        <v>26.851672747499073</v>
      </c>
      <c r="H19" s="396">
        <v>33.955547784918899</v>
      </c>
      <c r="I19" s="396">
        <v>0.28697980063618111</v>
      </c>
    </row>
    <row r="20" spans="1:9">
      <c r="C20" s="232" t="s">
        <v>603</v>
      </c>
      <c r="D20" s="395">
        <v>2688708.5500000194</v>
      </c>
      <c r="E20" s="395">
        <v>528853.76999998465</v>
      </c>
      <c r="F20" s="395">
        <v>522455.99000000581</v>
      </c>
      <c r="G20" s="396">
        <v>-1.2097446142775963</v>
      </c>
      <c r="H20" s="396">
        <v>-80.568515319371372</v>
      </c>
      <c r="I20" s="396">
        <v>-2.0576111940382304E-2</v>
      </c>
    </row>
    <row r="21" spans="1:9">
      <c r="D21" s="395"/>
      <c r="E21" s="395"/>
      <c r="F21" s="395"/>
      <c r="G21" s="396"/>
      <c r="H21" s="396"/>
      <c r="I21" s="396"/>
    </row>
    <row r="22" spans="1:9">
      <c r="A22" s="393" t="s">
        <v>604</v>
      </c>
      <c r="D22" s="390">
        <v>13785435.750000004</v>
      </c>
      <c r="E22" s="390">
        <v>8775340.7700000014</v>
      </c>
      <c r="F22" s="390">
        <v>22831094.549999997</v>
      </c>
      <c r="G22" s="394">
        <v>160.17331005596941</v>
      </c>
      <c r="H22" s="394">
        <v>65.617503603395278</v>
      </c>
      <c r="I22" s="394">
        <v>45.205174792613711</v>
      </c>
    </row>
    <row r="23" spans="1:9">
      <c r="B23" s="232">
        <v>9503009910</v>
      </c>
      <c r="C23" s="232" t="s">
        <v>605</v>
      </c>
      <c r="D23" s="395">
        <v>10917882.429999996</v>
      </c>
      <c r="E23" s="395">
        <v>7352530.7599999998</v>
      </c>
      <c r="F23" s="395">
        <v>20915594.740000006</v>
      </c>
      <c r="G23" s="396">
        <v>184.4679665100783</v>
      </c>
      <c r="H23" s="396">
        <v>91.571899350449527</v>
      </c>
      <c r="I23" s="396">
        <v>43.620618825275372</v>
      </c>
    </row>
    <row r="24" spans="1:9">
      <c r="B24" s="232">
        <v>9504309000</v>
      </c>
      <c r="C24" s="232" t="s">
        <v>606</v>
      </c>
      <c r="D24" s="395">
        <v>35695.93</v>
      </c>
      <c r="E24" s="395">
        <v>85045.650000000023</v>
      </c>
      <c r="F24" s="395">
        <v>571585.51</v>
      </c>
      <c r="G24" s="397" t="s">
        <v>607</v>
      </c>
      <c r="H24" s="397" t="s">
        <v>607</v>
      </c>
      <c r="I24" s="396">
        <v>1.5647769418221702</v>
      </c>
    </row>
    <row r="25" spans="1:9">
      <c r="B25" s="232">
        <v>9504909900</v>
      </c>
      <c r="C25" s="232" t="s">
        <v>608</v>
      </c>
      <c r="D25" s="395">
        <v>262795.59999999998</v>
      </c>
      <c r="E25" s="395">
        <v>327199.35999999999</v>
      </c>
      <c r="F25" s="395">
        <v>466801.39999999991</v>
      </c>
      <c r="G25" s="397">
        <v>42.665743600476461</v>
      </c>
      <c r="H25" s="396">
        <v>77.629077503580717</v>
      </c>
      <c r="I25" s="396">
        <v>0.44897873983713521</v>
      </c>
    </row>
    <row r="26" spans="1:9">
      <c r="B26" s="232">
        <v>9503001000</v>
      </c>
      <c r="C26" s="232" t="s">
        <v>609</v>
      </c>
      <c r="D26" s="395">
        <v>39353.819999999992</v>
      </c>
      <c r="E26" s="395">
        <v>13892.09</v>
      </c>
      <c r="F26" s="395">
        <v>207779.90000000002</v>
      </c>
      <c r="G26" s="397" t="s">
        <v>607</v>
      </c>
      <c r="H26" s="396">
        <v>427.97898653802872</v>
      </c>
      <c r="I26" s="396">
        <v>0.62356900087980061</v>
      </c>
    </row>
    <row r="27" spans="1:9">
      <c r="B27" s="232">
        <v>9503009300</v>
      </c>
      <c r="C27" s="232" t="s">
        <v>610</v>
      </c>
      <c r="D27" s="395">
        <v>557668.8400000002</v>
      </c>
      <c r="E27" s="395">
        <v>28870.059999999998</v>
      </c>
      <c r="F27" s="395">
        <v>183096.28999999992</v>
      </c>
      <c r="G27" s="397" t="s">
        <v>607</v>
      </c>
      <c r="H27" s="396">
        <v>-67.167559514352675</v>
      </c>
      <c r="I27" s="396">
        <v>0.4960120811646605</v>
      </c>
    </row>
    <row r="28" spans="1:9">
      <c r="C28" s="232" t="s">
        <v>603</v>
      </c>
      <c r="D28" s="395">
        <v>1972039.1300000083</v>
      </c>
      <c r="E28" s="395">
        <v>967802.85000000149</v>
      </c>
      <c r="F28" s="395">
        <v>486236.70999999344</v>
      </c>
      <c r="G28" s="396">
        <v>-49.758702405144525</v>
      </c>
      <c r="H28" s="396">
        <v>-75.343455279206779</v>
      </c>
      <c r="I28" s="396">
        <v>-1.5487807963654197</v>
      </c>
    </row>
    <row r="29" spans="1:9">
      <c r="D29" s="395"/>
      <c r="E29" s="395"/>
      <c r="F29" s="395"/>
      <c r="G29" s="396"/>
      <c r="H29" s="396"/>
      <c r="I29" s="396"/>
    </row>
    <row r="30" spans="1:9">
      <c r="A30" s="393" t="s">
        <v>611</v>
      </c>
      <c r="D30" s="390">
        <v>4976157.6500000004</v>
      </c>
      <c r="E30" s="390">
        <v>3495034.0300000007</v>
      </c>
      <c r="F30" s="390">
        <v>2436749.0999999996</v>
      </c>
      <c r="G30" s="394">
        <v>-30.279674558705249</v>
      </c>
      <c r="H30" s="394">
        <v>-51.031513239939265</v>
      </c>
      <c r="I30" s="394">
        <v>-3.4035851786981883</v>
      </c>
    </row>
    <row r="31" spans="1:9">
      <c r="B31" s="232">
        <v>9701100000</v>
      </c>
      <c r="C31" s="232" t="s">
        <v>612</v>
      </c>
      <c r="D31" s="395">
        <v>4248392.09</v>
      </c>
      <c r="E31" s="395">
        <v>2599991.0100000002</v>
      </c>
      <c r="F31" s="395">
        <v>1624723.76</v>
      </c>
      <c r="G31" s="396">
        <v>-37.510408545604939</v>
      </c>
      <c r="H31" s="396">
        <v>-61.756737005882158</v>
      </c>
      <c r="I31" s="396">
        <v>-3.1365892712558399</v>
      </c>
    </row>
    <row r="32" spans="1:9">
      <c r="B32" s="232">
        <v>9703000000</v>
      </c>
      <c r="C32" s="232" t="s">
        <v>613</v>
      </c>
      <c r="D32" s="395">
        <v>430927.14</v>
      </c>
      <c r="E32" s="395">
        <v>649723.80000000005</v>
      </c>
      <c r="F32" s="395">
        <v>691236.44</v>
      </c>
      <c r="G32" s="396">
        <v>6.3892749503712025</v>
      </c>
      <c r="H32" s="396">
        <v>60.406801019773305</v>
      </c>
      <c r="I32" s="396">
        <v>0.13351017502690229</v>
      </c>
    </row>
    <row r="33" spans="1:9">
      <c r="B33" s="232">
        <v>9701900000</v>
      </c>
      <c r="C33" s="232" t="s">
        <v>614</v>
      </c>
      <c r="D33" s="395">
        <v>263547.82</v>
      </c>
      <c r="E33" s="395">
        <v>76140.61</v>
      </c>
      <c r="F33" s="395">
        <v>111954.5</v>
      </c>
      <c r="G33" s="396">
        <v>47.03651573056743</v>
      </c>
      <c r="H33" s="396">
        <v>-57.520232950513495</v>
      </c>
      <c r="I33" s="396">
        <v>0.11518223659815992</v>
      </c>
    </row>
    <row r="34" spans="1:9">
      <c r="B34" s="232">
        <v>9702000000</v>
      </c>
      <c r="C34" s="232" t="s">
        <v>615</v>
      </c>
      <c r="D34" s="395">
        <v>33225.519999999997</v>
      </c>
      <c r="E34" s="395">
        <v>44866.58</v>
      </c>
      <c r="F34" s="395">
        <v>8395</v>
      </c>
      <c r="G34" s="396">
        <v>-81.288968314500465</v>
      </c>
      <c r="H34" s="396">
        <v>-74.733277312138384</v>
      </c>
      <c r="I34" s="396">
        <v>-0.1172974551680568</v>
      </c>
    </row>
    <row r="35" spans="1:9">
      <c r="A35" s="398"/>
      <c r="B35" s="398"/>
      <c r="C35" s="398" t="s">
        <v>603</v>
      </c>
      <c r="D35" s="399">
        <v>65.080000001005828</v>
      </c>
      <c r="E35" s="399">
        <v>124312.03000000026</v>
      </c>
      <c r="F35" s="399">
        <v>439.39999999944121</v>
      </c>
      <c r="G35" s="400">
        <v>-99.64653461133291</v>
      </c>
      <c r="H35" s="401" t="s">
        <v>607</v>
      </c>
      <c r="I35" s="400">
        <v>-0.39839086389935358</v>
      </c>
    </row>
    <row r="36" spans="1:9">
      <c r="A36" s="402" t="s">
        <v>616</v>
      </c>
      <c r="D36" s="395"/>
      <c r="E36" s="395"/>
      <c r="F36" s="395"/>
      <c r="G36" s="395"/>
      <c r="H36" s="395"/>
      <c r="I36" s="395"/>
    </row>
    <row r="37" spans="1:9">
      <c r="A37" s="403" t="s">
        <v>617</v>
      </c>
      <c r="D37" s="395"/>
      <c r="E37" s="395"/>
      <c r="F37" s="395"/>
      <c r="G37" s="395"/>
      <c r="H37" s="395"/>
      <c r="I37" s="395"/>
    </row>
    <row r="38" spans="1:9">
      <c r="A38" s="403" t="s">
        <v>618</v>
      </c>
      <c r="D38" s="395"/>
      <c r="E38" s="395"/>
      <c r="F38" s="395"/>
      <c r="G38" s="395"/>
      <c r="H38" s="395"/>
      <c r="I38" s="395"/>
    </row>
    <row r="39" spans="1:9">
      <c r="A39" s="404" t="s">
        <v>619</v>
      </c>
      <c r="D39" s="395"/>
      <c r="E39" s="395"/>
      <c r="F39" s="395"/>
      <c r="G39" s="395"/>
      <c r="H39" s="395"/>
      <c r="I39" s="395"/>
    </row>
    <row r="40" spans="1:9">
      <c r="D40" s="395"/>
      <c r="E40" s="395"/>
      <c r="F40" s="395"/>
      <c r="G40" s="395"/>
      <c r="H40" s="395"/>
      <c r="I40" s="395"/>
    </row>
    <row r="41" spans="1:9">
      <c r="D41" s="395"/>
      <c r="E41" s="395"/>
      <c r="F41" s="395"/>
      <c r="G41" s="395"/>
      <c r="H41" s="395"/>
      <c r="I41" s="395"/>
    </row>
    <row r="42" spans="1:9">
      <c r="D42" s="395"/>
      <c r="E42" s="395"/>
      <c r="F42" s="395"/>
      <c r="G42" s="395"/>
      <c r="H42" s="395"/>
      <c r="I42" s="395"/>
    </row>
    <row r="43" spans="1:9">
      <c r="D43" s="395"/>
      <c r="E43" s="395"/>
      <c r="F43" s="395"/>
      <c r="G43" s="395"/>
      <c r="H43" s="395"/>
      <c r="I43" s="395"/>
    </row>
    <row r="44" spans="1:9">
      <c r="D44" s="395"/>
      <c r="E44" s="395"/>
      <c r="F44" s="395"/>
      <c r="G44" s="395"/>
      <c r="H44" s="395"/>
      <c r="I44" s="395"/>
    </row>
    <row r="45" spans="1:9">
      <c r="D45" s="395"/>
      <c r="E45" s="395"/>
      <c r="F45" s="395"/>
      <c r="G45" s="395"/>
      <c r="H45" s="395"/>
      <c r="I45" s="395"/>
    </row>
    <row r="46" spans="1:9">
      <c r="D46" s="395"/>
      <c r="E46" s="395"/>
      <c r="F46" s="395"/>
      <c r="G46" s="395"/>
      <c r="H46" s="395"/>
      <c r="I46" s="395"/>
    </row>
    <row r="47" spans="1:9">
      <c r="D47" s="395"/>
      <c r="E47" s="395"/>
      <c r="F47" s="395"/>
      <c r="G47" s="395"/>
      <c r="H47" s="395"/>
      <c r="I47" s="395"/>
    </row>
    <row r="48" spans="1:9">
      <c r="D48" s="395"/>
      <c r="E48" s="395"/>
      <c r="F48" s="395"/>
      <c r="G48" s="395"/>
      <c r="H48" s="395"/>
      <c r="I48" s="395"/>
    </row>
    <row r="49" spans="4:9">
      <c r="D49" s="395"/>
      <c r="E49" s="395"/>
      <c r="F49" s="395"/>
      <c r="G49" s="395"/>
      <c r="H49" s="395"/>
      <c r="I49" s="395"/>
    </row>
    <row r="50" spans="4:9">
      <c r="D50" s="395"/>
      <c r="E50" s="395"/>
      <c r="F50" s="395"/>
      <c r="G50" s="395"/>
      <c r="H50" s="395"/>
      <c r="I50" s="395"/>
    </row>
    <row r="51" spans="4:9">
      <c r="D51" s="395"/>
      <c r="E51" s="395"/>
      <c r="F51" s="395"/>
      <c r="G51" s="395"/>
      <c r="H51" s="395"/>
      <c r="I51" s="395"/>
    </row>
    <row r="52" spans="4:9">
      <c r="D52" s="395"/>
      <c r="E52" s="395"/>
      <c r="F52" s="395"/>
      <c r="G52" s="395"/>
      <c r="H52" s="395"/>
      <c r="I52" s="395"/>
    </row>
    <row r="53" spans="4:9">
      <c r="D53" s="395"/>
      <c r="E53" s="395"/>
      <c r="F53" s="395"/>
      <c r="G53" s="395"/>
      <c r="H53" s="395"/>
      <c r="I53" s="395"/>
    </row>
    <row r="54" spans="4:9">
      <c r="D54" s="395"/>
      <c r="E54" s="395"/>
      <c r="F54" s="395"/>
      <c r="G54" s="395"/>
      <c r="H54" s="395"/>
      <c r="I54" s="395"/>
    </row>
    <row r="55" spans="4:9">
      <c r="D55" s="395"/>
      <c r="E55" s="395"/>
      <c r="F55" s="395"/>
      <c r="G55" s="395"/>
      <c r="H55" s="395"/>
      <c r="I55" s="395"/>
    </row>
    <row r="56" spans="4:9">
      <c r="D56" s="395"/>
      <c r="E56" s="395"/>
      <c r="F56" s="395"/>
      <c r="G56" s="395"/>
      <c r="H56" s="395"/>
      <c r="I56" s="395"/>
    </row>
    <row r="57" spans="4:9">
      <c r="D57" s="395"/>
      <c r="E57" s="395"/>
      <c r="F57" s="395"/>
      <c r="G57" s="395"/>
      <c r="H57" s="395"/>
      <c r="I57" s="395"/>
    </row>
    <row r="58" spans="4:9">
      <c r="D58" s="395"/>
      <c r="E58" s="395"/>
      <c r="F58" s="395"/>
      <c r="G58" s="395"/>
      <c r="H58" s="395"/>
      <c r="I58" s="395"/>
    </row>
    <row r="59" spans="4:9">
      <c r="D59" s="395"/>
      <c r="E59" s="395"/>
      <c r="F59" s="395"/>
      <c r="G59" s="395"/>
      <c r="H59" s="395"/>
      <c r="I59" s="395"/>
    </row>
    <row r="60" spans="4:9">
      <c r="D60" s="395"/>
      <c r="E60" s="395"/>
      <c r="F60" s="395"/>
      <c r="G60" s="395"/>
      <c r="H60" s="395"/>
      <c r="I60" s="395"/>
    </row>
    <row r="61" spans="4:9">
      <c r="D61" s="395"/>
      <c r="E61" s="395"/>
      <c r="F61" s="395"/>
      <c r="G61" s="395"/>
      <c r="H61" s="395"/>
      <c r="I61" s="395"/>
    </row>
    <row r="62" spans="4:9">
      <c r="D62" s="395"/>
      <c r="E62" s="395"/>
      <c r="F62" s="395"/>
      <c r="G62" s="395"/>
      <c r="H62" s="395"/>
      <c r="I62" s="395"/>
    </row>
    <row r="63" spans="4:9">
      <c r="D63" s="395"/>
      <c r="E63" s="395"/>
      <c r="F63" s="395"/>
      <c r="G63" s="395"/>
      <c r="H63" s="395"/>
      <c r="I63" s="395"/>
    </row>
    <row r="64" spans="4:9">
      <c r="D64" s="395"/>
      <c r="E64" s="395"/>
      <c r="F64" s="395"/>
      <c r="G64" s="395"/>
      <c r="H64" s="395"/>
      <c r="I64" s="395"/>
    </row>
    <row r="65" spans="4:9">
      <c r="D65" s="395"/>
      <c r="E65" s="395"/>
      <c r="F65" s="395"/>
      <c r="G65" s="395"/>
      <c r="H65" s="395"/>
      <c r="I65" s="395"/>
    </row>
    <row r="66" spans="4:9">
      <c r="D66" s="395"/>
      <c r="E66" s="395"/>
      <c r="F66" s="395"/>
      <c r="G66" s="395"/>
      <c r="H66" s="395"/>
      <c r="I66" s="395"/>
    </row>
    <row r="67" spans="4:9">
      <c r="D67" s="395"/>
      <c r="E67" s="395"/>
      <c r="F67" s="395"/>
      <c r="G67" s="395"/>
      <c r="H67" s="395"/>
      <c r="I67" s="395"/>
    </row>
    <row r="68" spans="4:9">
      <c r="D68" s="395"/>
      <c r="E68" s="395"/>
      <c r="F68" s="395"/>
      <c r="G68" s="395"/>
      <c r="H68" s="395"/>
      <c r="I68" s="395"/>
    </row>
    <row r="69" spans="4:9">
      <c r="D69" s="395"/>
      <c r="E69" s="395"/>
      <c r="F69" s="395"/>
      <c r="G69" s="395"/>
      <c r="H69" s="395"/>
      <c r="I69" s="395"/>
    </row>
    <row r="70" spans="4:9">
      <c r="D70" s="395"/>
      <c r="E70" s="395"/>
      <c r="F70" s="395"/>
      <c r="G70" s="395"/>
      <c r="H70" s="395"/>
      <c r="I70" s="395"/>
    </row>
    <row r="71" spans="4:9">
      <c r="D71" s="395"/>
      <c r="E71" s="395"/>
      <c r="F71" s="395"/>
      <c r="G71" s="395"/>
      <c r="H71" s="395"/>
      <c r="I71" s="395"/>
    </row>
    <row r="72" spans="4:9">
      <c r="D72" s="395"/>
      <c r="E72" s="395"/>
      <c r="F72" s="395"/>
      <c r="G72" s="395"/>
      <c r="H72" s="395"/>
      <c r="I72" s="395"/>
    </row>
    <row r="73" spans="4:9">
      <c r="D73" s="395"/>
      <c r="E73" s="395"/>
      <c r="F73" s="395"/>
      <c r="G73" s="395"/>
      <c r="H73" s="395"/>
      <c r="I73" s="395"/>
    </row>
    <row r="74" spans="4:9">
      <c r="D74" s="395"/>
      <c r="E74" s="395"/>
      <c r="F74" s="395"/>
      <c r="G74" s="395"/>
      <c r="H74" s="395"/>
      <c r="I74" s="395"/>
    </row>
    <row r="75" spans="4:9">
      <c r="D75" s="395"/>
      <c r="E75" s="395"/>
      <c r="F75" s="395"/>
      <c r="G75" s="395"/>
      <c r="H75" s="395"/>
      <c r="I75" s="395"/>
    </row>
    <row r="76" spans="4:9">
      <c r="D76" s="395"/>
      <c r="E76" s="395"/>
      <c r="F76" s="395"/>
      <c r="G76" s="395"/>
      <c r="H76" s="395"/>
      <c r="I76" s="395"/>
    </row>
    <row r="77" spans="4:9">
      <c r="D77" s="395"/>
      <c r="E77" s="395"/>
      <c r="F77" s="395"/>
      <c r="G77" s="395"/>
      <c r="H77" s="395"/>
      <c r="I77" s="395"/>
    </row>
    <row r="78" spans="4:9">
      <c r="D78" s="395"/>
      <c r="E78" s="395"/>
      <c r="F78" s="395"/>
      <c r="G78" s="395"/>
      <c r="H78" s="395"/>
      <c r="I78" s="395"/>
    </row>
    <row r="79" spans="4:9">
      <c r="D79" s="395"/>
      <c r="E79" s="395"/>
      <c r="F79" s="395"/>
      <c r="G79" s="395"/>
      <c r="H79" s="395"/>
      <c r="I79" s="395"/>
    </row>
    <row r="80" spans="4:9">
      <c r="D80" s="395"/>
      <c r="E80" s="395"/>
      <c r="F80" s="395"/>
      <c r="G80" s="395"/>
      <c r="H80" s="395"/>
      <c r="I80" s="395"/>
    </row>
    <row r="81" spans="4:9">
      <c r="D81" s="395"/>
      <c r="E81" s="395"/>
      <c r="F81" s="395"/>
      <c r="G81" s="395"/>
      <c r="H81" s="395"/>
      <c r="I81" s="395"/>
    </row>
    <row r="82" spans="4:9">
      <c r="D82" s="395"/>
      <c r="E82" s="395"/>
      <c r="F82" s="395"/>
      <c r="G82" s="395"/>
      <c r="H82" s="395"/>
      <c r="I82" s="395"/>
    </row>
    <row r="83" spans="4:9">
      <c r="D83" s="395"/>
      <c r="E83" s="395"/>
      <c r="F83" s="395"/>
      <c r="G83" s="395"/>
      <c r="H83" s="395"/>
      <c r="I83" s="395"/>
    </row>
    <row r="84" spans="4:9">
      <c r="D84" s="395"/>
      <c r="E84" s="395"/>
      <c r="F84" s="395"/>
      <c r="G84" s="395"/>
      <c r="H84" s="395"/>
      <c r="I84" s="395"/>
    </row>
    <row r="85" spans="4:9">
      <c r="D85" s="395"/>
      <c r="E85" s="395"/>
      <c r="F85" s="395"/>
      <c r="G85" s="395"/>
      <c r="H85" s="395"/>
      <c r="I85" s="395"/>
    </row>
    <row r="86" spans="4:9">
      <c r="D86" s="395"/>
      <c r="E86" s="395"/>
      <c r="F86" s="395"/>
      <c r="G86" s="395"/>
      <c r="H86" s="395"/>
      <c r="I86" s="395"/>
    </row>
    <row r="87" spans="4:9">
      <c r="D87" s="395"/>
      <c r="E87" s="395"/>
      <c r="F87" s="395"/>
      <c r="G87" s="395"/>
      <c r="H87" s="395"/>
      <c r="I87" s="395"/>
    </row>
    <row r="88" spans="4:9">
      <c r="D88" s="395"/>
      <c r="E88" s="395"/>
      <c r="F88" s="395"/>
      <c r="G88" s="395"/>
      <c r="H88" s="395"/>
      <c r="I88" s="395"/>
    </row>
    <row r="89" spans="4:9">
      <c r="D89" s="395"/>
      <c r="E89" s="395"/>
      <c r="F89" s="395"/>
      <c r="G89" s="395"/>
      <c r="H89" s="395"/>
      <c r="I89" s="395"/>
    </row>
    <row r="90" spans="4:9">
      <c r="D90" s="395"/>
      <c r="E90" s="395"/>
      <c r="F90" s="395"/>
      <c r="G90" s="395"/>
      <c r="H90" s="395"/>
      <c r="I90" s="395"/>
    </row>
    <row r="91" spans="4:9">
      <c r="D91" s="395"/>
      <c r="E91" s="395"/>
      <c r="F91" s="395"/>
      <c r="G91" s="395"/>
      <c r="H91" s="395"/>
      <c r="I91" s="395"/>
    </row>
    <row r="92" spans="4:9">
      <c r="D92" s="395"/>
      <c r="E92" s="395"/>
      <c r="F92" s="395"/>
      <c r="G92" s="395"/>
      <c r="H92" s="395"/>
      <c r="I92" s="395"/>
    </row>
    <row r="93" spans="4:9">
      <c r="D93" s="395"/>
      <c r="E93" s="395"/>
      <c r="F93" s="395"/>
      <c r="G93" s="395"/>
      <c r="H93" s="395"/>
      <c r="I93" s="395"/>
    </row>
    <row r="94" spans="4:9">
      <c r="D94" s="395"/>
      <c r="E94" s="395"/>
      <c r="F94" s="395"/>
      <c r="G94" s="395"/>
      <c r="H94" s="395"/>
      <c r="I94" s="395"/>
    </row>
    <row r="95" spans="4:9">
      <c r="D95" s="395"/>
      <c r="E95" s="395"/>
      <c r="F95" s="395"/>
      <c r="G95" s="395"/>
      <c r="H95" s="395"/>
      <c r="I95" s="395"/>
    </row>
    <row r="122" spans="1:1" s="234" customFormat="1" ht="14"/>
    <row r="123" spans="1:1" s="234" customFormat="1" ht="14">
      <c r="A123" s="402" t="s">
        <v>616</v>
      </c>
    </row>
    <row r="124" spans="1:1" s="234" customFormat="1" ht="14">
      <c r="A124" s="403" t="s">
        <v>617</v>
      </c>
    </row>
    <row r="125" spans="1:1" s="234" customFormat="1" ht="14">
      <c r="A125" s="403" t="s">
        <v>618</v>
      </c>
    </row>
    <row r="126" spans="1:1" s="234" customFormat="1" ht="14">
      <c r="A126" s="404" t="s">
        <v>619</v>
      </c>
    </row>
    <row r="127" spans="1:1" s="234" customFormat="1" ht="14">
      <c r="A127" s="404" t="s">
        <v>620</v>
      </c>
    </row>
    <row r="128" spans="1:1" s="234" customFormat="1" ht="14"/>
    <row r="129" s="234" customFormat="1" ht="14"/>
    <row r="130" s="234" customFormat="1" ht="14"/>
    <row r="131" s="234" customFormat="1" ht="14"/>
    <row r="132" s="234" customFormat="1" ht="14"/>
    <row r="133" s="234" customFormat="1" ht="14"/>
    <row r="134" s="234" customFormat="1" ht="14"/>
    <row r="135" s="234" customFormat="1" ht="14"/>
    <row r="136" s="234" customFormat="1" ht="14"/>
    <row r="137" s="234" customFormat="1" ht="14"/>
    <row r="138" s="234" customFormat="1" ht="14"/>
    <row r="139" s="234" customFormat="1" ht="14"/>
    <row r="140" s="234" customFormat="1" ht="14"/>
    <row r="141" s="234" customFormat="1" ht="14"/>
    <row r="142" s="234" customFormat="1" ht="14"/>
    <row r="143" s="234" customFormat="1" ht="14"/>
    <row r="144" s="234" customFormat="1" ht="14"/>
    <row r="145" s="234" customFormat="1" ht="14"/>
    <row r="146" s="234" customFormat="1" ht="14"/>
    <row r="147" s="234" customFormat="1" ht="14"/>
    <row r="148" s="234" customFormat="1" ht="14"/>
    <row r="149" s="234" customFormat="1" ht="14"/>
    <row r="150" s="234" customFormat="1" ht="14"/>
    <row r="151" s="234" customFormat="1" ht="14"/>
    <row r="152" s="234" customFormat="1" ht="14"/>
  </sheetData>
  <sheetProtection selectLockedCells="1" selectUnlockedCells="1"/>
  <mergeCells count="9">
    <mergeCell ref="A3:I3"/>
    <mergeCell ref="A7:A9"/>
    <mergeCell ref="B7:B9"/>
    <mergeCell ref="C7:C9"/>
    <mergeCell ref="D7:I7"/>
    <mergeCell ref="G8:G9"/>
    <mergeCell ref="H8:H9"/>
    <mergeCell ref="I8:I9"/>
    <mergeCell ref="D9:F9"/>
  </mergeCells>
  <conditionalFormatting sqref="A4:C5 B6:C6">
    <cfRule type="duplicateValues" dxfId="21" priority="3"/>
  </conditionalFormatting>
  <conditionalFormatting sqref="D4:I6">
    <cfRule type="duplicateValues" dxfId="20" priority="2"/>
  </conditionalFormatting>
  <conditionalFormatting sqref="A6">
    <cfRule type="duplicateValues" dxfId="19" priority="1"/>
  </conditionalFormatting>
  <pageMargins left="0.7" right="0.7" top="0.75" bottom="0.75" header="0.3" footer="0.3"/>
  <pageSetup orientation="portrait" horizontalDpi="360" verticalDpi="360"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67B76-F508-684C-B13C-2124D09CD8AF}">
  <dimension ref="A1:O113"/>
  <sheetViews>
    <sheetView showGridLines="0" zoomScale="87" zoomScaleNormal="87" workbookViewId="0"/>
  </sheetViews>
  <sheetFormatPr baseColWidth="10" defaultColWidth="11.5" defaultRowHeight="15"/>
  <cols>
    <col min="1" max="1" width="51.1640625" style="232" customWidth="1"/>
    <col min="2" max="2" width="18.1640625" style="443" customWidth="1"/>
    <col min="3" max="3" width="17" style="443" bestFit="1" customWidth="1"/>
    <col min="4" max="4" width="15.5" style="443" bestFit="1" customWidth="1"/>
    <col min="5" max="5" width="17" style="443" bestFit="1" customWidth="1"/>
    <col min="6" max="7" width="11.5" style="443" bestFit="1" customWidth="1"/>
    <col min="8" max="8" width="13.33203125" style="443" customWidth="1"/>
    <col min="9" max="9" width="2.6640625" style="443" customWidth="1"/>
    <col min="10" max="12" width="17" style="443" bestFit="1" customWidth="1"/>
    <col min="13" max="14" width="11.5" style="443"/>
    <col min="15" max="15" width="14.83203125" style="443" customWidth="1"/>
    <col min="16" max="16384" width="11.5" style="232"/>
  </cols>
  <sheetData>
    <row r="1" spans="1:15" s="14" customFormat="1" ht="59.25" customHeight="1">
      <c r="B1" s="405"/>
      <c r="C1" s="405"/>
      <c r="D1" s="405"/>
      <c r="E1" s="405"/>
      <c r="F1" s="405"/>
      <c r="G1" s="405"/>
      <c r="H1" s="405"/>
      <c r="I1" s="405"/>
      <c r="J1" s="405"/>
      <c r="K1" s="405"/>
      <c r="L1" s="405"/>
      <c r="M1" s="405"/>
      <c r="N1" s="405"/>
      <c r="O1" s="405"/>
    </row>
    <row r="2" spans="1:15" s="15" customFormat="1" ht="3.75" customHeight="1">
      <c r="B2" s="405"/>
      <c r="C2" s="405"/>
      <c r="D2" s="405"/>
      <c r="E2" s="405"/>
      <c r="F2" s="405"/>
      <c r="G2" s="405"/>
      <c r="H2" s="405"/>
      <c r="I2" s="405"/>
      <c r="J2" s="405"/>
      <c r="K2" s="405"/>
      <c r="L2" s="405"/>
      <c r="M2" s="405"/>
      <c r="N2" s="405"/>
      <c r="O2" s="405"/>
    </row>
    <row r="3" spans="1:15" ht="28.5" customHeight="1">
      <c r="A3" s="461" t="s">
        <v>13</v>
      </c>
      <c r="B3" s="461"/>
      <c r="C3" s="461"/>
      <c r="D3" s="461"/>
      <c r="E3" s="461"/>
      <c r="F3" s="461"/>
      <c r="G3" s="461"/>
      <c r="H3" s="461"/>
      <c r="I3" s="461"/>
      <c r="J3" s="461"/>
      <c r="K3" s="461"/>
      <c r="L3" s="461"/>
      <c r="M3" s="461"/>
      <c r="N3" s="461"/>
      <c r="O3" s="461"/>
    </row>
    <row r="4" spans="1:15" s="231" customFormat="1">
      <c r="A4" s="385" t="s">
        <v>580</v>
      </c>
      <c r="B4" s="406"/>
      <c r="C4" s="406"/>
      <c r="D4" s="406"/>
      <c r="E4" s="407"/>
      <c r="F4" s="407"/>
      <c r="G4" s="407"/>
      <c r="H4" s="407"/>
      <c r="I4" s="407"/>
      <c r="J4" s="407"/>
      <c r="K4" s="407"/>
      <c r="L4" s="407"/>
      <c r="M4" s="407"/>
      <c r="N4" s="407"/>
      <c r="O4" s="407"/>
    </row>
    <row r="5" spans="1:15" s="231" customFormat="1">
      <c r="A5" s="386" t="s">
        <v>621</v>
      </c>
      <c r="B5" s="408"/>
      <c r="C5" s="409"/>
      <c r="D5" s="409"/>
      <c r="E5" s="410"/>
      <c r="F5" s="409"/>
      <c r="G5" s="409"/>
      <c r="H5" s="407"/>
      <c r="I5" s="407"/>
      <c r="J5" s="407"/>
      <c r="K5" s="407"/>
      <c r="L5" s="409"/>
      <c r="M5" s="409"/>
      <c r="N5" s="409"/>
      <c r="O5" s="409"/>
    </row>
    <row r="6" spans="1:15" s="231" customFormat="1" ht="16" thickBot="1">
      <c r="A6" s="387" t="s">
        <v>622</v>
      </c>
      <c r="B6" s="411"/>
      <c r="C6" s="412"/>
      <c r="D6" s="412"/>
      <c r="E6" s="413"/>
      <c r="F6" s="412"/>
      <c r="G6" s="409"/>
      <c r="H6" s="407"/>
      <c r="I6" s="407"/>
      <c r="J6" s="407"/>
      <c r="K6" s="407"/>
      <c r="L6" s="412"/>
      <c r="M6" s="412"/>
      <c r="N6" s="412"/>
      <c r="O6" s="412"/>
    </row>
    <row r="7" spans="1:15" s="231" customFormat="1">
      <c r="A7" s="502" t="s">
        <v>585</v>
      </c>
      <c r="B7" s="517" t="s">
        <v>358</v>
      </c>
      <c r="C7" s="520" t="s">
        <v>623</v>
      </c>
      <c r="D7" s="520"/>
      <c r="E7" s="520"/>
      <c r="F7" s="520"/>
      <c r="G7" s="520"/>
      <c r="H7" s="520"/>
      <c r="I7" s="414"/>
      <c r="J7" s="520" t="s">
        <v>624</v>
      </c>
      <c r="K7" s="520"/>
      <c r="L7" s="520"/>
      <c r="M7" s="520"/>
      <c r="N7" s="520"/>
      <c r="O7" s="521"/>
    </row>
    <row r="8" spans="1:15" s="231" customFormat="1">
      <c r="A8" s="503"/>
      <c r="B8" s="518"/>
      <c r="C8" s="415" t="s">
        <v>589</v>
      </c>
      <c r="D8" s="415" t="s">
        <v>590</v>
      </c>
      <c r="E8" s="415" t="s">
        <v>591</v>
      </c>
      <c r="F8" s="522" t="s">
        <v>592</v>
      </c>
      <c r="G8" s="522" t="s">
        <v>593</v>
      </c>
      <c r="H8" s="522" t="s">
        <v>594</v>
      </c>
      <c r="I8" s="414"/>
      <c r="J8" s="415" t="s">
        <v>589</v>
      </c>
      <c r="K8" s="415" t="s">
        <v>590</v>
      </c>
      <c r="L8" s="415" t="s">
        <v>591</v>
      </c>
      <c r="M8" s="522" t="s">
        <v>592</v>
      </c>
      <c r="N8" s="522" t="s">
        <v>593</v>
      </c>
      <c r="O8" s="514" t="s">
        <v>594</v>
      </c>
    </row>
    <row r="9" spans="1:15" s="231" customFormat="1" ht="25.5" customHeight="1" thickBot="1">
      <c r="A9" s="504"/>
      <c r="B9" s="519"/>
      <c r="C9" s="516" t="s">
        <v>595</v>
      </c>
      <c r="D9" s="516"/>
      <c r="E9" s="516"/>
      <c r="F9" s="519"/>
      <c r="G9" s="519"/>
      <c r="H9" s="519"/>
      <c r="I9" s="414"/>
      <c r="J9" s="516" t="s">
        <v>595</v>
      </c>
      <c r="K9" s="516"/>
      <c r="L9" s="516"/>
      <c r="M9" s="519"/>
      <c r="N9" s="519"/>
      <c r="O9" s="515"/>
    </row>
    <row r="10" spans="1:15" s="231" customFormat="1">
      <c r="A10" s="416"/>
      <c r="B10" s="417" t="s">
        <v>23</v>
      </c>
      <c r="C10" s="418">
        <v>38023218.935166866</v>
      </c>
      <c r="D10" s="418">
        <v>13320101.876723895</v>
      </c>
      <c r="E10" s="418">
        <v>32340997.179667428</v>
      </c>
      <c r="F10" s="419">
        <v>142.79842210652643</v>
      </c>
      <c r="G10" s="420">
        <v>-14.944083942993242</v>
      </c>
      <c r="H10" s="419">
        <v>142.79842210652643</v>
      </c>
      <c r="I10" s="414"/>
      <c r="J10" s="418">
        <v>56269771.839999989</v>
      </c>
      <c r="K10" s="418">
        <v>31093240.640000004</v>
      </c>
      <c r="L10" s="418">
        <v>50144430.800000004</v>
      </c>
      <c r="M10" s="421">
        <v>61.271163017635203</v>
      </c>
      <c r="N10" s="421">
        <v>-10.885668876385452</v>
      </c>
      <c r="O10" s="421">
        <v>61.271163017635203</v>
      </c>
    </row>
    <row r="11" spans="1:15" s="231" customFormat="1">
      <c r="A11" s="416"/>
      <c r="B11" s="422"/>
      <c r="C11" s="423"/>
      <c r="D11" s="423"/>
      <c r="E11" s="423"/>
      <c r="F11" s="422"/>
      <c r="G11" s="422"/>
      <c r="H11" s="422"/>
      <c r="I11" s="414"/>
      <c r="J11" s="423"/>
      <c r="K11" s="423"/>
      <c r="L11" s="423"/>
      <c r="M11" s="424"/>
      <c r="N11" s="424"/>
      <c r="O11" s="424"/>
    </row>
    <row r="12" spans="1:15" s="231" customFormat="1">
      <c r="A12" s="416"/>
      <c r="B12" s="422"/>
      <c r="C12" s="423"/>
      <c r="D12" s="423"/>
      <c r="E12" s="423"/>
      <c r="F12" s="422"/>
      <c r="G12" s="422"/>
      <c r="H12" s="422"/>
      <c r="I12" s="414"/>
      <c r="J12" s="419"/>
      <c r="K12" s="419"/>
      <c r="L12" s="419"/>
      <c r="M12" s="421"/>
      <c r="N12" s="421"/>
      <c r="O12" s="421"/>
    </row>
    <row r="13" spans="1:15" s="231" customFormat="1">
      <c r="A13" s="425" t="s">
        <v>611</v>
      </c>
      <c r="B13" s="422"/>
      <c r="C13" s="426">
        <v>7803692.1680050427</v>
      </c>
      <c r="D13" s="426">
        <v>6264314.4108799389</v>
      </c>
      <c r="E13" s="426">
        <v>9458706.0543199722</v>
      </c>
      <c r="F13" s="421">
        <v>50.993475645027871</v>
      </c>
      <c r="G13" s="421">
        <v>21.208087795933931</v>
      </c>
      <c r="H13" s="421">
        <v>23.981735823072377</v>
      </c>
      <c r="I13" s="414"/>
      <c r="J13" s="426">
        <v>4976157.6500000004</v>
      </c>
      <c r="K13" s="426">
        <v>3495034.0300000007</v>
      </c>
      <c r="L13" s="426">
        <v>2436749.0999999996</v>
      </c>
      <c r="M13" s="421">
        <v>-30.279674558705249</v>
      </c>
      <c r="N13" s="421">
        <v>-51.031513239939265</v>
      </c>
      <c r="O13" s="421">
        <v>-3.4035851786981883</v>
      </c>
    </row>
    <row r="14" spans="1:15" s="231" customFormat="1">
      <c r="A14" s="232"/>
      <c r="B14" s="427" t="s">
        <v>336</v>
      </c>
      <c r="C14" s="428">
        <v>1622685.4685250018</v>
      </c>
      <c r="D14" s="428">
        <v>1400617.3254500015</v>
      </c>
      <c r="E14" s="428">
        <v>2399207.8827549978</v>
      </c>
      <c r="F14" s="429">
        <v>71.296459008470507</v>
      </c>
      <c r="G14" s="429">
        <v>47.85415468937699</v>
      </c>
      <c r="H14" s="429">
        <v>7.4968687668220877</v>
      </c>
      <c r="I14" s="430"/>
      <c r="J14" s="431">
        <v>119</v>
      </c>
      <c r="K14" s="431">
        <v>0</v>
      </c>
      <c r="L14" s="431">
        <v>803</v>
      </c>
      <c r="M14" s="429" t="s">
        <v>625</v>
      </c>
      <c r="N14" s="429" t="s">
        <v>607</v>
      </c>
      <c r="O14" s="429">
        <v>2.5825548687484763E-3</v>
      </c>
    </row>
    <row r="15" spans="1:15" s="231" customFormat="1">
      <c r="A15" s="232"/>
      <c r="B15" s="427" t="s">
        <v>354</v>
      </c>
      <c r="C15" s="428">
        <v>2148047.6663500085</v>
      </c>
      <c r="D15" s="428">
        <v>1648360.5814300014</v>
      </c>
      <c r="E15" s="428">
        <v>2317986.8250000025</v>
      </c>
      <c r="F15" s="429">
        <v>40.623771953408436</v>
      </c>
      <c r="G15" s="429">
        <v>7.9113308941955172</v>
      </c>
      <c r="H15" s="429">
        <v>5.0271856008859368</v>
      </c>
      <c r="I15" s="430"/>
      <c r="J15" s="431">
        <v>359837.82</v>
      </c>
      <c r="K15" s="431">
        <v>183728</v>
      </c>
      <c r="L15" s="431">
        <v>16952</v>
      </c>
      <c r="M15" s="429">
        <v>-90.773317077418795</v>
      </c>
      <c r="N15" s="429">
        <v>-95.288988800565761</v>
      </c>
      <c r="O15" s="429">
        <v>-0.53637381169414178</v>
      </c>
    </row>
    <row r="16" spans="1:15" s="231" customFormat="1">
      <c r="A16" s="416"/>
      <c r="B16" s="427" t="s">
        <v>626</v>
      </c>
      <c r="C16" s="428">
        <v>2058041.2393249995</v>
      </c>
      <c r="D16" s="428">
        <v>1420183.9045600067</v>
      </c>
      <c r="E16" s="428">
        <v>2255244.6417450006</v>
      </c>
      <c r="F16" s="429">
        <v>58.79947903252063</v>
      </c>
      <c r="G16" s="429">
        <v>9.5820918770646344</v>
      </c>
      <c r="H16" s="429">
        <v>6.2691768044523295</v>
      </c>
      <c r="I16" s="430"/>
      <c r="J16" s="431">
        <v>4607114.120000001</v>
      </c>
      <c r="K16" s="431">
        <v>3300483.97</v>
      </c>
      <c r="L16" s="431">
        <v>2410039.0999999996</v>
      </c>
      <c r="M16" s="429">
        <v>-26.979221171615038</v>
      </c>
      <c r="N16" s="429">
        <v>-47.688747505998421</v>
      </c>
      <c r="O16" s="429">
        <v>-2.8637892084316383</v>
      </c>
    </row>
    <row r="17" spans="1:15" s="231" customFormat="1">
      <c r="A17" s="416"/>
      <c r="B17" s="427" t="s">
        <v>346</v>
      </c>
      <c r="C17" s="428">
        <v>532433.69552499964</v>
      </c>
      <c r="D17" s="428">
        <v>780008.08984500077</v>
      </c>
      <c r="E17" s="428">
        <v>1055982.029645002</v>
      </c>
      <c r="F17" s="429">
        <v>35.380907376850587</v>
      </c>
      <c r="G17" s="429">
        <v>98.331179735678447</v>
      </c>
      <c r="H17" s="429">
        <v>2.0718605785009019</v>
      </c>
      <c r="I17" s="430"/>
      <c r="J17" s="431">
        <v>160</v>
      </c>
      <c r="K17" s="431">
        <v>3761.2</v>
      </c>
      <c r="L17" s="431">
        <v>7160</v>
      </c>
      <c r="M17" s="429">
        <v>90.364777198766362</v>
      </c>
      <c r="N17" s="429" t="s">
        <v>607</v>
      </c>
      <c r="O17" s="429">
        <v>1.093099313561933E-2</v>
      </c>
    </row>
    <row r="18" spans="1:15" s="231" customFormat="1">
      <c r="A18" s="416"/>
      <c r="B18" s="427" t="s">
        <v>353</v>
      </c>
      <c r="C18" s="428">
        <v>746446.16259500035</v>
      </c>
      <c r="D18" s="428">
        <v>559655.70479500003</v>
      </c>
      <c r="E18" s="428">
        <v>836236.73002999928</v>
      </c>
      <c r="F18" s="429">
        <v>49.419852753276224</v>
      </c>
      <c r="G18" s="429">
        <v>12.029074826085836</v>
      </c>
      <c r="H18" s="429">
        <v>2.076418242103002</v>
      </c>
      <c r="I18" s="430"/>
      <c r="J18" s="431">
        <v>8586.7099999999991</v>
      </c>
      <c r="K18" s="431">
        <v>6363.46</v>
      </c>
      <c r="L18" s="431">
        <v>1145</v>
      </c>
      <c r="M18" s="429">
        <v>-82.006644184138821</v>
      </c>
      <c r="N18" s="429">
        <v>-86.665439964782792</v>
      </c>
      <c r="O18" s="429">
        <v>-1.678326186845476E-2</v>
      </c>
    </row>
    <row r="19" spans="1:15" s="231" customFormat="1">
      <c r="A19" s="416"/>
      <c r="B19" s="427" t="s">
        <v>627</v>
      </c>
      <c r="C19" s="428">
        <v>87024.413535000174</v>
      </c>
      <c r="D19" s="428">
        <v>128555.30766000006</v>
      </c>
      <c r="E19" s="428">
        <v>139824.28753999996</v>
      </c>
      <c r="F19" s="429">
        <v>8.7658612352310019</v>
      </c>
      <c r="G19" s="429">
        <v>60.67248472035299</v>
      </c>
      <c r="H19" s="429">
        <v>8.4601303986208881E-2</v>
      </c>
      <c r="I19" s="430"/>
      <c r="J19" s="431">
        <v>340</v>
      </c>
      <c r="K19" s="431">
        <v>0</v>
      </c>
      <c r="L19" s="431">
        <v>0</v>
      </c>
      <c r="M19" s="429" t="s">
        <v>625</v>
      </c>
      <c r="N19" s="429">
        <v>-100</v>
      </c>
      <c r="O19" s="429">
        <v>0</v>
      </c>
    </row>
    <row r="20" spans="1:15" s="231" customFormat="1">
      <c r="A20" s="416"/>
      <c r="B20" s="427" t="s">
        <v>349</v>
      </c>
      <c r="C20" s="428">
        <v>83245.706000000049</v>
      </c>
      <c r="D20" s="428">
        <v>49051.861999999965</v>
      </c>
      <c r="E20" s="428">
        <v>120463.03400000016</v>
      </c>
      <c r="F20" s="429">
        <v>145.5829994792048</v>
      </c>
      <c r="G20" s="429">
        <v>44.707805108890646</v>
      </c>
      <c r="H20" s="429">
        <v>0.53611580948030935</v>
      </c>
      <c r="I20" s="430"/>
      <c r="J20" s="431">
        <v>0</v>
      </c>
      <c r="K20" s="431">
        <v>0</v>
      </c>
      <c r="L20" s="431">
        <v>0</v>
      </c>
      <c r="M20" s="429" t="s">
        <v>625</v>
      </c>
      <c r="N20" s="429" t="s">
        <v>625</v>
      </c>
      <c r="O20" s="429">
        <v>0</v>
      </c>
    </row>
    <row r="21" spans="1:15" s="231" customFormat="1">
      <c r="A21" s="416"/>
      <c r="B21" s="427" t="s">
        <v>341</v>
      </c>
      <c r="C21" s="428">
        <v>28183.358000000004</v>
      </c>
      <c r="D21" s="428">
        <v>13080.14745</v>
      </c>
      <c r="E21" s="428">
        <v>103120.88050000012</v>
      </c>
      <c r="F21" s="429" t="s">
        <v>607</v>
      </c>
      <c r="G21" s="429">
        <v>265.89280986318272</v>
      </c>
      <c r="H21" s="429">
        <v>0.67597630921533014</v>
      </c>
      <c r="I21" s="430"/>
      <c r="J21" s="431">
        <v>0</v>
      </c>
      <c r="K21" s="431">
        <v>0</v>
      </c>
      <c r="L21" s="431">
        <v>0</v>
      </c>
      <c r="M21" s="429" t="s">
        <v>625</v>
      </c>
      <c r="N21" s="429" t="s">
        <v>625</v>
      </c>
      <c r="O21" s="429">
        <v>0</v>
      </c>
    </row>
    <row r="22" spans="1:15" s="231" customFormat="1" ht="15.75" customHeight="1">
      <c r="A22" s="416"/>
      <c r="B22" s="427" t="s">
        <v>339</v>
      </c>
      <c r="C22" s="428">
        <v>118204.10954999979</v>
      </c>
      <c r="D22" s="428">
        <v>65222.441199999994</v>
      </c>
      <c r="E22" s="428">
        <v>79681.00404999993</v>
      </c>
      <c r="F22" s="429">
        <v>22.168079857151891</v>
      </c>
      <c r="G22" s="429">
        <v>-32.590326721005212</v>
      </c>
      <c r="H22" s="429">
        <v>0.10854693893344342</v>
      </c>
      <c r="I22" s="430"/>
      <c r="J22" s="431">
        <v>0</v>
      </c>
      <c r="K22" s="431">
        <v>0</v>
      </c>
      <c r="L22" s="431">
        <v>0</v>
      </c>
      <c r="M22" s="429" t="s">
        <v>625</v>
      </c>
      <c r="N22" s="429" t="s">
        <v>625</v>
      </c>
      <c r="O22" s="429">
        <v>0</v>
      </c>
    </row>
    <row r="23" spans="1:15" s="231" customFormat="1" ht="15.75" customHeight="1">
      <c r="A23" s="416"/>
      <c r="B23" s="427" t="s">
        <v>338</v>
      </c>
      <c r="C23" s="428">
        <v>77042.472399999882</v>
      </c>
      <c r="D23" s="428">
        <v>66939.977650000044</v>
      </c>
      <c r="E23" s="428">
        <v>77659.850474999912</v>
      </c>
      <c r="F23" s="429">
        <v>16.014156564332019</v>
      </c>
      <c r="G23" s="429">
        <v>0.80134769273062756</v>
      </c>
      <c r="H23" s="429">
        <v>8.0478910178098731E-2</v>
      </c>
      <c r="I23" s="430"/>
      <c r="J23" s="431">
        <v>0</v>
      </c>
      <c r="K23" s="431">
        <v>0</v>
      </c>
      <c r="L23" s="431">
        <v>0</v>
      </c>
      <c r="M23" s="429" t="s">
        <v>625</v>
      </c>
      <c r="N23" s="429" t="s">
        <v>625</v>
      </c>
      <c r="O23" s="429">
        <v>0</v>
      </c>
    </row>
    <row r="24" spans="1:15" s="231" customFormat="1">
      <c r="A24" s="416"/>
      <c r="B24" s="427" t="s">
        <v>628</v>
      </c>
      <c r="C24" s="428">
        <v>302337.87620003242</v>
      </c>
      <c r="D24" s="428">
        <v>132639.06883992814</v>
      </c>
      <c r="E24" s="428">
        <v>73298.888579972088</v>
      </c>
      <c r="F24" s="429">
        <v>-44.738085677885095</v>
      </c>
      <c r="G24" s="429">
        <v>-75.755968950619945</v>
      </c>
      <c r="H24" s="429">
        <v>-0.4454934414852304</v>
      </c>
      <c r="I24" s="430"/>
      <c r="J24" s="428">
        <v>0</v>
      </c>
      <c r="K24" s="428">
        <v>697.40000000037253</v>
      </c>
      <c r="L24" s="428">
        <v>650</v>
      </c>
      <c r="M24" s="429">
        <v>-6.7966733582373404</v>
      </c>
      <c r="N24" s="429" t="s">
        <v>625</v>
      </c>
      <c r="O24" s="429">
        <v>-1.5244470831835599E-4</v>
      </c>
    </row>
    <row r="25" spans="1:15" s="231" customFormat="1">
      <c r="A25" s="416"/>
      <c r="B25" s="422"/>
      <c r="C25" s="432"/>
      <c r="D25" s="432"/>
      <c r="E25" s="432"/>
      <c r="F25" s="421"/>
      <c r="G25" s="421"/>
      <c r="H25" s="421"/>
      <c r="I25" s="430"/>
      <c r="J25" s="426"/>
      <c r="K25" s="426"/>
      <c r="L25" s="426"/>
      <c r="M25" s="421"/>
      <c r="N25" s="421"/>
      <c r="O25" s="421"/>
    </row>
    <row r="26" spans="1:15" s="231" customFormat="1">
      <c r="A26" s="425" t="s">
        <v>604</v>
      </c>
      <c r="B26" s="422"/>
      <c r="C26" s="426">
        <v>29941451.252499994</v>
      </c>
      <c r="D26" s="426">
        <v>6889800.1450000033</v>
      </c>
      <c r="E26" s="426">
        <v>22684298.911500033</v>
      </c>
      <c r="F26" s="421">
        <v>229.24465781438167</v>
      </c>
      <c r="G26" s="421">
        <v>-24.237810919048279</v>
      </c>
      <c r="H26" s="421">
        <v>118.57641114667436</v>
      </c>
      <c r="I26" s="430"/>
      <c r="J26" s="426">
        <v>13785435.750000004</v>
      </c>
      <c r="K26" s="426">
        <v>8775340.7700000014</v>
      </c>
      <c r="L26" s="426">
        <v>22831094.549999997</v>
      </c>
      <c r="M26" s="421">
        <v>160.17331005596941</v>
      </c>
      <c r="N26" s="421">
        <v>65.617503603395278</v>
      </c>
      <c r="O26" s="421">
        <v>45.205174792613711</v>
      </c>
    </row>
    <row r="27" spans="1:15" s="231" customFormat="1">
      <c r="B27" s="427" t="s">
        <v>350</v>
      </c>
      <c r="C27" s="428">
        <v>20487602.769999996</v>
      </c>
      <c r="D27" s="428">
        <v>3985771.7749999994</v>
      </c>
      <c r="E27" s="428">
        <v>14107558.204999998</v>
      </c>
      <c r="F27" s="429">
        <v>253.94796795659485</v>
      </c>
      <c r="G27" s="429">
        <v>-31.141000909790673</v>
      </c>
      <c r="H27" s="429">
        <v>75.988806419620815</v>
      </c>
      <c r="I27" s="430"/>
      <c r="J27" s="431">
        <v>0</v>
      </c>
      <c r="K27" s="431">
        <v>41.16</v>
      </c>
      <c r="L27" s="431">
        <v>0</v>
      </c>
      <c r="M27" s="429">
        <v>-100</v>
      </c>
      <c r="N27" s="429" t="s">
        <v>625</v>
      </c>
      <c r="O27" s="429">
        <v>-1.3237603785515228E-4</v>
      </c>
    </row>
    <row r="28" spans="1:15" s="231" customFormat="1">
      <c r="B28" s="427" t="s">
        <v>626</v>
      </c>
      <c r="C28" s="428">
        <v>7431880.1430000011</v>
      </c>
      <c r="D28" s="428">
        <v>1540144.8199999998</v>
      </c>
      <c r="E28" s="428">
        <v>5306623.1649999991</v>
      </c>
      <c r="F28" s="429">
        <v>244.55351835030677</v>
      </c>
      <c r="G28" s="429">
        <v>-28.596491562121816</v>
      </c>
      <c r="H28" s="429">
        <v>28.2766481807598</v>
      </c>
      <c r="I28" s="430"/>
      <c r="J28" s="431">
        <v>2151103.7299999995</v>
      </c>
      <c r="K28" s="431">
        <v>692885.55000000028</v>
      </c>
      <c r="L28" s="431">
        <v>1038749.5900000001</v>
      </c>
      <c r="M28" s="429">
        <v>49.916474661652224</v>
      </c>
      <c r="N28" s="429">
        <v>-51.710855431411474</v>
      </c>
      <c r="O28" s="429">
        <v>1.1123447825990251</v>
      </c>
    </row>
    <row r="29" spans="1:15" s="231" customFormat="1">
      <c r="B29" s="427" t="s">
        <v>346</v>
      </c>
      <c r="C29" s="428">
        <v>1315825.9525000001</v>
      </c>
      <c r="D29" s="428">
        <v>814950.03250000009</v>
      </c>
      <c r="E29" s="428">
        <v>2048789.3849999995</v>
      </c>
      <c r="F29" s="429">
        <v>151.40061393886742</v>
      </c>
      <c r="G29" s="429">
        <v>55.703676546841727</v>
      </c>
      <c r="H29" s="429">
        <v>9.2629873548945021</v>
      </c>
      <c r="I29" s="430"/>
      <c r="J29" s="431">
        <v>89680.21</v>
      </c>
      <c r="K29" s="431">
        <v>120965.85</v>
      </c>
      <c r="L29" s="431">
        <v>367303.46</v>
      </c>
      <c r="M29" s="429">
        <v>203.6422758985284</v>
      </c>
      <c r="N29" s="429">
        <v>309.57024966823781</v>
      </c>
      <c r="O29" s="429">
        <v>0.79225453805898305</v>
      </c>
    </row>
    <row r="30" spans="1:15" s="231" customFormat="1">
      <c r="B30" s="427" t="s">
        <v>354</v>
      </c>
      <c r="C30" s="428">
        <v>345677.77500000002</v>
      </c>
      <c r="D30" s="428">
        <v>204373.15749999994</v>
      </c>
      <c r="E30" s="428">
        <v>740206.56499999971</v>
      </c>
      <c r="F30" s="429">
        <v>262.18384745560331</v>
      </c>
      <c r="G30" s="429">
        <v>114.1319513526722</v>
      </c>
      <c r="H30" s="429">
        <v>4.0227425620245256</v>
      </c>
      <c r="I30" s="430"/>
      <c r="J30" s="431">
        <v>171298.28000000003</v>
      </c>
      <c r="K30" s="431">
        <v>423795.67</v>
      </c>
      <c r="L30" s="431">
        <v>47925.139999999992</v>
      </c>
      <c r="M30" s="429">
        <v>-88.691451236394187</v>
      </c>
      <c r="N30" s="429">
        <v>-72.022404428112196</v>
      </c>
      <c r="O30" s="429">
        <v>-1.2088496479085558</v>
      </c>
    </row>
    <row r="31" spans="1:15" s="231" customFormat="1">
      <c r="B31" s="427" t="s">
        <v>338</v>
      </c>
      <c r="C31" s="428">
        <v>273522.26249999995</v>
      </c>
      <c r="D31" s="428">
        <v>233945.54</v>
      </c>
      <c r="E31" s="428">
        <v>374145.185</v>
      </c>
      <c r="F31" s="429">
        <v>59.928325626553935</v>
      </c>
      <c r="G31" s="429">
        <v>36.787836419713756</v>
      </c>
      <c r="H31" s="429">
        <v>1.052541837123564</v>
      </c>
      <c r="I31" s="430"/>
      <c r="J31" s="431">
        <v>102.48</v>
      </c>
      <c r="K31" s="431">
        <v>155.56</v>
      </c>
      <c r="L31" s="431">
        <v>30855.96</v>
      </c>
      <c r="M31" s="429" t="s">
        <v>607</v>
      </c>
      <c r="N31" s="429" t="s">
        <v>607</v>
      </c>
      <c r="O31" s="429">
        <v>9.8736572219832758E-2</v>
      </c>
    </row>
    <row r="32" spans="1:15" s="231" customFormat="1">
      <c r="B32" s="427" t="s">
        <v>627</v>
      </c>
      <c r="C32" s="428">
        <v>12164.532500000001</v>
      </c>
      <c r="D32" s="428">
        <v>1382.8375000000001</v>
      </c>
      <c r="E32" s="428">
        <v>54025.305</v>
      </c>
      <c r="F32" s="429" t="s">
        <v>607</v>
      </c>
      <c r="G32" s="429">
        <v>344.12150651905444</v>
      </c>
      <c r="H32" s="429">
        <v>0.39521069723940816</v>
      </c>
      <c r="I32" s="430"/>
      <c r="J32" s="431">
        <v>0</v>
      </c>
      <c r="K32" s="431">
        <v>2840</v>
      </c>
      <c r="L32" s="431">
        <v>0</v>
      </c>
      <c r="M32" s="429">
        <v>-100</v>
      </c>
      <c r="N32" s="429" t="s">
        <v>625</v>
      </c>
      <c r="O32" s="429">
        <v>-9.1338179666820337E-3</v>
      </c>
    </row>
    <row r="33" spans="1:15" s="231" customFormat="1">
      <c r="B33" s="427" t="s">
        <v>336</v>
      </c>
      <c r="C33" s="428">
        <v>69512.899500000014</v>
      </c>
      <c r="D33" s="428">
        <v>85886.91</v>
      </c>
      <c r="E33" s="428">
        <v>48522.45900000001</v>
      </c>
      <c r="F33" s="429">
        <v>-43.50424412753933</v>
      </c>
      <c r="G33" s="429">
        <v>-30.196468067052791</v>
      </c>
      <c r="H33" s="429">
        <v>-0.2805117509295646</v>
      </c>
      <c r="I33" s="430"/>
      <c r="J33" s="431">
        <v>67195.41</v>
      </c>
      <c r="K33" s="431">
        <v>93732.92</v>
      </c>
      <c r="L33" s="431">
        <v>128101.44</v>
      </c>
      <c r="M33" s="429">
        <v>36.666434802201834</v>
      </c>
      <c r="N33" s="429">
        <v>90.640164261219624</v>
      </c>
      <c r="O33" s="429">
        <v>0.11053373431840523</v>
      </c>
    </row>
    <row r="34" spans="1:15" s="231" customFormat="1">
      <c r="B34" s="427" t="s">
        <v>353</v>
      </c>
      <c r="C34" s="428">
        <v>2375.1274999999996</v>
      </c>
      <c r="D34" s="428">
        <v>17230.622499999998</v>
      </c>
      <c r="E34" s="428">
        <v>4378.9624999999996</v>
      </c>
      <c r="F34" s="429">
        <v>-74.586161933499497</v>
      </c>
      <c r="G34" s="429">
        <v>84.367470798936068</v>
      </c>
      <c r="H34" s="429">
        <v>-9.6483195991597701E-2</v>
      </c>
      <c r="I34" s="430"/>
      <c r="J34" s="431">
        <v>11008925.599999996</v>
      </c>
      <c r="K34" s="431">
        <v>7354343.3200000012</v>
      </c>
      <c r="L34" s="431">
        <v>20925703.000000004</v>
      </c>
      <c r="M34" s="429">
        <v>184.53530233070492</v>
      </c>
      <c r="N34" s="429">
        <v>90.0794297310903</v>
      </c>
      <c r="O34" s="429">
        <v>43.647298900524</v>
      </c>
    </row>
    <row r="35" spans="1:15" s="231" customFormat="1">
      <c r="B35" s="427" t="s">
        <v>344</v>
      </c>
      <c r="C35" s="428">
        <v>0</v>
      </c>
      <c r="D35" s="428">
        <v>6.58</v>
      </c>
      <c r="E35" s="428">
        <v>25.217500000000001</v>
      </c>
      <c r="F35" s="429">
        <v>283.24468085106389</v>
      </c>
      <c r="G35" s="429" t="s">
        <v>625</v>
      </c>
      <c r="H35" s="429">
        <v>1.3992010100589362E-4</v>
      </c>
      <c r="I35" s="430"/>
      <c r="J35" s="431">
        <v>0</v>
      </c>
      <c r="K35" s="431">
        <v>0</v>
      </c>
      <c r="L35" s="431">
        <v>0</v>
      </c>
      <c r="M35" s="429" t="s">
        <v>625</v>
      </c>
      <c r="N35" s="429" t="s">
        <v>625</v>
      </c>
      <c r="O35" s="429">
        <v>0</v>
      </c>
    </row>
    <row r="36" spans="1:15" s="231" customFormat="1">
      <c r="B36" s="427" t="s">
        <v>341</v>
      </c>
      <c r="C36" s="428">
        <v>443.5</v>
      </c>
      <c r="D36" s="428">
        <v>0</v>
      </c>
      <c r="E36" s="428">
        <v>24.462499999999999</v>
      </c>
      <c r="F36" s="429" t="s">
        <v>625</v>
      </c>
      <c r="G36" s="429">
        <v>-94.484216459977461</v>
      </c>
      <c r="H36" s="429">
        <v>1.8365099776561616E-4</v>
      </c>
      <c r="I36" s="430"/>
      <c r="J36" s="431">
        <v>31780</v>
      </c>
      <c r="K36" s="431">
        <v>0</v>
      </c>
      <c r="L36" s="431">
        <v>0</v>
      </c>
      <c r="M36" s="429" t="s">
        <v>625</v>
      </c>
      <c r="N36" s="429">
        <v>-100</v>
      </c>
      <c r="O36" s="429">
        <v>0</v>
      </c>
    </row>
    <row r="37" spans="1:15" s="231" customFormat="1">
      <c r="B37" s="427" t="s">
        <v>628</v>
      </c>
      <c r="C37" s="428">
        <v>2446.2899999991059</v>
      </c>
      <c r="D37" s="428">
        <v>6107.8700000047684</v>
      </c>
      <c r="E37" s="428">
        <v>4.0978193283081055E-8</v>
      </c>
      <c r="F37" s="429">
        <v>-99.999999999329091</v>
      </c>
      <c r="G37" s="429">
        <v>-99.999999998324881</v>
      </c>
      <c r="H37" s="429">
        <v>-4.5854529165703595E-2</v>
      </c>
      <c r="I37" s="430"/>
      <c r="J37" s="428">
        <v>265350.04000000842</v>
      </c>
      <c r="K37" s="428">
        <v>86580.740000000224</v>
      </c>
      <c r="L37" s="428">
        <v>292455.95999999344</v>
      </c>
      <c r="M37" s="429">
        <v>237.78408454350551</v>
      </c>
      <c r="N37" s="429">
        <v>10.215155799480627</v>
      </c>
      <c r="O37" s="429">
        <v>0.66212210680653316</v>
      </c>
    </row>
    <row r="38" spans="1:15" s="231" customFormat="1">
      <c r="B38" s="422"/>
      <c r="C38" s="433"/>
      <c r="D38" s="433"/>
      <c r="E38" s="433"/>
      <c r="F38" s="421"/>
      <c r="G38" s="421"/>
      <c r="H38" s="421"/>
      <c r="I38" s="430"/>
      <c r="J38" s="432"/>
      <c r="K38" s="432"/>
      <c r="L38" s="432"/>
      <c r="M38" s="424"/>
      <c r="N38" s="424"/>
      <c r="O38" s="424"/>
    </row>
    <row r="39" spans="1:15" s="231" customFormat="1">
      <c r="A39" s="425" t="s">
        <v>596</v>
      </c>
      <c r="B39" s="422"/>
      <c r="C39" s="426">
        <v>278075.51466207136</v>
      </c>
      <c r="D39" s="426">
        <v>165987.32084396502</v>
      </c>
      <c r="E39" s="426">
        <v>197992.21384746721</v>
      </c>
      <c r="F39" s="421">
        <v>19.281528758204441</v>
      </c>
      <c r="G39" s="421">
        <v>-28.799119876456807</v>
      </c>
      <c r="H39" s="421">
        <v>0.24027513677976334</v>
      </c>
      <c r="I39" s="430"/>
      <c r="J39" s="426">
        <v>37508178.44000002</v>
      </c>
      <c r="K39" s="426">
        <v>18822865.839999985</v>
      </c>
      <c r="L39" s="426">
        <v>24876587.15000001</v>
      </c>
      <c r="M39" s="421">
        <v>32.161528225608549</v>
      </c>
      <c r="N39" s="421">
        <v>-33.676898786770309</v>
      </c>
      <c r="O39" s="421">
        <v>19.469573403719771</v>
      </c>
    </row>
    <row r="40" spans="1:15" s="231" customFormat="1">
      <c r="A40" s="416"/>
      <c r="B40" s="427" t="s">
        <v>626</v>
      </c>
      <c r="C40" s="428">
        <v>183138.43692891381</v>
      </c>
      <c r="D40" s="428">
        <v>97085.111982230184</v>
      </c>
      <c r="E40" s="428">
        <v>141082.56494041442</v>
      </c>
      <c r="F40" s="429">
        <v>45.318434577525373</v>
      </c>
      <c r="G40" s="429">
        <v>-22.963978885996287</v>
      </c>
      <c r="H40" s="429">
        <v>0.33030868206096253</v>
      </c>
      <c r="I40" s="430"/>
      <c r="J40" s="431">
        <v>29161941.719999999</v>
      </c>
      <c r="K40" s="431">
        <v>14833384.380000008</v>
      </c>
      <c r="L40" s="431">
        <v>20955568.200000007</v>
      </c>
      <c r="M40" s="429">
        <v>41.273007313520417</v>
      </c>
      <c r="N40" s="429">
        <v>-28.14069652423677</v>
      </c>
      <c r="O40" s="429">
        <v>19.689757947340151</v>
      </c>
    </row>
    <row r="41" spans="1:15" s="231" customFormat="1">
      <c r="A41" s="416"/>
      <c r="B41" s="427" t="s">
        <v>336</v>
      </c>
      <c r="C41" s="428">
        <v>41965.099118413382</v>
      </c>
      <c r="D41" s="428">
        <v>36363.813138010941</v>
      </c>
      <c r="E41" s="428">
        <v>40421.782658041826</v>
      </c>
      <c r="F41" s="429">
        <v>11.159361931131217</v>
      </c>
      <c r="G41" s="429">
        <v>-3.6776190043463566</v>
      </c>
      <c r="H41" s="429">
        <v>3.0465003628252659E-2</v>
      </c>
      <c r="I41" s="430"/>
      <c r="J41" s="431">
        <v>2362462.7900000005</v>
      </c>
      <c r="K41" s="431">
        <v>559171.66999999993</v>
      </c>
      <c r="L41" s="431">
        <v>1142151.9899999998</v>
      </c>
      <c r="M41" s="429">
        <v>104.25784267647178</v>
      </c>
      <c r="N41" s="429">
        <v>-51.654180762779355</v>
      </c>
      <c r="O41" s="429">
        <v>1.8749422961401547</v>
      </c>
    </row>
    <row r="42" spans="1:15" s="231" customFormat="1">
      <c r="A42" s="232"/>
      <c r="B42" s="427" t="s">
        <v>346</v>
      </c>
      <c r="C42" s="428">
        <v>20603.341222015777</v>
      </c>
      <c r="D42" s="428">
        <v>26344.538684050367</v>
      </c>
      <c r="E42" s="428">
        <v>11187.503301864848</v>
      </c>
      <c r="F42" s="429">
        <v>-57.533880414318894</v>
      </c>
      <c r="G42" s="429">
        <v>-45.700538658698719</v>
      </c>
      <c r="H42" s="429">
        <v>-0.11379068660632061</v>
      </c>
      <c r="I42" s="430"/>
      <c r="J42" s="431">
        <v>4136127.1799999988</v>
      </c>
      <c r="K42" s="431">
        <v>1911774.5400000003</v>
      </c>
      <c r="L42" s="431">
        <v>943878.95000000007</v>
      </c>
      <c r="M42" s="429">
        <v>-50.628124276621037</v>
      </c>
      <c r="N42" s="429">
        <v>-77.179643929614357</v>
      </c>
      <c r="O42" s="429">
        <v>-3.1128810316247568</v>
      </c>
    </row>
    <row r="43" spans="1:15" s="231" customFormat="1">
      <c r="A43" s="232"/>
      <c r="B43" s="427" t="s">
        <v>354</v>
      </c>
      <c r="C43" s="428">
        <v>31905.572081494509</v>
      </c>
      <c r="D43" s="428">
        <v>5985.1561133538999</v>
      </c>
      <c r="E43" s="428">
        <v>4113.1141532722804</v>
      </c>
      <c r="F43" s="429">
        <v>-31.27808071546832</v>
      </c>
      <c r="G43" s="429">
        <v>-87.108477031013905</v>
      </c>
      <c r="H43" s="429">
        <v>-1.4054261577029709E-2</v>
      </c>
      <c r="I43" s="430"/>
      <c r="J43" s="431">
        <v>1332122.1600000004</v>
      </c>
      <c r="K43" s="431">
        <v>1297563.6200000006</v>
      </c>
      <c r="L43" s="431">
        <v>1479303.4999999993</v>
      </c>
      <c r="M43" s="429">
        <v>14.006240403071615</v>
      </c>
      <c r="N43" s="429">
        <v>11.048636860751486</v>
      </c>
      <c r="O43" s="429">
        <v>0.58449964126993836</v>
      </c>
    </row>
    <row r="44" spans="1:15" s="231" customFormat="1">
      <c r="A44" s="416"/>
      <c r="B44" s="427" t="s">
        <v>353</v>
      </c>
      <c r="C44" s="428">
        <v>353.55998862325077</v>
      </c>
      <c r="D44" s="428">
        <v>52.392394224676089</v>
      </c>
      <c r="E44" s="428">
        <v>1162.7740837347576</v>
      </c>
      <c r="F44" s="429" t="s">
        <v>607</v>
      </c>
      <c r="G44" s="429">
        <v>228.87603833865816</v>
      </c>
      <c r="H44" s="429">
        <v>8.3361351120775518E-3</v>
      </c>
      <c r="I44" s="430"/>
      <c r="J44" s="431">
        <v>380107.12</v>
      </c>
      <c r="K44" s="431">
        <v>126373.19</v>
      </c>
      <c r="L44" s="431">
        <v>260245.81999999998</v>
      </c>
      <c r="M44" s="429">
        <v>105.93435996986385</v>
      </c>
      <c r="N44" s="429">
        <v>-31.533558224323716</v>
      </c>
      <c r="O44" s="429">
        <v>0.43055219476794926</v>
      </c>
    </row>
    <row r="45" spans="1:15" s="231" customFormat="1">
      <c r="A45" s="232"/>
      <c r="B45" s="427" t="s">
        <v>340</v>
      </c>
      <c r="C45" s="428">
        <v>13.555015538271594</v>
      </c>
      <c r="D45" s="428">
        <v>0</v>
      </c>
      <c r="E45" s="428">
        <v>23.017545968613355</v>
      </c>
      <c r="F45" s="429" t="s">
        <v>625</v>
      </c>
      <c r="G45" s="429">
        <v>69.808333333333323</v>
      </c>
      <c r="H45" s="429">
        <v>1.7280307749624035E-4</v>
      </c>
      <c r="I45" s="434"/>
      <c r="J45" s="431">
        <v>91</v>
      </c>
      <c r="K45" s="431">
        <v>202.92</v>
      </c>
      <c r="L45" s="431">
        <v>559.25</v>
      </c>
      <c r="M45" s="429">
        <v>175.60122215651492</v>
      </c>
      <c r="N45" s="429" t="s">
        <v>607</v>
      </c>
      <c r="O45" s="429">
        <v>1.1460047028407779E-3</v>
      </c>
    </row>
    <row r="46" spans="1:15" s="231" customFormat="1">
      <c r="A46" s="232"/>
      <c r="B46" s="427" t="s">
        <v>627</v>
      </c>
      <c r="C46" s="428">
        <v>59.483926520448506</v>
      </c>
      <c r="D46" s="428">
        <v>44.050411745498117</v>
      </c>
      <c r="E46" s="428">
        <v>0.67775077691357966</v>
      </c>
      <c r="F46" s="429">
        <v>-98.461420109239185</v>
      </c>
      <c r="G46" s="429">
        <v>-98.860615267755421</v>
      </c>
      <c r="H46" s="429">
        <v>-3.2561808738396921E-4</v>
      </c>
      <c r="I46" s="434"/>
      <c r="J46" s="431">
        <v>25439.800000000003</v>
      </c>
      <c r="K46" s="431">
        <v>71030.22</v>
      </c>
      <c r="L46" s="431">
        <v>80170.98000000001</v>
      </c>
      <c r="M46" s="429">
        <v>12.868832449061834</v>
      </c>
      <c r="N46" s="429">
        <v>215.13997751554652</v>
      </c>
      <c r="O46" s="429">
        <v>2.939790067504526E-2</v>
      </c>
    </row>
    <row r="47" spans="1:15" s="231" customFormat="1">
      <c r="A47" s="416"/>
      <c r="B47" s="427" t="s">
        <v>338</v>
      </c>
      <c r="C47" s="428">
        <v>0</v>
      </c>
      <c r="D47" s="428">
        <v>0</v>
      </c>
      <c r="E47" s="428">
        <v>0.4360196664810696</v>
      </c>
      <c r="F47" s="429" t="s">
        <v>625</v>
      </c>
      <c r="G47" s="429" t="s">
        <v>625</v>
      </c>
      <c r="H47" s="429">
        <v>3.2733958832776551E-6</v>
      </c>
      <c r="I47" s="430"/>
      <c r="J47" s="431">
        <v>46578.22</v>
      </c>
      <c r="K47" s="431">
        <v>6657.46</v>
      </c>
      <c r="L47" s="431">
        <v>3634.4900000000002</v>
      </c>
      <c r="M47" s="429">
        <v>-45.407257422500471</v>
      </c>
      <c r="N47" s="429">
        <v>-92.197018263042267</v>
      </c>
      <c r="O47" s="429">
        <v>-9.7222738375847828E-3</v>
      </c>
    </row>
    <row r="48" spans="1:15" s="231" customFormat="1">
      <c r="A48" s="416"/>
      <c r="B48" s="427" t="s">
        <v>339</v>
      </c>
      <c r="C48" s="428">
        <v>0</v>
      </c>
      <c r="D48" s="428">
        <v>111.60296126510279</v>
      </c>
      <c r="E48" s="428">
        <v>0.33887538845678983</v>
      </c>
      <c r="F48" s="429">
        <v>-99.696356275303643</v>
      </c>
      <c r="G48" s="429" t="s">
        <v>625</v>
      </c>
      <c r="H48" s="429">
        <v>-8.3530957125090423E-4</v>
      </c>
      <c r="I48" s="430"/>
      <c r="J48" s="431">
        <v>6876.82</v>
      </c>
      <c r="K48" s="431">
        <v>2880.38</v>
      </c>
      <c r="L48" s="431">
        <v>2493.9900000000007</v>
      </c>
      <c r="M48" s="429">
        <v>-13.414549469167241</v>
      </c>
      <c r="N48" s="429">
        <v>-63.733382580902209</v>
      </c>
      <c r="O48" s="429">
        <v>-1.2426816634317835E-3</v>
      </c>
    </row>
    <row r="49" spans="1:15" s="231" customFormat="1">
      <c r="A49" s="416"/>
      <c r="B49" s="427" t="s">
        <v>349</v>
      </c>
      <c r="C49" s="428">
        <v>7.549014070189088</v>
      </c>
      <c r="D49" s="428">
        <v>0.65515908434979375</v>
      </c>
      <c r="E49" s="428">
        <v>4.518338512757198E-3</v>
      </c>
      <c r="F49" s="429">
        <v>-99.310344827586206</v>
      </c>
      <c r="G49" s="429">
        <v>-99.940146640730205</v>
      </c>
      <c r="H49" s="429">
        <v>-4.8846529242692471E-6</v>
      </c>
      <c r="I49" s="430"/>
      <c r="J49" s="431">
        <v>3227.01</v>
      </c>
      <c r="K49" s="431">
        <v>2092.1</v>
      </c>
      <c r="L49" s="431">
        <v>2352.5</v>
      </c>
      <c r="M49" s="429">
        <v>12.446823765594385</v>
      </c>
      <c r="N49" s="429">
        <v>-27.09969910226495</v>
      </c>
      <c r="O49" s="429">
        <v>8.3748105581831064E-4</v>
      </c>
    </row>
    <row r="50" spans="1:15" s="231" customFormat="1">
      <c r="A50" s="435"/>
      <c r="B50" s="436" t="s">
        <v>628</v>
      </c>
      <c r="C50" s="437">
        <v>28.917366481735371</v>
      </c>
      <c r="D50" s="437">
        <v>0</v>
      </c>
      <c r="E50" s="437">
        <v>0</v>
      </c>
      <c r="F50" s="438" t="s">
        <v>625</v>
      </c>
      <c r="G50" s="438">
        <v>-100</v>
      </c>
      <c r="H50" s="438">
        <v>0</v>
      </c>
      <c r="I50" s="439"/>
      <c r="J50" s="437">
        <v>53204.62000002712</v>
      </c>
      <c r="K50" s="437">
        <v>11735.359999973327</v>
      </c>
      <c r="L50" s="437">
        <v>6227.4800000078976</v>
      </c>
      <c r="M50" s="438">
        <v>-46.93405229986935</v>
      </c>
      <c r="N50" s="438">
        <v>-88.29522699343643</v>
      </c>
      <c r="O50" s="438">
        <v>-1.7714075106342562E-2</v>
      </c>
    </row>
    <row r="51" spans="1:15" s="231" customFormat="1">
      <c r="A51" s="402" t="s">
        <v>616</v>
      </c>
      <c r="B51" s="402" t="s">
        <v>616</v>
      </c>
      <c r="C51" s="423"/>
      <c r="D51" s="423"/>
      <c r="E51" s="423"/>
      <c r="F51" s="440"/>
      <c r="G51" s="440"/>
      <c r="H51" s="440"/>
      <c r="I51" s="414"/>
      <c r="J51" s="423"/>
      <c r="K51" s="423"/>
      <c r="L51" s="423"/>
      <c r="M51" s="422"/>
      <c r="N51" s="422"/>
      <c r="O51" s="422"/>
    </row>
    <row r="52" spans="1:15" s="231" customFormat="1">
      <c r="A52" s="403" t="s">
        <v>617</v>
      </c>
      <c r="B52" s="403" t="s">
        <v>617</v>
      </c>
      <c r="C52" s="423"/>
      <c r="D52" s="423"/>
      <c r="E52" s="423"/>
      <c r="F52" s="440"/>
      <c r="G52" s="440"/>
      <c r="H52" s="440"/>
      <c r="I52" s="414"/>
      <c r="J52" s="423"/>
      <c r="K52" s="423"/>
      <c r="L52" s="423"/>
      <c r="M52" s="422"/>
      <c r="N52" s="422"/>
      <c r="O52" s="422"/>
    </row>
    <row r="53" spans="1:15" s="231" customFormat="1">
      <c r="A53" s="403" t="s">
        <v>618</v>
      </c>
      <c r="B53" s="403" t="s">
        <v>618</v>
      </c>
      <c r="C53" s="423"/>
      <c r="D53" s="423"/>
      <c r="E53" s="423"/>
      <c r="F53" s="440"/>
      <c r="G53" s="440"/>
      <c r="H53" s="440"/>
      <c r="I53" s="414"/>
      <c r="J53" s="423"/>
      <c r="K53" s="423"/>
      <c r="L53" s="423"/>
      <c r="M53" s="422"/>
      <c r="N53" s="422"/>
      <c r="O53" s="422"/>
    </row>
    <row r="54" spans="1:15" s="231" customFormat="1">
      <c r="A54" s="404" t="s">
        <v>619</v>
      </c>
      <c r="B54" s="404" t="s">
        <v>619</v>
      </c>
      <c r="C54" s="423"/>
      <c r="D54" s="423"/>
      <c r="E54" s="423"/>
      <c r="F54" s="440"/>
      <c r="G54" s="440"/>
      <c r="H54" s="440"/>
      <c r="I54" s="414"/>
      <c r="J54" s="423"/>
      <c r="K54" s="423"/>
      <c r="L54" s="423"/>
      <c r="M54" s="422"/>
      <c r="N54" s="422"/>
      <c r="O54" s="422"/>
    </row>
    <row r="55" spans="1:15" s="231" customFormat="1">
      <c r="A55" s="416"/>
      <c r="B55" s="422"/>
      <c r="C55" s="423"/>
      <c r="D55" s="423"/>
      <c r="E55" s="423"/>
      <c r="F55" s="440"/>
      <c r="G55" s="440"/>
      <c r="H55" s="440"/>
      <c r="I55" s="414"/>
      <c r="J55" s="423"/>
      <c r="K55" s="423"/>
      <c r="L55" s="423"/>
      <c r="M55" s="422"/>
      <c r="N55" s="422"/>
      <c r="O55" s="422"/>
    </row>
    <row r="56" spans="1:15" s="231" customFormat="1">
      <c r="A56" s="416"/>
      <c r="B56" s="422"/>
      <c r="C56" s="423"/>
      <c r="D56" s="423"/>
      <c r="E56" s="423"/>
      <c r="F56" s="440"/>
      <c r="G56" s="440"/>
      <c r="H56" s="440"/>
      <c r="I56" s="414"/>
      <c r="J56" s="423"/>
      <c r="K56" s="423"/>
      <c r="L56" s="423"/>
      <c r="M56" s="422"/>
      <c r="N56" s="422"/>
      <c r="O56" s="422"/>
    </row>
    <row r="57" spans="1:15" s="231" customFormat="1">
      <c r="A57" s="416"/>
      <c r="B57" s="422"/>
      <c r="C57" s="423"/>
      <c r="D57" s="423"/>
      <c r="E57" s="423"/>
      <c r="F57" s="440"/>
      <c r="G57" s="440"/>
      <c r="H57" s="440"/>
      <c r="I57" s="414"/>
      <c r="J57" s="423"/>
      <c r="K57" s="423"/>
      <c r="L57" s="423"/>
      <c r="M57" s="422"/>
      <c r="N57" s="422"/>
      <c r="O57" s="422"/>
    </row>
    <row r="58" spans="1:15" s="231" customFormat="1">
      <c r="A58" s="416"/>
      <c r="B58" s="422"/>
      <c r="C58" s="423"/>
      <c r="D58" s="423"/>
      <c r="E58" s="423"/>
      <c r="F58" s="440"/>
      <c r="G58" s="440"/>
      <c r="H58" s="440"/>
      <c r="I58" s="414"/>
      <c r="J58" s="423"/>
      <c r="K58" s="423"/>
      <c r="L58" s="423"/>
      <c r="M58" s="422"/>
      <c r="N58" s="422"/>
      <c r="O58" s="422"/>
    </row>
    <row r="59" spans="1:15" s="231" customFormat="1">
      <c r="A59" s="416"/>
      <c r="B59" s="422"/>
      <c r="C59" s="423"/>
      <c r="D59" s="423"/>
      <c r="E59" s="423"/>
      <c r="F59" s="440"/>
      <c r="G59" s="440"/>
      <c r="H59" s="440"/>
      <c r="I59" s="414"/>
      <c r="J59" s="423"/>
      <c r="K59" s="423"/>
      <c r="L59" s="423"/>
      <c r="M59" s="422"/>
      <c r="N59" s="422"/>
      <c r="O59" s="422"/>
    </row>
    <row r="60" spans="1:15" s="231" customFormat="1">
      <c r="A60" s="416"/>
      <c r="B60" s="422"/>
      <c r="C60" s="423"/>
      <c r="D60" s="423"/>
      <c r="E60" s="423"/>
      <c r="F60" s="440"/>
      <c r="G60" s="440"/>
      <c r="H60" s="440"/>
      <c r="I60" s="414"/>
      <c r="J60" s="423"/>
      <c r="K60" s="423"/>
      <c r="L60" s="423"/>
      <c r="M60" s="422"/>
      <c r="N60" s="422"/>
      <c r="O60" s="422"/>
    </row>
    <row r="61" spans="1:15" s="231" customFormat="1">
      <c r="A61" s="416"/>
      <c r="B61" s="422"/>
      <c r="C61" s="423"/>
      <c r="D61" s="423"/>
      <c r="E61" s="423"/>
      <c r="F61" s="440"/>
      <c r="G61" s="440"/>
      <c r="H61" s="440"/>
      <c r="I61" s="414"/>
      <c r="J61" s="423"/>
      <c r="K61" s="423"/>
      <c r="L61" s="423"/>
      <c r="M61" s="422"/>
      <c r="N61" s="422"/>
      <c r="O61" s="422"/>
    </row>
    <row r="62" spans="1:15" s="231" customFormat="1">
      <c r="A62" s="416"/>
      <c r="B62" s="422"/>
      <c r="C62" s="423"/>
      <c r="D62" s="423"/>
      <c r="E62" s="423"/>
      <c r="F62" s="440"/>
      <c r="G62" s="440"/>
      <c r="H62" s="440"/>
      <c r="I62" s="414"/>
      <c r="J62" s="423"/>
      <c r="K62" s="423"/>
      <c r="L62" s="423"/>
      <c r="M62" s="422"/>
      <c r="N62" s="422"/>
      <c r="O62" s="422"/>
    </row>
    <row r="63" spans="1:15" s="231" customFormat="1">
      <c r="A63" s="416"/>
      <c r="B63" s="422"/>
      <c r="C63" s="423"/>
      <c r="D63" s="423"/>
      <c r="E63" s="423"/>
      <c r="F63" s="440"/>
      <c r="G63" s="440"/>
      <c r="H63" s="440"/>
      <c r="I63" s="414"/>
      <c r="J63" s="423"/>
      <c r="K63" s="423"/>
      <c r="L63" s="423"/>
      <c r="M63" s="422"/>
      <c r="N63" s="422"/>
      <c r="O63" s="422"/>
    </row>
    <row r="64" spans="1:15" s="231" customFormat="1">
      <c r="A64" s="416"/>
      <c r="B64" s="422"/>
      <c r="C64" s="423"/>
      <c r="D64" s="423"/>
      <c r="E64" s="423"/>
      <c r="F64" s="440"/>
      <c r="G64" s="440"/>
      <c r="H64" s="440"/>
      <c r="I64" s="414"/>
      <c r="J64" s="423"/>
      <c r="K64" s="423"/>
      <c r="L64" s="423"/>
      <c r="M64" s="422"/>
      <c r="N64" s="422"/>
      <c r="O64" s="422"/>
    </row>
    <row r="65" spans="1:15" s="231" customFormat="1">
      <c r="A65" s="416"/>
      <c r="B65" s="422"/>
      <c r="C65" s="423"/>
      <c r="D65" s="423"/>
      <c r="E65" s="423"/>
      <c r="F65" s="440"/>
      <c r="G65" s="440"/>
      <c r="H65" s="440"/>
      <c r="I65" s="414"/>
      <c r="J65" s="423"/>
      <c r="K65" s="423"/>
      <c r="L65" s="423"/>
      <c r="M65" s="422"/>
      <c r="N65" s="422"/>
      <c r="O65" s="422"/>
    </row>
    <row r="66" spans="1:15" s="231" customFormat="1">
      <c r="A66" s="416"/>
      <c r="B66" s="422"/>
      <c r="C66" s="423"/>
      <c r="D66" s="423"/>
      <c r="E66" s="423"/>
      <c r="F66" s="440"/>
      <c r="G66" s="440"/>
      <c r="H66" s="440"/>
      <c r="I66" s="414"/>
      <c r="J66" s="423"/>
      <c r="K66" s="423"/>
      <c r="L66" s="423"/>
      <c r="M66" s="422"/>
      <c r="N66" s="422"/>
      <c r="O66" s="422"/>
    </row>
    <row r="67" spans="1:15" s="231" customFormat="1">
      <c r="A67" s="416"/>
      <c r="B67" s="422"/>
      <c r="C67" s="423"/>
      <c r="D67" s="423"/>
      <c r="E67" s="423"/>
      <c r="F67" s="440"/>
      <c r="G67" s="440"/>
      <c r="H67" s="440"/>
      <c r="I67" s="414"/>
      <c r="J67" s="423"/>
      <c r="K67" s="423"/>
      <c r="L67" s="423"/>
      <c r="M67" s="422"/>
      <c r="N67" s="422"/>
      <c r="O67" s="422"/>
    </row>
    <row r="68" spans="1:15" s="231" customFormat="1">
      <c r="A68" s="416"/>
      <c r="B68" s="422"/>
      <c r="C68" s="423"/>
      <c r="D68" s="423"/>
      <c r="E68" s="423"/>
      <c r="F68" s="440"/>
      <c r="G68" s="440"/>
      <c r="H68" s="440"/>
      <c r="I68" s="414"/>
      <c r="J68" s="423"/>
      <c r="K68" s="423"/>
      <c r="L68" s="423"/>
      <c r="M68" s="422"/>
      <c r="N68" s="422"/>
      <c r="O68" s="422"/>
    </row>
    <row r="69" spans="1:15" s="231" customFormat="1">
      <c r="A69" s="416"/>
      <c r="B69" s="422"/>
      <c r="C69" s="423"/>
      <c r="D69" s="423"/>
      <c r="E69" s="423"/>
      <c r="F69" s="440"/>
      <c r="G69" s="440"/>
      <c r="H69" s="440"/>
      <c r="I69" s="414"/>
      <c r="J69" s="423"/>
      <c r="K69" s="423"/>
      <c r="L69" s="423"/>
      <c r="M69" s="422"/>
      <c r="N69" s="422"/>
      <c r="O69" s="422"/>
    </row>
    <row r="70" spans="1:15" s="231" customFormat="1">
      <c r="A70" s="416"/>
      <c r="B70" s="422"/>
      <c r="C70" s="423"/>
      <c r="D70" s="423"/>
      <c r="E70" s="423"/>
      <c r="F70" s="440"/>
      <c r="G70" s="440"/>
      <c r="H70" s="440"/>
      <c r="I70" s="414"/>
      <c r="J70" s="423"/>
      <c r="K70" s="423"/>
      <c r="L70" s="423"/>
      <c r="M70" s="422"/>
      <c r="N70" s="422"/>
      <c r="O70" s="422"/>
    </row>
    <row r="71" spans="1:15" s="231" customFormat="1">
      <c r="A71" s="416"/>
      <c r="B71" s="422"/>
      <c r="C71" s="423"/>
      <c r="D71" s="423"/>
      <c r="E71" s="423"/>
      <c r="F71" s="440"/>
      <c r="G71" s="440"/>
      <c r="H71" s="440"/>
      <c r="I71" s="414"/>
      <c r="J71" s="423"/>
      <c r="K71" s="423"/>
      <c r="L71" s="423"/>
      <c r="M71" s="422"/>
      <c r="N71" s="422"/>
      <c r="O71" s="422"/>
    </row>
    <row r="72" spans="1:15" s="231" customFormat="1">
      <c r="A72" s="416"/>
      <c r="B72" s="422"/>
      <c r="C72" s="423"/>
      <c r="D72" s="423"/>
      <c r="E72" s="423"/>
      <c r="F72" s="440"/>
      <c r="G72" s="440"/>
      <c r="H72" s="440"/>
      <c r="I72" s="414"/>
      <c r="J72" s="423"/>
      <c r="K72" s="423"/>
      <c r="L72" s="423"/>
      <c r="M72" s="422"/>
      <c r="N72" s="422"/>
      <c r="O72" s="422"/>
    </row>
    <row r="73" spans="1:15" s="231" customFormat="1">
      <c r="A73" s="416"/>
      <c r="B73" s="422"/>
      <c r="C73" s="423"/>
      <c r="D73" s="423"/>
      <c r="E73" s="423"/>
      <c r="F73" s="440"/>
      <c r="G73" s="440"/>
      <c r="H73" s="440"/>
      <c r="I73" s="414"/>
      <c r="J73" s="423"/>
      <c r="K73" s="423"/>
      <c r="L73" s="423"/>
      <c r="M73" s="422"/>
      <c r="N73" s="422"/>
      <c r="O73" s="422"/>
    </row>
    <row r="74" spans="1:15" s="231" customFormat="1">
      <c r="A74" s="416"/>
      <c r="B74" s="422"/>
      <c r="C74" s="423"/>
      <c r="D74" s="423"/>
      <c r="E74" s="423"/>
      <c r="F74" s="440"/>
      <c r="G74" s="440"/>
      <c r="H74" s="440"/>
      <c r="I74" s="414"/>
      <c r="J74" s="423"/>
      <c r="K74" s="423"/>
      <c r="L74" s="423"/>
      <c r="M74" s="422"/>
      <c r="N74" s="422"/>
      <c r="O74" s="422"/>
    </row>
    <row r="75" spans="1:15" s="231" customFormat="1">
      <c r="A75" s="416"/>
      <c r="B75" s="422"/>
      <c r="C75" s="423"/>
      <c r="D75" s="423"/>
      <c r="E75" s="423"/>
      <c r="F75" s="440"/>
      <c r="G75" s="440"/>
      <c r="H75" s="440"/>
      <c r="I75" s="414"/>
      <c r="J75" s="423"/>
      <c r="K75" s="423"/>
      <c r="L75" s="423"/>
      <c r="M75" s="422"/>
      <c r="N75" s="422"/>
      <c r="O75" s="422"/>
    </row>
    <row r="76" spans="1:15" s="231" customFormat="1">
      <c r="A76" s="416"/>
      <c r="B76" s="422"/>
      <c r="C76" s="423"/>
      <c r="D76" s="423"/>
      <c r="E76" s="423"/>
      <c r="F76" s="440"/>
      <c r="G76" s="440"/>
      <c r="H76" s="440"/>
      <c r="I76" s="414"/>
      <c r="J76" s="423"/>
      <c r="K76" s="423"/>
      <c r="L76" s="423"/>
      <c r="M76" s="422"/>
      <c r="N76" s="422"/>
      <c r="O76" s="422"/>
    </row>
    <row r="77" spans="1:15" s="231" customFormat="1">
      <c r="A77" s="416"/>
      <c r="B77" s="422"/>
      <c r="C77" s="423"/>
      <c r="D77" s="423"/>
      <c r="E77" s="423"/>
      <c r="F77" s="440"/>
      <c r="G77" s="440"/>
      <c r="H77" s="440"/>
      <c r="I77" s="414"/>
      <c r="J77" s="423"/>
      <c r="K77" s="423"/>
      <c r="L77" s="423"/>
      <c r="M77" s="422"/>
      <c r="N77" s="422"/>
      <c r="O77" s="422"/>
    </row>
    <row r="78" spans="1:15" s="231" customFormat="1">
      <c r="A78" s="416"/>
      <c r="B78" s="422"/>
      <c r="C78" s="423"/>
      <c r="D78" s="423"/>
      <c r="E78" s="423"/>
      <c r="F78" s="440"/>
      <c r="G78" s="440"/>
      <c r="H78" s="440"/>
      <c r="I78" s="414"/>
      <c r="J78" s="423"/>
      <c r="K78" s="423"/>
      <c r="L78" s="423"/>
      <c r="M78" s="422"/>
      <c r="N78" s="422"/>
      <c r="O78" s="422"/>
    </row>
    <row r="79" spans="1:15" s="231" customFormat="1">
      <c r="A79" s="416"/>
      <c r="B79" s="422"/>
      <c r="C79" s="423"/>
      <c r="D79" s="423"/>
      <c r="E79" s="423"/>
      <c r="F79" s="440"/>
      <c r="G79" s="440"/>
      <c r="H79" s="440"/>
      <c r="I79" s="414"/>
      <c r="J79" s="423"/>
      <c r="K79" s="423"/>
      <c r="L79" s="423"/>
      <c r="M79" s="422"/>
      <c r="N79" s="422"/>
      <c r="O79" s="422"/>
    </row>
    <row r="80" spans="1:15" s="231" customFormat="1">
      <c r="A80" s="416"/>
      <c r="B80" s="422"/>
      <c r="C80" s="423"/>
      <c r="D80" s="423"/>
      <c r="E80" s="423"/>
      <c r="F80" s="440"/>
      <c r="G80" s="440"/>
      <c r="H80" s="440"/>
      <c r="I80" s="414"/>
      <c r="J80" s="423"/>
      <c r="K80" s="423"/>
      <c r="L80" s="423"/>
      <c r="M80" s="422"/>
      <c r="N80" s="422"/>
      <c r="O80" s="422"/>
    </row>
    <row r="81" spans="1:15" s="231" customFormat="1">
      <c r="A81" s="416"/>
      <c r="B81" s="422"/>
      <c r="C81" s="423"/>
      <c r="D81" s="423"/>
      <c r="E81" s="423"/>
      <c r="F81" s="440"/>
      <c r="G81" s="440"/>
      <c r="H81" s="440"/>
      <c r="I81" s="414"/>
      <c r="J81" s="423"/>
      <c r="K81" s="423"/>
      <c r="L81" s="423"/>
      <c r="M81" s="422"/>
      <c r="N81" s="422"/>
      <c r="O81" s="422"/>
    </row>
    <row r="82" spans="1:15" s="231" customFormat="1">
      <c r="A82" s="416"/>
      <c r="B82" s="422"/>
      <c r="C82" s="423"/>
      <c r="D82" s="423"/>
      <c r="E82" s="423"/>
      <c r="F82" s="440"/>
      <c r="G82" s="440"/>
      <c r="H82" s="440"/>
      <c r="I82" s="414"/>
      <c r="J82" s="423"/>
      <c r="K82" s="423"/>
      <c r="L82" s="423"/>
      <c r="M82" s="422"/>
      <c r="N82" s="422"/>
      <c r="O82" s="422"/>
    </row>
    <row r="83" spans="1:15" s="234" customFormat="1" ht="14">
      <c r="B83" s="441"/>
      <c r="C83" s="441"/>
      <c r="D83" s="441"/>
      <c r="E83" s="441"/>
      <c r="F83" s="442"/>
      <c r="G83" s="442"/>
      <c r="H83" s="442"/>
      <c r="I83" s="441"/>
      <c r="J83" s="441"/>
      <c r="K83" s="441"/>
      <c r="L83" s="441"/>
      <c r="M83" s="441"/>
      <c r="N83" s="441"/>
      <c r="O83" s="441"/>
    </row>
    <row r="84" spans="1:15" s="234" customFormat="1" ht="14">
      <c r="A84" s="236" t="s">
        <v>629</v>
      </c>
      <c r="B84" s="441"/>
      <c r="C84" s="441"/>
      <c r="D84" s="441"/>
      <c r="E84" s="441"/>
      <c r="F84" s="442"/>
      <c r="G84" s="442"/>
      <c r="H84" s="442"/>
      <c r="I84" s="441"/>
      <c r="J84" s="441"/>
      <c r="K84" s="441"/>
      <c r="L84" s="441"/>
      <c r="M84" s="441"/>
      <c r="N84" s="441"/>
      <c r="O84" s="441"/>
    </row>
    <row r="85" spans="1:15" s="234" customFormat="1" ht="14">
      <c r="B85" s="441"/>
      <c r="C85" s="441"/>
      <c r="D85" s="441"/>
      <c r="E85" s="441"/>
      <c r="F85" s="442"/>
      <c r="G85" s="442"/>
      <c r="H85" s="442"/>
      <c r="I85" s="441"/>
      <c r="J85" s="441"/>
      <c r="K85" s="441"/>
      <c r="L85" s="441"/>
      <c r="M85" s="441"/>
      <c r="N85" s="441"/>
      <c r="O85" s="441"/>
    </row>
    <row r="86" spans="1:15" s="234" customFormat="1" ht="14">
      <c r="B86" s="441"/>
      <c r="C86" s="441"/>
      <c r="D86" s="441"/>
      <c r="E86" s="441"/>
      <c r="F86" s="442"/>
      <c r="G86" s="442"/>
      <c r="H86" s="442"/>
      <c r="I86" s="441"/>
      <c r="J86" s="441"/>
      <c r="K86" s="441"/>
      <c r="L86" s="441"/>
      <c r="M86" s="441"/>
      <c r="N86" s="441"/>
      <c r="O86" s="441"/>
    </row>
    <row r="87" spans="1:15" s="234" customFormat="1" ht="14">
      <c r="B87" s="441"/>
      <c r="C87" s="441"/>
      <c r="D87" s="441"/>
      <c r="E87" s="441"/>
      <c r="F87" s="442"/>
      <c r="G87" s="442"/>
      <c r="H87" s="442"/>
      <c r="I87" s="441"/>
      <c r="J87" s="441"/>
      <c r="K87" s="441"/>
      <c r="L87" s="441"/>
      <c r="M87" s="441"/>
      <c r="N87" s="441"/>
      <c r="O87" s="441"/>
    </row>
    <row r="88" spans="1:15" s="234" customFormat="1" ht="14">
      <c r="B88" s="441"/>
      <c r="C88" s="441"/>
      <c r="D88" s="441"/>
      <c r="E88" s="441"/>
      <c r="F88" s="442"/>
      <c r="G88" s="442"/>
      <c r="H88" s="442"/>
      <c r="I88" s="441"/>
      <c r="J88" s="441"/>
      <c r="K88" s="441"/>
      <c r="L88" s="441"/>
      <c r="M88" s="441"/>
      <c r="N88" s="441"/>
      <c r="O88" s="441"/>
    </row>
    <row r="89" spans="1:15" s="234" customFormat="1" ht="14">
      <c r="B89" s="441"/>
      <c r="C89" s="441"/>
      <c r="D89" s="441"/>
      <c r="E89" s="441"/>
      <c r="F89" s="442"/>
      <c r="G89" s="442"/>
      <c r="H89" s="442"/>
      <c r="I89" s="441"/>
      <c r="J89" s="441"/>
      <c r="K89" s="441"/>
      <c r="L89" s="441"/>
      <c r="M89" s="441"/>
      <c r="N89" s="441"/>
      <c r="O89" s="441"/>
    </row>
    <row r="90" spans="1:15" s="234" customFormat="1" ht="14">
      <c r="B90" s="441"/>
      <c r="C90" s="441"/>
      <c r="D90" s="441"/>
      <c r="E90" s="441"/>
      <c r="F90" s="442"/>
      <c r="G90" s="442"/>
      <c r="H90" s="442"/>
      <c r="I90" s="441"/>
      <c r="J90" s="441"/>
      <c r="K90" s="441"/>
      <c r="L90" s="441"/>
      <c r="M90" s="441"/>
      <c r="N90" s="441"/>
      <c r="O90" s="441"/>
    </row>
    <row r="91" spans="1:15" s="234" customFormat="1" ht="14">
      <c r="B91" s="441"/>
      <c r="C91" s="441"/>
      <c r="D91" s="441"/>
      <c r="E91" s="441"/>
      <c r="F91" s="442"/>
      <c r="G91" s="442"/>
      <c r="H91" s="442"/>
      <c r="I91" s="441"/>
      <c r="J91" s="441"/>
      <c r="K91" s="441"/>
      <c r="L91" s="441"/>
      <c r="M91" s="441"/>
      <c r="N91" s="441"/>
      <c r="O91" s="441"/>
    </row>
    <row r="92" spans="1:15" s="234" customFormat="1" ht="14">
      <c r="B92" s="441"/>
      <c r="C92" s="441"/>
      <c r="D92" s="441"/>
      <c r="E92" s="441"/>
      <c r="F92" s="442"/>
      <c r="G92" s="442"/>
      <c r="H92" s="442"/>
      <c r="I92" s="441"/>
      <c r="J92" s="441"/>
      <c r="K92" s="441"/>
      <c r="L92" s="441"/>
      <c r="M92" s="441"/>
      <c r="N92" s="441"/>
      <c r="O92" s="441"/>
    </row>
    <row r="93" spans="1:15" s="234" customFormat="1" ht="14">
      <c r="B93" s="441"/>
      <c r="C93" s="441"/>
      <c r="D93" s="441"/>
      <c r="E93" s="441"/>
      <c r="F93" s="442"/>
      <c r="G93" s="442"/>
      <c r="H93" s="442"/>
      <c r="I93" s="441"/>
      <c r="J93" s="441"/>
      <c r="K93" s="441"/>
      <c r="L93" s="441"/>
      <c r="M93" s="441"/>
      <c r="N93" s="441"/>
      <c r="O93" s="441"/>
    </row>
    <row r="94" spans="1:15" s="234" customFormat="1" ht="14">
      <c r="B94" s="441"/>
      <c r="C94" s="441"/>
      <c r="D94" s="441"/>
      <c r="E94" s="441"/>
      <c r="F94" s="442"/>
      <c r="G94" s="442"/>
      <c r="H94" s="442"/>
      <c r="I94" s="441"/>
      <c r="J94" s="441"/>
      <c r="K94" s="441"/>
      <c r="L94" s="441"/>
      <c r="M94" s="441"/>
      <c r="N94" s="441"/>
      <c r="O94" s="441"/>
    </row>
    <row r="95" spans="1:15" s="234" customFormat="1" ht="14">
      <c r="B95" s="441"/>
      <c r="C95" s="441"/>
      <c r="D95" s="441"/>
      <c r="E95" s="441"/>
      <c r="F95" s="442"/>
      <c r="G95" s="442"/>
      <c r="H95" s="442"/>
      <c r="I95" s="441"/>
      <c r="J95" s="441"/>
      <c r="K95" s="441"/>
      <c r="L95" s="441"/>
      <c r="M95" s="441"/>
      <c r="N95" s="441"/>
      <c r="O95" s="441"/>
    </row>
    <row r="96" spans="1:15" s="234" customFormat="1" ht="14">
      <c r="B96" s="441"/>
      <c r="C96" s="441"/>
      <c r="D96" s="441"/>
      <c r="E96" s="441"/>
      <c r="F96" s="442"/>
      <c r="G96" s="442"/>
      <c r="H96" s="442"/>
      <c r="I96" s="441"/>
      <c r="J96" s="441"/>
      <c r="K96" s="441"/>
      <c r="L96" s="441"/>
      <c r="M96" s="441"/>
      <c r="N96" s="441"/>
      <c r="O96" s="441"/>
    </row>
    <row r="97" spans="2:15" s="234" customFormat="1" ht="14">
      <c r="B97" s="441"/>
      <c r="C97" s="441"/>
      <c r="D97" s="441"/>
      <c r="E97" s="441"/>
      <c r="F97" s="442"/>
      <c r="G97" s="442"/>
      <c r="H97" s="442"/>
      <c r="I97" s="441"/>
      <c r="J97" s="441"/>
      <c r="K97" s="441"/>
      <c r="L97" s="441"/>
      <c r="M97" s="441"/>
      <c r="N97" s="441"/>
      <c r="O97" s="441"/>
    </row>
    <row r="98" spans="2:15" s="234" customFormat="1" ht="14">
      <c r="B98" s="441"/>
      <c r="C98" s="441"/>
      <c r="D98" s="441"/>
      <c r="E98" s="441"/>
      <c r="F98" s="442"/>
      <c r="G98" s="442"/>
      <c r="H98" s="442"/>
      <c r="I98" s="441"/>
      <c r="J98" s="441"/>
      <c r="K98" s="441"/>
      <c r="L98" s="441"/>
      <c r="M98" s="441"/>
      <c r="N98" s="441"/>
      <c r="O98" s="441"/>
    </row>
    <row r="99" spans="2:15" s="234" customFormat="1" ht="14">
      <c r="B99" s="441"/>
      <c r="C99" s="441"/>
      <c r="D99" s="441"/>
      <c r="E99" s="441"/>
      <c r="F99" s="442"/>
      <c r="G99" s="442"/>
      <c r="H99" s="442"/>
      <c r="I99" s="441"/>
      <c r="J99" s="441"/>
      <c r="K99" s="441"/>
      <c r="L99" s="441"/>
      <c r="M99" s="441"/>
      <c r="N99" s="441"/>
      <c r="O99" s="441"/>
    </row>
    <row r="100" spans="2:15" s="234" customFormat="1" ht="14">
      <c r="B100" s="441"/>
      <c r="C100" s="441"/>
      <c r="D100" s="441"/>
      <c r="E100" s="441"/>
      <c r="F100" s="442"/>
      <c r="G100" s="442"/>
      <c r="H100" s="442"/>
      <c r="I100" s="441"/>
      <c r="J100" s="441"/>
      <c r="K100" s="441"/>
      <c r="L100" s="441"/>
      <c r="M100" s="441"/>
      <c r="N100" s="441"/>
      <c r="O100" s="441"/>
    </row>
    <row r="101" spans="2:15" s="234" customFormat="1" ht="14">
      <c r="B101" s="441"/>
      <c r="C101" s="441"/>
      <c r="D101" s="441"/>
      <c r="E101" s="441"/>
      <c r="F101" s="442"/>
      <c r="G101" s="442"/>
      <c r="H101" s="442"/>
      <c r="I101" s="441"/>
      <c r="J101" s="441"/>
      <c r="K101" s="441"/>
      <c r="L101" s="441"/>
      <c r="M101" s="441"/>
      <c r="N101" s="441"/>
      <c r="O101" s="441"/>
    </row>
    <row r="102" spans="2:15" s="234" customFormat="1" ht="14">
      <c r="B102" s="441"/>
      <c r="C102" s="441"/>
      <c r="D102" s="441"/>
      <c r="E102" s="441"/>
      <c r="F102" s="442"/>
      <c r="G102" s="442"/>
      <c r="H102" s="442"/>
      <c r="I102" s="441"/>
      <c r="J102" s="441"/>
      <c r="K102" s="441"/>
      <c r="L102" s="441"/>
      <c r="M102" s="441"/>
      <c r="N102" s="441"/>
      <c r="O102" s="441"/>
    </row>
    <row r="103" spans="2:15" s="234" customFormat="1" ht="14">
      <c r="B103" s="441"/>
      <c r="C103" s="441"/>
      <c r="D103" s="441"/>
      <c r="E103" s="441"/>
      <c r="F103" s="442"/>
      <c r="G103" s="442"/>
      <c r="H103" s="442"/>
      <c r="I103" s="441"/>
      <c r="J103" s="441"/>
      <c r="K103" s="441"/>
      <c r="L103" s="441"/>
      <c r="M103" s="441"/>
      <c r="N103" s="441"/>
      <c r="O103" s="441"/>
    </row>
    <row r="104" spans="2:15" s="234" customFormat="1" ht="14">
      <c r="B104" s="441"/>
      <c r="C104" s="441"/>
      <c r="D104" s="441"/>
      <c r="E104" s="441"/>
      <c r="F104" s="441"/>
      <c r="G104" s="441"/>
      <c r="H104" s="441"/>
      <c r="I104" s="441"/>
      <c r="J104" s="441"/>
      <c r="K104" s="441"/>
      <c r="L104" s="441"/>
      <c r="M104" s="441"/>
      <c r="N104" s="441"/>
      <c r="O104" s="441"/>
    </row>
    <row r="105" spans="2:15" s="234" customFormat="1" ht="14">
      <c r="B105" s="441"/>
      <c r="C105" s="441"/>
      <c r="D105" s="441"/>
      <c r="E105" s="441"/>
      <c r="F105" s="441"/>
      <c r="G105" s="441"/>
      <c r="H105" s="441"/>
      <c r="I105" s="441"/>
      <c r="J105" s="441"/>
      <c r="K105" s="441"/>
      <c r="L105" s="441"/>
      <c r="M105" s="441"/>
      <c r="N105" s="441"/>
      <c r="O105" s="441"/>
    </row>
    <row r="106" spans="2:15" s="234" customFormat="1" ht="14">
      <c r="B106" s="441"/>
      <c r="C106" s="441"/>
      <c r="D106" s="441"/>
      <c r="E106" s="441"/>
      <c r="F106" s="441"/>
      <c r="G106" s="441"/>
      <c r="H106" s="441"/>
      <c r="I106" s="441"/>
      <c r="J106" s="441"/>
      <c r="K106" s="441"/>
      <c r="L106" s="441"/>
      <c r="M106" s="441"/>
      <c r="N106" s="441"/>
      <c r="O106" s="441"/>
    </row>
    <row r="107" spans="2:15" s="234" customFormat="1" ht="14">
      <c r="B107" s="441"/>
      <c r="C107" s="441"/>
      <c r="D107" s="441"/>
      <c r="E107" s="441"/>
      <c r="F107" s="441"/>
      <c r="G107" s="441"/>
      <c r="H107" s="441"/>
      <c r="I107" s="441"/>
      <c r="J107" s="441"/>
      <c r="K107" s="441"/>
      <c r="L107" s="441"/>
      <c r="M107" s="441"/>
      <c r="N107" s="441"/>
      <c r="O107" s="441"/>
    </row>
    <row r="108" spans="2:15" s="234" customFormat="1" ht="14">
      <c r="B108" s="441"/>
      <c r="C108" s="441"/>
      <c r="D108" s="441"/>
      <c r="E108" s="441"/>
      <c r="F108" s="441"/>
      <c r="G108" s="441"/>
      <c r="H108" s="441"/>
      <c r="I108" s="441"/>
      <c r="J108" s="441"/>
      <c r="K108" s="441"/>
      <c r="L108" s="441"/>
      <c r="M108" s="441"/>
      <c r="N108" s="441"/>
      <c r="O108" s="441"/>
    </row>
    <row r="109" spans="2:15" s="234" customFormat="1" ht="14">
      <c r="B109" s="441"/>
      <c r="C109" s="441"/>
      <c r="D109" s="441"/>
      <c r="E109" s="441"/>
      <c r="F109" s="441"/>
      <c r="G109" s="441"/>
      <c r="H109" s="441"/>
      <c r="I109" s="441"/>
      <c r="J109" s="441"/>
      <c r="K109" s="441"/>
      <c r="L109" s="441"/>
      <c r="M109" s="441"/>
      <c r="N109" s="441"/>
      <c r="O109" s="441"/>
    </row>
    <row r="110" spans="2:15" s="234" customFormat="1" ht="14">
      <c r="B110" s="441"/>
      <c r="C110" s="441"/>
      <c r="D110" s="441"/>
      <c r="E110" s="441"/>
      <c r="F110" s="441"/>
      <c r="G110" s="441"/>
      <c r="H110" s="441"/>
      <c r="I110" s="441"/>
      <c r="J110" s="441"/>
      <c r="K110" s="441"/>
      <c r="L110" s="441"/>
      <c r="M110" s="441"/>
      <c r="N110" s="441"/>
      <c r="O110" s="441"/>
    </row>
    <row r="111" spans="2:15" s="234" customFormat="1" ht="14">
      <c r="B111" s="441"/>
      <c r="C111" s="441"/>
      <c r="D111" s="441"/>
      <c r="E111" s="441"/>
      <c r="F111" s="441"/>
      <c r="G111" s="441"/>
      <c r="H111" s="441"/>
      <c r="I111" s="441"/>
      <c r="J111" s="441"/>
      <c r="K111" s="441"/>
      <c r="L111" s="441"/>
      <c r="M111" s="441"/>
      <c r="N111" s="441"/>
      <c r="O111" s="441"/>
    </row>
    <row r="112" spans="2:15" s="234" customFormat="1" ht="14">
      <c r="B112" s="441"/>
      <c r="C112" s="441"/>
      <c r="D112" s="441"/>
      <c r="E112" s="441"/>
      <c r="F112" s="441"/>
      <c r="G112" s="441"/>
      <c r="H112" s="441"/>
      <c r="I112" s="441"/>
      <c r="J112" s="441"/>
      <c r="K112" s="441"/>
      <c r="L112" s="441"/>
      <c r="M112" s="441"/>
      <c r="N112" s="441"/>
      <c r="O112" s="441"/>
    </row>
    <row r="113" spans="2:15" s="234" customFormat="1" ht="14">
      <c r="B113" s="441"/>
      <c r="C113" s="441"/>
      <c r="D113" s="441"/>
      <c r="E113" s="441"/>
      <c r="F113" s="441"/>
      <c r="G113" s="441"/>
      <c r="H113" s="441"/>
      <c r="I113" s="441"/>
      <c r="J113" s="441"/>
      <c r="K113" s="441"/>
      <c r="L113" s="441"/>
      <c r="M113" s="441"/>
      <c r="N113" s="441"/>
      <c r="O113" s="441"/>
    </row>
  </sheetData>
  <sheetProtection selectLockedCells="1" selectUnlockedCells="1"/>
  <mergeCells count="13">
    <mergeCell ref="O8:O9"/>
    <mergeCell ref="C9:E9"/>
    <mergeCell ref="J9:L9"/>
    <mergeCell ref="A3:O3"/>
    <mergeCell ref="A7:A9"/>
    <mergeCell ref="B7:B9"/>
    <mergeCell ref="C7:H7"/>
    <mergeCell ref="J7:O7"/>
    <mergeCell ref="F8:F9"/>
    <mergeCell ref="G8:G9"/>
    <mergeCell ref="H8:H9"/>
    <mergeCell ref="M8:M9"/>
    <mergeCell ref="N8:N9"/>
  </mergeCells>
  <pageMargins left="0.7" right="0.7" top="0.75" bottom="0.75" header="0.3" footer="0.3"/>
  <pageSetup orientation="portrait" horizontalDpi="360" verticalDpi="360"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5FA36-1857-7749-8E3E-656B004C84FC}">
  <dimension ref="A1:O54"/>
  <sheetViews>
    <sheetView showGridLines="0" zoomScale="87" zoomScaleNormal="87" workbookViewId="0"/>
  </sheetViews>
  <sheetFormatPr baseColWidth="10" defaultColWidth="11.5" defaultRowHeight="15"/>
  <cols>
    <col min="1" max="1" width="24.5" style="232" customWidth="1"/>
    <col min="2" max="2" width="21.83203125" style="443" customWidth="1"/>
    <col min="3" max="5" width="17" style="443" bestFit="1" customWidth="1"/>
    <col min="6" max="7" width="11.5" style="443" bestFit="1" customWidth="1"/>
    <col min="8" max="8" width="13.5" style="443" customWidth="1"/>
    <col min="9" max="9" width="4" style="443" customWidth="1"/>
    <col min="10" max="12" width="17" style="443" bestFit="1" customWidth="1"/>
    <col min="13" max="14" width="11.5" style="443" bestFit="1" customWidth="1"/>
    <col min="15" max="15" width="13.5" style="443" customWidth="1"/>
    <col min="16" max="16384" width="11.5" style="232"/>
  </cols>
  <sheetData>
    <row r="1" spans="1:15" s="14" customFormat="1" ht="59.25" customHeight="1">
      <c r="B1" s="405"/>
      <c r="C1" s="405"/>
      <c r="D1" s="405"/>
      <c r="E1" s="405"/>
      <c r="F1" s="405"/>
      <c r="G1" s="405"/>
      <c r="H1" s="405"/>
      <c r="I1" s="405"/>
      <c r="J1" s="405"/>
      <c r="K1" s="405"/>
      <c r="L1" s="405"/>
      <c r="M1" s="405"/>
      <c r="N1" s="405"/>
      <c r="O1" s="405"/>
    </row>
    <row r="2" spans="1:15" s="15" customFormat="1" ht="3.75" customHeight="1">
      <c r="B2" s="405"/>
      <c r="C2" s="405"/>
      <c r="D2" s="405"/>
      <c r="E2" s="405"/>
      <c r="F2" s="405"/>
      <c r="G2" s="405"/>
      <c r="H2" s="405"/>
      <c r="I2" s="405"/>
      <c r="J2" s="405"/>
      <c r="K2" s="405"/>
      <c r="L2" s="405"/>
      <c r="M2" s="405"/>
      <c r="N2" s="405"/>
      <c r="O2" s="405"/>
    </row>
    <row r="3" spans="1:15" ht="28.5" customHeight="1">
      <c r="A3" s="461" t="s">
        <v>13</v>
      </c>
      <c r="B3" s="461"/>
      <c r="C3" s="461"/>
      <c r="D3" s="461"/>
      <c r="E3" s="461"/>
      <c r="F3" s="461"/>
      <c r="G3" s="461"/>
      <c r="H3" s="461"/>
      <c r="I3" s="461"/>
      <c r="J3" s="461"/>
      <c r="K3" s="461"/>
      <c r="L3" s="461"/>
      <c r="M3" s="461"/>
      <c r="N3" s="461"/>
      <c r="O3" s="461"/>
    </row>
    <row r="4" spans="1:15" s="231" customFormat="1">
      <c r="A4" s="385" t="s">
        <v>581</v>
      </c>
      <c r="B4" s="406"/>
      <c r="C4" s="406"/>
      <c r="D4" s="406"/>
      <c r="E4" s="407"/>
      <c r="F4" s="407"/>
      <c r="G4" s="407"/>
      <c r="H4" s="407"/>
      <c r="I4" s="407"/>
      <c r="J4" s="407"/>
      <c r="K4" s="407"/>
      <c r="L4" s="407"/>
      <c r="M4" s="407"/>
      <c r="N4" s="407"/>
      <c r="O4" s="407"/>
    </row>
    <row r="5" spans="1:15" s="231" customFormat="1">
      <c r="A5" s="386" t="s">
        <v>621</v>
      </c>
      <c r="B5" s="408"/>
      <c r="C5" s="409"/>
      <c r="D5" s="409"/>
      <c r="E5" s="410"/>
      <c r="F5" s="410"/>
      <c r="G5" s="409"/>
      <c r="H5" s="409"/>
      <c r="I5" s="409"/>
      <c r="J5" s="409"/>
      <c r="K5" s="409"/>
      <c r="L5" s="409"/>
      <c r="M5" s="409"/>
      <c r="N5" s="409"/>
      <c r="O5" s="409"/>
    </row>
    <row r="6" spans="1:15" s="231" customFormat="1" ht="16" thickBot="1">
      <c r="A6" s="387" t="s">
        <v>622</v>
      </c>
      <c r="B6" s="411"/>
      <c r="C6" s="412"/>
      <c r="D6" s="412"/>
      <c r="E6" s="413"/>
      <c r="F6" s="413"/>
      <c r="G6" s="412"/>
      <c r="H6" s="412"/>
      <c r="I6" s="409"/>
      <c r="J6" s="412"/>
      <c r="K6" s="412"/>
      <c r="L6" s="412"/>
      <c r="M6" s="412"/>
      <c r="N6" s="412"/>
      <c r="O6" s="412"/>
    </row>
    <row r="7" spans="1:15" s="231" customFormat="1">
      <c r="A7" s="502" t="s">
        <v>585</v>
      </c>
      <c r="B7" s="517" t="s">
        <v>630</v>
      </c>
      <c r="C7" s="520" t="s">
        <v>623</v>
      </c>
      <c r="D7" s="520"/>
      <c r="E7" s="520"/>
      <c r="F7" s="520"/>
      <c r="G7" s="520"/>
      <c r="H7" s="520"/>
      <c r="I7" s="444"/>
      <c r="J7" s="520" t="s">
        <v>624</v>
      </c>
      <c r="K7" s="520"/>
      <c r="L7" s="520"/>
      <c r="M7" s="520"/>
      <c r="N7" s="520"/>
      <c r="O7" s="521"/>
    </row>
    <row r="8" spans="1:15" s="231" customFormat="1">
      <c r="A8" s="503"/>
      <c r="B8" s="518"/>
      <c r="C8" s="415" t="s">
        <v>589</v>
      </c>
      <c r="D8" s="415" t="s">
        <v>590</v>
      </c>
      <c r="E8" s="415" t="s">
        <v>591</v>
      </c>
      <c r="F8" s="522" t="s">
        <v>592</v>
      </c>
      <c r="G8" s="522" t="s">
        <v>593</v>
      </c>
      <c r="H8" s="522" t="s">
        <v>594</v>
      </c>
      <c r="I8" s="445"/>
      <c r="J8" s="415" t="s">
        <v>589</v>
      </c>
      <c r="K8" s="415" t="s">
        <v>590</v>
      </c>
      <c r="L8" s="415" t="s">
        <v>591</v>
      </c>
      <c r="M8" s="522" t="s">
        <v>592</v>
      </c>
      <c r="N8" s="522" t="s">
        <v>593</v>
      </c>
      <c r="O8" s="514" t="s">
        <v>594</v>
      </c>
    </row>
    <row r="9" spans="1:15" s="231" customFormat="1" ht="33" customHeight="1" thickBot="1">
      <c r="A9" s="504"/>
      <c r="B9" s="519"/>
      <c r="C9" s="516" t="s">
        <v>595</v>
      </c>
      <c r="D9" s="516"/>
      <c r="E9" s="516"/>
      <c r="F9" s="519"/>
      <c r="G9" s="519"/>
      <c r="H9" s="519"/>
      <c r="I9" s="446"/>
      <c r="J9" s="516" t="s">
        <v>595</v>
      </c>
      <c r="K9" s="516"/>
      <c r="L9" s="516"/>
      <c r="M9" s="519"/>
      <c r="N9" s="519"/>
      <c r="O9" s="515"/>
    </row>
    <row r="10" spans="1:15" s="234" customFormat="1">
      <c r="B10" s="417" t="s">
        <v>23</v>
      </c>
      <c r="C10" s="432">
        <v>38023218.935166866</v>
      </c>
      <c r="D10" s="432">
        <v>13320101.876723895</v>
      </c>
      <c r="E10" s="432">
        <v>32340997.179667428</v>
      </c>
      <c r="F10" s="426">
        <v>142.79842210652643</v>
      </c>
      <c r="G10" s="421">
        <v>-14.944083942993242</v>
      </c>
      <c r="H10" s="426">
        <v>142.79842210652643</v>
      </c>
      <c r="I10" s="414"/>
      <c r="J10" s="432">
        <v>56269771.839999989</v>
      </c>
      <c r="K10" s="432">
        <v>31093240.640000004</v>
      </c>
      <c r="L10" s="432">
        <v>50144430.800000004</v>
      </c>
      <c r="M10" s="447">
        <v>61.271163017635203</v>
      </c>
      <c r="N10" s="447">
        <v>-10.885668876385452</v>
      </c>
      <c r="O10" s="447">
        <v>61.271163017635203</v>
      </c>
    </row>
    <row r="11" spans="1:15" s="234" customFormat="1" ht="14">
      <c r="A11" s="236"/>
      <c r="B11" s="441"/>
      <c r="C11" s="441"/>
      <c r="D11" s="441"/>
      <c r="E11" s="441"/>
      <c r="F11" s="441"/>
      <c r="G11" s="441"/>
      <c r="H11" s="441"/>
      <c r="I11" s="441"/>
      <c r="J11" s="441"/>
      <c r="K11" s="441"/>
      <c r="L11" s="441"/>
      <c r="M11" s="441"/>
      <c r="N11" s="441"/>
      <c r="O11" s="441"/>
    </row>
    <row r="12" spans="1:15" s="234" customFormat="1" ht="14">
      <c r="B12" s="441"/>
      <c r="C12" s="441"/>
      <c r="D12" s="441"/>
      <c r="E12" s="441"/>
      <c r="F12" s="441"/>
      <c r="G12" s="441"/>
      <c r="H12" s="441"/>
      <c r="I12" s="441"/>
      <c r="J12" s="441"/>
      <c r="K12" s="441"/>
      <c r="L12" s="441"/>
      <c r="M12" s="441"/>
      <c r="N12" s="441"/>
      <c r="O12" s="441"/>
    </row>
    <row r="13" spans="1:15" s="234" customFormat="1">
      <c r="A13" s="425" t="s">
        <v>611</v>
      </c>
      <c r="B13" s="422"/>
      <c r="C13" s="419">
        <v>7803692.1680050427</v>
      </c>
      <c r="D13" s="419">
        <v>6264314.4108799389</v>
      </c>
      <c r="E13" s="419">
        <v>9458706.0543199722</v>
      </c>
      <c r="F13" s="448">
        <v>50.993475645027871</v>
      </c>
      <c r="G13" s="448">
        <v>21.208087795933931</v>
      </c>
      <c r="H13" s="448">
        <v>23.981735823072377</v>
      </c>
      <c r="I13" s="414"/>
      <c r="J13" s="419">
        <v>4976157.6500000004</v>
      </c>
      <c r="K13" s="419">
        <v>3495034.0300000007</v>
      </c>
      <c r="L13" s="419">
        <v>2436749.0999999996</v>
      </c>
      <c r="M13" s="421">
        <v>-30.279674558705249</v>
      </c>
      <c r="N13" s="421">
        <v>-51.031513239939265</v>
      </c>
      <c r="O13" s="421">
        <v>-3.4035851786981883</v>
      </c>
    </row>
    <row r="14" spans="1:15" s="234" customFormat="1">
      <c r="A14" s="232"/>
      <c r="B14" s="427" t="s">
        <v>631</v>
      </c>
      <c r="C14" s="428">
        <v>2640484.0291299978</v>
      </c>
      <c r="D14" s="428">
        <v>2687356.4955699998</v>
      </c>
      <c r="E14" s="428">
        <v>3596056.0921399915</v>
      </c>
      <c r="F14" s="449">
        <v>33.813883571753387</v>
      </c>
      <c r="G14" s="449">
        <v>36.189276377666303</v>
      </c>
      <c r="H14" s="449">
        <v>6.8220168657860754</v>
      </c>
      <c r="I14" s="430"/>
      <c r="J14" s="431">
        <v>2465258.7399999998</v>
      </c>
      <c r="K14" s="431">
        <v>2928544.04</v>
      </c>
      <c r="L14" s="431">
        <v>2110899.4000000004</v>
      </c>
      <c r="M14" s="429">
        <v>-27.919834184907788</v>
      </c>
      <c r="N14" s="429">
        <v>-14.374123667035429</v>
      </c>
      <c r="O14" s="429">
        <v>-2.6296539799976268</v>
      </c>
    </row>
    <row r="15" spans="1:15" s="234" customFormat="1">
      <c r="A15" s="232"/>
      <c r="B15" s="427" t="s">
        <v>632</v>
      </c>
      <c r="C15" s="428">
        <v>854313.17419500102</v>
      </c>
      <c r="D15" s="428">
        <v>549881.92444000067</v>
      </c>
      <c r="E15" s="428">
        <v>861824.9029550011</v>
      </c>
      <c r="F15" s="449">
        <v>56.729083945191128</v>
      </c>
      <c r="G15" s="449">
        <v>0.87927109014539173</v>
      </c>
      <c r="H15" s="449">
        <v>2.3418963413493308</v>
      </c>
      <c r="I15" s="430"/>
      <c r="J15" s="431">
        <v>65.08</v>
      </c>
      <c r="K15" s="431">
        <v>20</v>
      </c>
      <c r="L15" s="431">
        <v>139.4</v>
      </c>
      <c r="M15" s="429" t="s">
        <v>607</v>
      </c>
      <c r="N15" s="429">
        <v>114.19791026429012</v>
      </c>
      <c r="O15" s="429">
        <v>3.8400629057106861E-4</v>
      </c>
    </row>
    <row r="16" spans="1:15" s="234" customFormat="1">
      <c r="A16" s="416"/>
      <c r="B16" s="427" t="s">
        <v>633</v>
      </c>
      <c r="C16" s="428">
        <v>658638.81144999911</v>
      </c>
      <c r="D16" s="428">
        <v>385866.20273999945</v>
      </c>
      <c r="E16" s="428">
        <v>643425.44205499825</v>
      </c>
      <c r="F16" s="449">
        <v>66.748328173365522</v>
      </c>
      <c r="G16" s="449">
        <v>-2.3098197571303904</v>
      </c>
      <c r="H16" s="449">
        <v>1.9336131337333733</v>
      </c>
      <c r="I16" s="430"/>
      <c r="J16" s="431">
        <v>22670</v>
      </c>
      <c r="K16" s="431">
        <v>87730</v>
      </c>
      <c r="L16" s="431">
        <v>6500</v>
      </c>
      <c r="M16" s="429">
        <v>-92.590903909723011</v>
      </c>
      <c r="N16" s="429">
        <v>-71.327745919717685</v>
      </c>
      <c r="O16" s="429">
        <v>-0.26124649064562733</v>
      </c>
    </row>
    <row r="17" spans="1:15" s="234" customFormat="1">
      <c r="A17" s="416"/>
      <c r="B17" s="427" t="s">
        <v>634</v>
      </c>
      <c r="C17" s="428">
        <v>289339.83078499982</v>
      </c>
      <c r="D17" s="428">
        <v>320243.41639999993</v>
      </c>
      <c r="E17" s="428">
        <v>623658.99987999944</v>
      </c>
      <c r="F17" s="449">
        <v>94.745299338493936</v>
      </c>
      <c r="G17" s="449">
        <v>115.54550515494795</v>
      </c>
      <c r="H17" s="449">
        <v>2.2778773487476145</v>
      </c>
      <c r="I17" s="430"/>
      <c r="J17" s="431">
        <v>824000</v>
      </c>
      <c r="K17" s="431">
        <v>0</v>
      </c>
      <c r="L17" s="431">
        <v>0</v>
      </c>
      <c r="M17" s="429" t="s">
        <v>625</v>
      </c>
      <c r="N17" s="429">
        <v>-100</v>
      </c>
      <c r="O17" s="429">
        <v>0</v>
      </c>
    </row>
    <row r="18" spans="1:15" s="234" customFormat="1">
      <c r="A18" s="416"/>
      <c r="B18" s="427" t="s">
        <v>635</v>
      </c>
      <c r="C18" s="428">
        <v>420982.52335000015</v>
      </c>
      <c r="D18" s="428">
        <v>295143.43488500069</v>
      </c>
      <c r="E18" s="428">
        <v>570773.77230500046</v>
      </c>
      <c r="F18" s="449">
        <v>93.388605281833904</v>
      </c>
      <c r="G18" s="449">
        <v>35.581346171576236</v>
      </c>
      <c r="H18" s="449">
        <v>2.0692810007830928</v>
      </c>
      <c r="I18" s="430"/>
      <c r="J18" s="431">
        <v>36570</v>
      </c>
      <c r="K18" s="431">
        <v>3017.54</v>
      </c>
      <c r="L18" s="431">
        <v>0</v>
      </c>
      <c r="M18" s="429">
        <v>-100</v>
      </c>
      <c r="N18" s="429">
        <v>-100</v>
      </c>
      <c r="O18" s="429">
        <v>-9.7048102349231342E-3</v>
      </c>
    </row>
    <row r="19" spans="1:15" s="234" customFormat="1">
      <c r="A19" s="416"/>
      <c r="B19" s="427" t="s">
        <v>636</v>
      </c>
      <c r="C19" s="428">
        <v>728822.17154999985</v>
      </c>
      <c r="D19" s="428">
        <v>419037.56533499993</v>
      </c>
      <c r="E19" s="428">
        <v>569263.34366500052</v>
      </c>
      <c r="F19" s="449">
        <v>35.850193576297265</v>
      </c>
      <c r="G19" s="449">
        <v>-21.892696752852974</v>
      </c>
      <c r="H19" s="449">
        <v>1.1278125326692239</v>
      </c>
      <c r="I19" s="430"/>
      <c r="J19" s="431">
        <v>18993.919999999998</v>
      </c>
      <c r="K19" s="431">
        <v>21132.989999999998</v>
      </c>
      <c r="L19" s="431">
        <v>20198</v>
      </c>
      <c r="M19" s="429">
        <v>-4.4243147798773297</v>
      </c>
      <c r="N19" s="429">
        <v>6.3392917312487462</v>
      </c>
      <c r="O19" s="429">
        <v>-3.0070522748831042E-3</v>
      </c>
    </row>
    <row r="20" spans="1:15" s="234" customFormat="1">
      <c r="A20" s="416"/>
      <c r="B20" s="427" t="s">
        <v>637</v>
      </c>
      <c r="C20" s="428">
        <v>357444.71104999958</v>
      </c>
      <c r="D20" s="428">
        <v>282355.00005000009</v>
      </c>
      <c r="E20" s="428">
        <v>441757.73490000045</v>
      </c>
      <c r="F20" s="449">
        <v>56.454723600351663</v>
      </c>
      <c r="G20" s="449">
        <v>23.587710558740682</v>
      </c>
      <c r="H20" s="449">
        <v>1.1967080756983353</v>
      </c>
      <c r="I20" s="430"/>
      <c r="J20" s="431">
        <v>178</v>
      </c>
      <c r="K20" s="431">
        <v>2000</v>
      </c>
      <c r="L20" s="431">
        <v>800</v>
      </c>
      <c r="M20" s="429">
        <v>-60</v>
      </c>
      <c r="N20" s="429">
        <v>349.43820224719099</v>
      </c>
      <c r="O20" s="429">
        <v>-3.8593597042318453E-3</v>
      </c>
    </row>
    <row r="21" spans="1:15" s="234" customFormat="1">
      <c r="A21" s="416"/>
      <c r="B21" s="427" t="s">
        <v>638</v>
      </c>
      <c r="C21" s="428">
        <v>233213.61909999992</v>
      </c>
      <c r="D21" s="428">
        <v>133999.44719000021</v>
      </c>
      <c r="E21" s="428">
        <v>293331.00508500007</v>
      </c>
      <c r="F21" s="449">
        <v>118.90463821770906</v>
      </c>
      <c r="G21" s="449">
        <v>25.777819587466865</v>
      </c>
      <c r="H21" s="449">
        <v>1.1961737182612884</v>
      </c>
      <c r="I21" s="430"/>
      <c r="J21" s="431">
        <v>1270</v>
      </c>
      <c r="K21" s="431">
        <v>4325.93</v>
      </c>
      <c r="L21" s="431">
        <v>0</v>
      </c>
      <c r="M21" s="429">
        <v>-100</v>
      </c>
      <c r="N21" s="429">
        <v>-100</v>
      </c>
      <c r="O21" s="429">
        <v>-1.3912766604439722E-2</v>
      </c>
    </row>
    <row r="22" spans="1:15" s="234" customFormat="1">
      <c r="A22" s="416"/>
      <c r="B22" s="427" t="s">
        <v>639</v>
      </c>
      <c r="C22" s="428">
        <v>212636.30922000037</v>
      </c>
      <c r="D22" s="428">
        <v>139931.82136000012</v>
      </c>
      <c r="E22" s="428">
        <v>246897.86526499959</v>
      </c>
      <c r="F22" s="449">
        <v>76.441543364042857</v>
      </c>
      <c r="G22" s="449">
        <v>16.112749591393214</v>
      </c>
      <c r="H22" s="449">
        <v>0.80304223567476185</v>
      </c>
      <c r="I22" s="430"/>
      <c r="J22" s="431">
        <v>516</v>
      </c>
      <c r="K22" s="431">
        <v>0</v>
      </c>
      <c r="L22" s="431">
        <v>0</v>
      </c>
      <c r="M22" s="429" t="s">
        <v>625</v>
      </c>
      <c r="N22" s="429">
        <v>-100</v>
      </c>
      <c r="O22" s="429">
        <v>0</v>
      </c>
    </row>
    <row r="23" spans="1:15" s="234" customFormat="1">
      <c r="A23" s="416"/>
      <c r="B23" s="427" t="s">
        <v>640</v>
      </c>
      <c r="C23" s="428">
        <v>129392.83135000031</v>
      </c>
      <c r="D23" s="428">
        <v>152758.57514999982</v>
      </c>
      <c r="E23" s="428">
        <v>244255.96635000038</v>
      </c>
      <c r="F23" s="449">
        <v>59.896729928356287</v>
      </c>
      <c r="G23" s="449">
        <v>88.770864507402081</v>
      </c>
      <c r="H23" s="449">
        <v>0.68691209757101745</v>
      </c>
      <c r="I23" s="430"/>
      <c r="J23" s="431">
        <v>0</v>
      </c>
      <c r="K23" s="431">
        <v>0</v>
      </c>
      <c r="L23" s="431">
        <v>0</v>
      </c>
      <c r="M23" s="429" t="s">
        <v>625</v>
      </c>
      <c r="N23" s="429" t="s">
        <v>625</v>
      </c>
      <c r="O23" s="429">
        <v>0</v>
      </c>
    </row>
    <row r="24" spans="1:15" s="234" customFormat="1">
      <c r="A24" s="416"/>
      <c r="B24" s="427" t="s">
        <v>628</v>
      </c>
      <c r="C24" s="428">
        <f>+C13-SUM(C14:C23)</f>
        <v>1278424.1568250442</v>
      </c>
      <c r="D24" s="428">
        <f>+D13-SUM(D14:D23)</f>
        <v>897740.52775993757</v>
      </c>
      <c r="E24" s="428">
        <f>+E13-SUM(E14:E23)</f>
        <v>1367460.9297199817</v>
      </c>
      <c r="F24" s="449">
        <v>52.322512734509289</v>
      </c>
      <c r="G24" s="449">
        <v>6.9645721585909035</v>
      </c>
      <c r="H24" s="449">
        <v>3.5264024727982997</v>
      </c>
      <c r="I24" s="430"/>
      <c r="J24" s="428">
        <v>1606635.9100000006</v>
      </c>
      <c r="K24" s="428">
        <v>448263.53000000026</v>
      </c>
      <c r="L24" s="428">
        <v>298212.29999999935</v>
      </c>
      <c r="M24" s="429">
        <v>-33.473887558954623</v>
      </c>
      <c r="N24" s="429">
        <v>-81.438713143166382</v>
      </c>
      <c r="O24" s="429">
        <v>-0.48258472552702342</v>
      </c>
    </row>
    <row r="25" spans="1:15" s="234" customFormat="1">
      <c r="A25" s="416"/>
      <c r="B25" s="422"/>
      <c r="C25" s="432"/>
      <c r="D25" s="432"/>
      <c r="E25" s="432"/>
      <c r="F25" s="447"/>
      <c r="G25" s="447"/>
      <c r="H25" s="447"/>
      <c r="I25" s="430"/>
      <c r="J25" s="426"/>
      <c r="K25" s="426"/>
      <c r="L25" s="426"/>
      <c r="M25" s="421"/>
      <c r="N25" s="421"/>
      <c r="O25" s="421"/>
    </row>
    <row r="26" spans="1:15" s="234" customFormat="1">
      <c r="A26" s="425" t="s">
        <v>604</v>
      </c>
      <c r="B26" s="422"/>
      <c r="C26" s="426">
        <v>29941451.252499994</v>
      </c>
      <c r="D26" s="426">
        <v>6889800.1450000033</v>
      </c>
      <c r="E26" s="426">
        <v>22684298.911500033</v>
      </c>
      <c r="F26" s="447">
        <v>229.24465781438167</v>
      </c>
      <c r="G26" s="447">
        <v>-24.237810919048279</v>
      </c>
      <c r="H26" s="447">
        <v>118.57641114667436</v>
      </c>
      <c r="I26" s="430"/>
      <c r="J26" s="426">
        <v>13785435.750000004</v>
      </c>
      <c r="K26" s="426">
        <v>8775340.7700000014</v>
      </c>
      <c r="L26" s="426">
        <v>22831094.549999997</v>
      </c>
      <c r="M26" s="421">
        <v>160.17331005596941</v>
      </c>
      <c r="N26" s="421">
        <v>65.617503603395278</v>
      </c>
      <c r="O26" s="421">
        <v>45.205174792613711</v>
      </c>
    </row>
    <row r="27" spans="1:15" s="234" customFormat="1">
      <c r="A27" s="231"/>
      <c r="B27" s="427" t="s">
        <v>631</v>
      </c>
      <c r="C27" s="428">
        <v>10298717.477499999</v>
      </c>
      <c r="D27" s="428">
        <v>2701191.6324999998</v>
      </c>
      <c r="E27" s="428">
        <v>10727904.485000001</v>
      </c>
      <c r="F27" s="449">
        <v>297.15451343491458</v>
      </c>
      <c r="G27" s="449">
        <v>4.1673830594699135</v>
      </c>
      <c r="H27" s="449">
        <v>60.260146106886879</v>
      </c>
      <c r="I27" s="430"/>
      <c r="J27" s="431">
        <v>1516693.62</v>
      </c>
      <c r="K27" s="431">
        <v>1203465.9999999998</v>
      </c>
      <c r="L27" s="431">
        <v>3080655.33</v>
      </c>
      <c r="M27" s="429">
        <v>155.98191639813678</v>
      </c>
      <c r="N27" s="429">
        <v>103.11652197758963</v>
      </c>
      <c r="O27" s="429">
        <v>6.0372907145133139</v>
      </c>
    </row>
    <row r="28" spans="1:15" s="234" customFormat="1">
      <c r="A28" s="231"/>
      <c r="B28" s="427" t="s">
        <v>641</v>
      </c>
      <c r="C28" s="428">
        <v>7401212.8275000006</v>
      </c>
      <c r="D28" s="428">
        <v>766084.8</v>
      </c>
      <c r="E28" s="428">
        <v>3858997.4525000001</v>
      </c>
      <c r="F28" s="449">
        <v>403.72980282339495</v>
      </c>
      <c r="G28" s="449">
        <v>-47.859931305292548</v>
      </c>
      <c r="H28" s="449">
        <v>23.219887363659623</v>
      </c>
      <c r="I28" s="430"/>
      <c r="J28" s="431">
        <v>33741.910000000003</v>
      </c>
      <c r="K28" s="431">
        <v>0</v>
      </c>
      <c r="L28" s="431">
        <v>0</v>
      </c>
      <c r="M28" s="429" t="s">
        <v>625</v>
      </c>
      <c r="N28" s="429">
        <v>-100</v>
      </c>
      <c r="O28" s="429">
        <v>0</v>
      </c>
    </row>
    <row r="29" spans="1:15" s="234" customFormat="1">
      <c r="A29" s="231"/>
      <c r="B29" s="427" t="s">
        <v>635</v>
      </c>
      <c r="C29" s="428">
        <v>393383.04500000004</v>
      </c>
      <c r="D29" s="428">
        <v>378690.5025</v>
      </c>
      <c r="E29" s="428">
        <v>2236597.0925000003</v>
      </c>
      <c r="F29" s="449">
        <v>490.61346343113013</v>
      </c>
      <c r="G29" s="449">
        <v>468.55452234856745</v>
      </c>
      <c r="H29" s="449">
        <v>13.948140991673528</v>
      </c>
      <c r="I29" s="430"/>
      <c r="J29" s="431">
        <v>341270.76</v>
      </c>
      <c r="K29" s="431">
        <v>115582.93</v>
      </c>
      <c r="L29" s="431">
        <v>435601.48999999993</v>
      </c>
      <c r="M29" s="429">
        <v>276.87354871519523</v>
      </c>
      <c r="N29" s="429">
        <v>27.6410232157012</v>
      </c>
      <c r="O29" s="429">
        <v>1.0292222792252506</v>
      </c>
    </row>
    <row r="30" spans="1:15" s="234" customFormat="1">
      <c r="A30" s="231"/>
      <c r="B30" s="427" t="s">
        <v>642</v>
      </c>
      <c r="C30" s="428">
        <v>871392.24749999994</v>
      </c>
      <c r="D30" s="428">
        <v>222097.62</v>
      </c>
      <c r="E30" s="428">
        <v>1213572.605</v>
      </c>
      <c r="F30" s="449">
        <v>446.41405207313795</v>
      </c>
      <c r="G30" s="449">
        <v>39.268235227213225</v>
      </c>
      <c r="H30" s="449">
        <v>7.4434489628982874</v>
      </c>
      <c r="I30" s="430"/>
      <c r="J30" s="431">
        <v>459274.88999999996</v>
      </c>
      <c r="K30" s="431">
        <v>132668.6</v>
      </c>
      <c r="L30" s="431">
        <v>227112.60000000003</v>
      </c>
      <c r="M30" s="429">
        <v>71.187907311903516</v>
      </c>
      <c r="N30" s="429">
        <v>-50.549745926671484</v>
      </c>
      <c r="O30" s="429">
        <v>0.30374447325539372</v>
      </c>
    </row>
    <row r="31" spans="1:15" s="234" customFormat="1">
      <c r="A31" s="231"/>
      <c r="B31" s="427" t="s">
        <v>634</v>
      </c>
      <c r="C31" s="428">
        <v>414976.65499999997</v>
      </c>
      <c r="D31" s="428">
        <v>248513.27500000002</v>
      </c>
      <c r="E31" s="428">
        <v>1029173.6225000001</v>
      </c>
      <c r="F31" s="449">
        <v>314.13225208995374</v>
      </c>
      <c r="G31" s="449">
        <v>148.00759515014167</v>
      </c>
      <c r="H31" s="449">
        <v>5.8607685941513612</v>
      </c>
      <c r="I31" s="430"/>
      <c r="J31" s="431">
        <v>501873.61</v>
      </c>
      <c r="K31" s="431">
        <v>225127.91000000006</v>
      </c>
      <c r="L31" s="431">
        <v>732081.91</v>
      </c>
      <c r="M31" s="429">
        <v>225.18487379019328</v>
      </c>
      <c r="N31" s="429">
        <v>45.869775858507495</v>
      </c>
      <c r="O31" s="429">
        <v>1.6304315329159589</v>
      </c>
    </row>
    <row r="32" spans="1:15" s="234" customFormat="1">
      <c r="A32" s="231"/>
      <c r="B32" s="427" t="s">
        <v>632</v>
      </c>
      <c r="C32" s="428">
        <v>1072420.2250000001</v>
      </c>
      <c r="D32" s="428">
        <v>725805.34500000009</v>
      </c>
      <c r="E32" s="428">
        <v>750442.55500000005</v>
      </c>
      <c r="F32" s="449">
        <v>3.3944652198724103</v>
      </c>
      <c r="G32" s="449">
        <v>-30.023461185656025</v>
      </c>
      <c r="H32" s="449">
        <v>0.18496262437040409</v>
      </c>
      <c r="I32" s="430"/>
      <c r="J32" s="431">
        <v>1149579.32</v>
      </c>
      <c r="K32" s="431">
        <v>417015.7</v>
      </c>
      <c r="L32" s="431">
        <v>1239817.53</v>
      </c>
      <c r="M32" s="429">
        <v>197.30715893909991</v>
      </c>
      <c r="N32" s="429">
        <v>7.8496723479681201</v>
      </c>
      <c r="O32" s="429">
        <v>2.6462401893918508</v>
      </c>
    </row>
    <row r="33" spans="1:15" s="234" customFormat="1">
      <c r="A33" s="231"/>
      <c r="B33" s="427" t="s">
        <v>633</v>
      </c>
      <c r="C33" s="428">
        <v>781788.22450000001</v>
      </c>
      <c r="D33" s="428">
        <v>497153.30750000005</v>
      </c>
      <c r="E33" s="428">
        <v>594744.87</v>
      </c>
      <c r="F33" s="449">
        <v>19.630074069254771</v>
      </c>
      <c r="G33" s="449">
        <v>-23.925066742930969</v>
      </c>
      <c r="H33" s="449">
        <v>0.73266378443047442</v>
      </c>
      <c r="I33" s="430"/>
      <c r="J33" s="431">
        <v>6536.78</v>
      </c>
      <c r="K33" s="431">
        <v>151641.9</v>
      </c>
      <c r="L33" s="431">
        <v>830462.23</v>
      </c>
      <c r="M33" s="429">
        <v>447.64694322611359</v>
      </c>
      <c r="N33" s="429" t="s">
        <v>607</v>
      </c>
      <c r="O33" s="429">
        <v>2.1831765233461362</v>
      </c>
    </row>
    <row r="34" spans="1:15" s="234" customFormat="1">
      <c r="A34" s="231"/>
      <c r="B34" s="427" t="s">
        <v>643</v>
      </c>
      <c r="C34" s="428">
        <v>476591.81</v>
      </c>
      <c r="D34" s="428">
        <v>278479.51</v>
      </c>
      <c r="E34" s="428">
        <v>519327.58999999997</v>
      </c>
      <c r="F34" s="449">
        <v>86.486822675032698</v>
      </c>
      <c r="G34" s="449">
        <v>8.9669564401452817</v>
      </c>
      <c r="H34" s="449">
        <v>1.8081549392716583</v>
      </c>
      <c r="I34" s="430"/>
      <c r="J34" s="431">
        <v>44500.130000000005</v>
      </c>
      <c r="K34" s="431">
        <v>14306.24</v>
      </c>
      <c r="L34" s="431">
        <v>64182.369999999995</v>
      </c>
      <c r="M34" s="429">
        <v>348.63199554879549</v>
      </c>
      <c r="N34" s="429">
        <v>44.229623598852378</v>
      </c>
      <c r="O34" s="429">
        <v>0.16040827193752422</v>
      </c>
    </row>
    <row r="35" spans="1:15" s="234" customFormat="1">
      <c r="A35" s="231"/>
      <c r="B35" s="427" t="s">
        <v>644</v>
      </c>
      <c r="C35" s="428">
        <v>134240.38250000001</v>
      </c>
      <c r="D35" s="428">
        <v>83662.677499999991</v>
      </c>
      <c r="E35" s="428">
        <v>476442.8</v>
      </c>
      <c r="F35" s="449">
        <v>469.48069824803309</v>
      </c>
      <c r="G35" s="449">
        <v>254.91764186533064</v>
      </c>
      <c r="H35" s="449">
        <v>2.948777165033253</v>
      </c>
      <c r="I35" s="430"/>
      <c r="J35" s="431">
        <v>142179.6</v>
      </c>
      <c r="K35" s="431">
        <v>79755.3</v>
      </c>
      <c r="L35" s="431">
        <v>117918.28</v>
      </c>
      <c r="M35" s="429">
        <v>47.85008645193485</v>
      </c>
      <c r="N35" s="429">
        <v>-17.063854448880154</v>
      </c>
      <c r="O35" s="429">
        <v>0.1227372226711715</v>
      </c>
    </row>
    <row r="36" spans="1:15" s="234" customFormat="1">
      <c r="A36" s="231"/>
      <c r="B36" s="427" t="s">
        <v>645</v>
      </c>
      <c r="C36" s="428">
        <v>2337352.1274999999</v>
      </c>
      <c r="D36" s="428">
        <v>256082</v>
      </c>
      <c r="E36" s="428">
        <v>215404.98499999999</v>
      </c>
      <c r="F36" s="449">
        <v>-15.884371021782091</v>
      </c>
      <c r="G36" s="449">
        <v>-90.784230477485053</v>
      </c>
      <c r="H36" s="449">
        <v>-0.30538065982123408</v>
      </c>
      <c r="I36" s="430"/>
      <c r="J36" s="431">
        <v>0</v>
      </c>
      <c r="K36" s="431">
        <v>0</v>
      </c>
      <c r="L36" s="431">
        <v>0</v>
      </c>
      <c r="M36" s="429" t="s">
        <v>625</v>
      </c>
      <c r="N36" s="429" t="s">
        <v>625</v>
      </c>
      <c r="O36" s="429">
        <v>0</v>
      </c>
    </row>
    <row r="37" spans="1:15" s="234" customFormat="1">
      <c r="A37" s="231"/>
      <c r="B37" s="427" t="s">
        <v>628</v>
      </c>
      <c r="C37" s="428">
        <f>+C26-SUM(C27:C36)</f>
        <v>5759376.2304999903</v>
      </c>
      <c r="D37" s="428">
        <f t="shared" ref="D37:E37" si="0">+D26-SUM(D27:D36)</f>
        <v>732039.47500000335</v>
      </c>
      <c r="E37" s="428">
        <f t="shared" si="0"/>
        <v>1061690.8540000319</v>
      </c>
      <c r="F37" s="449">
        <v>45.031912930655423</v>
      </c>
      <c r="G37" s="449">
        <v>-81.565870825079557</v>
      </c>
      <c r="H37" s="449">
        <v>2.474841274120247</v>
      </c>
      <c r="I37" s="430"/>
      <c r="J37" s="428">
        <v>9589785.1300000027</v>
      </c>
      <c r="K37" s="428">
        <v>6435776.1900000013</v>
      </c>
      <c r="L37" s="428">
        <v>16103262.809999997</v>
      </c>
      <c r="M37" s="429">
        <v>150.2147733947223</v>
      </c>
      <c r="N37" s="429">
        <v>67.920997099545986</v>
      </c>
      <c r="O37" s="429">
        <v>31.091923585357083</v>
      </c>
    </row>
    <row r="38" spans="1:15" s="234" customFormat="1">
      <c r="A38" s="231"/>
      <c r="B38" s="422"/>
      <c r="C38" s="430"/>
      <c r="D38" s="430"/>
      <c r="E38" s="430"/>
      <c r="F38" s="447"/>
      <c r="G38" s="447"/>
      <c r="H38" s="447"/>
      <c r="I38" s="430"/>
      <c r="J38" s="432"/>
      <c r="K38" s="432"/>
      <c r="L38" s="432"/>
      <c r="M38" s="450"/>
      <c r="N38" s="450"/>
      <c r="O38" s="450"/>
    </row>
    <row r="39" spans="1:15" s="234" customFormat="1">
      <c r="A39" s="425" t="s">
        <v>596</v>
      </c>
      <c r="B39" s="422"/>
      <c r="C39" s="426">
        <v>278075.51466207136</v>
      </c>
      <c r="D39" s="426">
        <v>165987.32084396502</v>
      </c>
      <c r="E39" s="426">
        <v>197992.21384746721</v>
      </c>
      <c r="F39" s="447">
        <v>19.281528758204441</v>
      </c>
      <c r="G39" s="447">
        <v>-28.799119876456807</v>
      </c>
      <c r="H39" s="447">
        <v>0.24027513677976334</v>
      </c>
      <c r="I39" s="430"/>
      <c r="J39" s="426">
        <v>37508178.44000002</v>
      </c>
      <c r="K39" s="426">
        <v>18822865.839999985</v>
      </c>
      <c r="L39" s="426">
        <v>24876587.15000001</v>
      </c>
      <c r="M39" s="421">
        <v>32.161528225608549</v>
      </c>
      <c r="N39" s="421">
        <v>-33.676898786770309</v>
      </c>
      <c r="O39" s="421">
        <v>19.469573403719771</v>
      </c>
    </row>
    <row r="40" spans="1:15" s="234" customFormat="1">
      <c r="A40" s="416"/>
      <c r="B40" s="427" t="s">
        <v>631</v>
      </c>
      <c r="C40" s="428">
        <v>112441.08769211303</v>
      </c>
      <c r="D40" s="428">
        <v>62905.75238376054</v>
      </c>
      <c r="E40" s="428">
        <v>101189.90344349376</v>
      </c>
      <c r="F40" s="449">
        <v>60.859539245597652</v>
      </c>
      <c r="G40" s="449">
        <v>-10.006292610248785</v>
      </c>
      <c r="H40" s="449">
        <v>0.28741635322348813</v>
      </c>
      <c r="I40" s="430"/>
      <c r="J40" s="431">
        <v>4750295.1199999992</v>
      </c>
      <c r="K40" s="431">
        <v>2211716.4400000004</v>
      </c>
      <c r="L40" s="431">
        <v>3955599.66</v>
      </c>
      <c r="M40" s="429">
        <v>78.847504520064035</v>
      </c>
      <c r="N40" s="429">
        <v>-16.729391330953753</v>
      </c>
      <c r="O40" s="429">
        <v>5.6085605234617297</v>
      </c>
    </row>
    <row r="41" spans="1:15">
      <c r="A41" s="416"/>
      <c r="B41" s="427" t="s">
        <v>632</v>
      </c>
      <c r="C41" s="428">
        <v>6976.0955350943059</v>
      </c>
      <c r="D41" s="428">
        <v>5530.1355955120353</v>
      </c>
      <c r="E41" s="428">
        <v>26856.488470516157</v>
      </c>
      <c r="F41" s="449">
        <v>385.63887822771397</v>
      </c>
      <c r="G41" s="449">
        <v>284.97879416086721</v>
      </c>
      <c r="H41" s="449">
        <v>0.16010652975763412</v>
      </c>
      <c r="I41" s="430"/>
      <c r="J41" s="431">
        <v>5831360.9500000002</v>
      </c>
      <c r="K41" s="431">
        <v>2268663.939999999</v>
      </c>
      <c r="L41" s="431">
        <v>3156949.5899999994</v>
      </c>
      <c r="M41" s="429">
        <v>39.154571743226136</v>
      </c>
      <c r="N41" s="429">
        <v>-45.862559065221312</v>
      </c>
      <c r="O41" s="429">
        <v>2.8568448695478277</v>
      </c>
    </row>
    <row r="42" spans="1:15">
      <c r="B42" s="427" t="s">
        <v>638</v>
      </c>
      <c r="C42" s="428">
        <v>20900.069548825562</v>
      </c>
      <c r="D42" s="428">
        <v>19306.550958823384</v>
      </c>
      <c r="E42" s="428">
        <v>17184.40370659803</v>
      </c>
      <c r="F42" s="449">
        <v>-10.99185067675436</v>
      </c>
      <c r="G42" s="449">
        <v>-17.778246304622115</v>
      </c>
      <c r="H42" s="449">
        <v>-1.5931914574419906E-2</v>
      </c>
      <c r="I42" s="430"/>
      <c r="J42" s="431">
        <v>868037.94000000006</v>
      </c>
      <c r="K42" s="431">
        <v>760741.34</v>
      </c>
      <c r="L42" s="431">
        <v>1006525.78</v>
      </c>
      <c r="M42" s="429">
        <v>32.308542611868582</v>
      </c>
      <c r="N42" s="429">
        <v>15.954122926931047</v>
      </c>
      <c r="O42" s="429">
        <v>0.79047546971932492</v>
      </c>
    </row>
    <row r="43" spans="1:15">
      <c r="B43" s="427" t="s">
        <v>640</v>
      </c>
      <c r="C43" s="428">
        <v>17714.643156500999</v>
      </c>
      <c r="D43" s="428">
        <v>20107.693042181847</v>
      </c>
      <c r="E43" s="428">
        <v>7118.4480382929178</v>
      </c>
      <c r="F43" s="449">
        <v>-64.598385188395994</v>
      </c>
      <c r="G43" s="449">
        <v>-59.816023526951156</v>
      </c>
      <c r="H43" s="449">
        <v>-9.7516108541083169E-2</v>
      </c>
      <c r="I43" s="430"/>
      <c r="J43" s="431">
        <v>1753584.66</v>
      </c>
      <c r="K43" s="431">
        <v>1519550.3099999998</v>
      </c>
      <c r="L43" s="431">
        <v>1370405.8699999999</v>
      </c>
      <c r="M43" s="429">
        <v>-9.815037976597166</v>
      </c>
      <c r="N43" s="429">
        <v>-21.851171417067487</v>
      </c>
      <c r="O43" s="429">
        <v>-0.4796683682051866</v>
      </c>
    </row>
    <row r="44" spans="1:15">
      <c r="A44" s="416"/>
      <c r="B44" s="427" t="s">
        <v>636</v>
      </c>
      <c r="C44" s="428">
        <v>51030.03496257119</v>
      </c>
      <c r="D44" s="428">
        <v>9384.5789247350458</v>
      </c>
      <c r="E44" s="428">
        <v>5548.5727841433645</v>
      </c>
      <c r="F44" s="449">
        <v>-40.875634073267527</v>
      </c>
      <c r="G44" s="449">
        <v>-89.126848946482099</v>
      </c>
      <c r="H44" s="449">
        <v>-2.8798624635858673E-2</v>
      </c>
      <c r="I44" s="430"/>
      <c r="J44" s="431">
        <v>3870390.65</v>
      </c>
      <c r="K44" s="431">
        <v>1263759.1400000001</v>
      </c>
      <c r="L44" s="431">
        <v>2188068.5499999998</v>
      </c>
      <c r="M44" s="429">
        <v>73.139681506081885</v>
      </c>
      <c r="N44" s="429">
        <v>-43.466467654886472</v>
      </c>
      <c r="O44" s="429">
        <v>2.9727020759969252</v>
      </c>
    </row>
    <row r="45" spans="1:15">
      <c r="B45" s="427" t="s">
        <v>633</v>
      </c>
      <c r="C45" s="428">
        <v>24639.342296492796</v>
      </c>
      <c r="D45" s="428">
        <v>4344.629859049619</v>
      </c>
      <c r="E45" s="428">
        <v>5408.099898950999</v>
      </c>
      <c r="F45" s="449">
        <v>24.477805345977448</v>
      </c>
      <c r="G45" s="449">
        <v>-78.050956742782887</v>
      </c>
      <c r="H45" s="449">
        <v>7.9839482441176526E-3</v>
      </c>
      <c r="I45" s="434"/>
      <c r="J45" s="431">
        <v>3553054.3500000006</v>
      </c>
      <c r="K45" s="431">
        <v>2569510.27</v>
      </c>
      <c r="L45" s="431">
        <v>2333345.0799999991</v>
      </c>
      <c r="M45" s="429">
        <v>-9.1910584190815818</v>
      </c>
      <c r="N45" s="429">
        <v>-34.328472065168413</v>
      </c>
      <c r="O45" s="429">
        <v>-0.75953868152355075</v>
      </c>
    </row>
    <row r="46" spans="1:15">
      <c r="B46" s="427" t="s">
        <v>646</v>
      </c>
      <c r="C46" s="428">
        <v>5616.2947713571975</v>
      </c>
      <c r="D46" s="428">
        <v>15.758835147868918</v>
      </c>
      <c r="E46" s="428">
        <v>5288.7152291823004</v>
      </c>
      <c r="F46" s="449" t="s">
        <v>607</v>
      </c>
      <c r="G46" s="449">
        <v>-5.8326629123089351</v>
      </c>
      <c r="H46" s="449">
        <v>3.9586456941809262E-2</v>
      </c>
      <c r="I46" s="434"/>
      <c r="J46" s="431">
        <v>47668.69</v>
      </c>
      <c r="K46" s="431">
        <v>10227.52</v>
      </c>
      <c r="L46" s="431">
        <v>14005.18</v>
      </c>
      <c r="M46" s="429">
        <v>36.936226964112514</v>
      </c>
      <c r="N46" s="429">
        <v>-70.619750616180141</v>
      </c>
      <c r="O46" s="429">
        <v>1.214945731690706E-2</v>
      </c>
    </row>
    <row r="47" spans="1:15">
      <c r="A47" s="416"/>
      <c r="B47" s="427" t="s">
        <v>647</v>
      </c>
      <c r="C47" s="428">
        <v>14.176287083775708</v>
      </c>
      <c r="D47" s="428">
        <v>5.5688522169732471</v>
      </c>
      <c r="E47" s="428">
        <v>4915.5682431062469</v>
      </c>
      <c r="F47" s="449" t="s">
        <v>607</v>
      </c>
      <c r="G47" s="449" t="s">
        <v>607</v>
      </c>
      <c r="H47" s="449">
        <v>3.6861575356786219E-2</v>
      </c>
      <c r="I47" s="430"/>
      <c r="J47" s="431">
        <v>11764.869999999999</v>
      </c>
      <c r="K47" s="431">
        <v>23236.999999999996</v>
      </c>
      <c r="L47" s="431">
        <v>89.83</v>
      </c>
      <c r="M47" s="429">
        <v>-99.613418255368586</v>
      </c>
      <c r="N47" s="429">
        <v>-99.236455651443663</v>
      </c>
      <c r="O47" s="429">
        <v>-7.444437930417018E-2</v>
      </c>
    </row>
    <row r="48" spans="1:15">
      <c r="A48" s="416"/>
      <c r="B48" s="427" t="s">
        <v>648</v>
      </c>
      <c r="C48" s="428">
        <v>1667.6622658272722</v>
      </c>
      <c r="D48" s="428">
        <v>2110.4955867855797</v>
      </c>
      <c r="E48" s="428">
        <v>4274.9243212286856</v>
      </c>
      <c r="F48" s="449">
        <v>102.55547313129756</v>
      </c>
      <c r="G48" s="449">
        <v>156.34233074812883</v>
      </c>
      <c r="H48" s="449">
        <v>1.6249340691795455E-2</v>
      </c>
      <c r="I48" s="430"/>
      <c r="J48" s="431">
        <v>25817.279999999999</v>
      </c>
      <c r="K48" s="431">
        <v>27340.67</v>
      </c>
      <c r="L48" s="431">
        <v>35991.25</v>
      </c>
      <c r="M48" s="429">
        <v>31.639970783451915</v>
      </c>
      <c r="N48" s="429">
        <v>39.407598321744203</v>
      </c>
      <c r="O48" s="429">
        <v>2.7821416558528267E-2</v>
      </c>
    </row>
    <row r="49" spans="1:15">
      <c r="A49" s="416"/>
      <c r="B49" s="427" t="s">
        <v>635</v>
      </c>
      <c r="C49" s="428">
        <v>4130.9117215775732</v>
      </c>
      <c r="D49" s="428">
        <v>2742.9698025678113</v>
      </c>
      <c r="E49" s="428">
        <v>4182.1232960997941</v>
      </c>
      <c r="F49" s="449">
        <v>52.46698276389079</v>
      </c>
      <c r="G49" s="449">
        <v>1.2397160233349998</v>
      </c>
      <c r="H49" s="449">
        <v>1.0804373020951288E-2</v>
      </c>
      <c r="I49" s="430"/>
      <c r="J49" s="431">
        <v>8175068.6300000018</v>
      </c>
      <c r="K49" s="431">
        <v>3094521.7199999997</v>
      </c>
      <c r="L49" s="431">
        <v>3524308.1799999988</v>
      </c>
      <c r="M49" s="429">
        <v>13.888623150462134</v>
      </c>
      <c r="N49" s="429">
        <v>-56.889558491694302</v>
      </c>
      <c r="O49" s="429">
        <v>1.3822504542903733</v>
      </c>
    </row>
    <row r="50" spans="1:15">
      <c r="A50" s="435"/>
      <c r="B50" s="436" t="s">
        <v>628</v>
      </c>
      <c r="C50" s="437">
        <f>+C39-SUM(C40:C49)</f>
        <v>32945.196424627648</v>
      </c>
      <c r="D50" s="437">
        <f t="shared" ref="D50:E50" si="1">+D39-SUM(D40:D49)</f>
        <v>39533.187003184328</v>
      </c>
      <c r="E50" s="437">
        <f t="shared" si="1"/>
        <v>16024.966415854957</v>
      </c>
      <c r="F50" s="451">
        <v>-59.464521758480601</v>
      </c>
      <c r="G50" s="451">
        <v>-51.358716429215903</v>
      </c>
      <c r="H50" s="451">
        <v>-0.17648679270545689</v>
      </c>
      <c r="I50" s="439"/>
      <c r="J50" s="437">
        <v>8621135.3000000119</v>
      </c>
      <c r="K50" s="437">
        <v>5073597.4899999872</v>
      </c>
      <c r="L50" s="437">
        <v>7291298.1800000146</v>
      </c>
      <c r="M50" s="438">
        <v>43.710615482822483</v>
      </c>
      <c r="N50" s="438">
        <v>-15.425313183519988</v>
      </c>
      <c r="O50" s="438">
        <v>7.1324205658610547</v>
      </c>
    </row>
    <row r="51" spans="1:15">
      <c r="A51" s="402" t="s">
        <v>616</v>
      </c>
    </row>
    <row r="52" spans="1:15">
      <c r="A52" s="403" t="s">
        <v>617</v>
      </c>
    </row>
    <row r="53" spans="1:15">
      <c r="A53" s="403" t="s">
        <v>618</v>
      </c>
    </row>
    <row r="54" spans="1:15">
      <c r="A54" s="404" t="s">
        <v>619</v>
      </c>
    </row>
  </sheetData>
  <sheetProtection selectLockedCells="1" selectUnlockedCells="1"/>
  <mergeCells count="13">
    <mergeCell ref="O8:O9"/>
    <mergeCell ref="C9:E9"/>
    <mergeCell ref="J9:L9"/>
    <mergeCell ref="A3:O3"/>
    <mergeCell ref="A7:A9"/>
    <mergeCell ref="B7:B9"/>
    <mergeCell ref="C7:H7"/>
    <mergeCell ref="J7:O7"/>
    <mergeCell ref="F8:F9"/>
    <mergeCell ref="G8:G9"/>
    <mergeCell ref="H8:H9"/>
    <mergeCell ref="M8:M9"/>
    <mergeCell ref="N8:N9"/>
  </mergeCells>
  <conditionalFormatting sqref="A4:D4 B5:D5">
    <cfRule type="duplicateValues" dxfId="18" priority="19"/>
  </conditionalFormatting>
  <conditionalFormatting sqref="A5">
    <cfRule type="duplicateValues" dxfId="17" priority="18"/>
  </conditionalFormatting>
  <conditionalFormatting sqref="A6">
    <cfRule type="duplicateValues" dxfId="16" priority="17"/>
  </conditionalFormatting>
  <conditionalFormatting sqref="B10">
    <cfRule type="duplicateValues" dxfId="15" priority="16"/>
  </conditionalFormatting>
  <conditionalFormatting sqref="C10:D10">
    <cfRule type="duplicateValues" dxfId="14" priority="15"/>
  </conditionalFormatting>
  <conditionalFormatting sqref="A44 A25:D25 A38:D38 A27:A37 A40:A41 A47:A50 A16:A24 A13:B13 C16:D23 A26:B26 A39:B39 C24:E24">
    <cfRule type="duplicateValues" dxfId="13" priority="14"/>
  </conditionalFormatting>
  <conditionalFormatting sqref="C13:D15">
    <cfRule type="duplicateValues" dxfId="12" priority="13"/>
  </conditionalFormatting>
  <conditionalFormatting sqref="C37:E37 C29:D36">
    <cfRule type="duplicateValues" dxfId="11" priority="12"/>
  </conditionalFormatting>
  <conditionalFormatting sqref="C27:D28">
    <cfRule type="duplicateValues" dxfId="10" priority="11"/>
  </conditionalFormatting>
  <conditionalFormatting sqref="C49:E49 C41:D48">
    <cfRule type="duplicateValues" dxfId="9" priority="10"/>
  </conditionalFormatting>
  <conditionalFormatting sqref="C40:D40 C50:E50">
    <cfRule type="duplicateValues" dxfId="8" priority="9"/>
  </conditionalFormatting>
  <conditionalFormatting sqref="C26:D26">
    <cfRule type="duplicateValues" dxfId="7" priority="8"/>
  </conditionalFormatting>
  <conditionalFormatting sqref="C39:D39">
    <cfRule type="duplicateValues" dxfId="6" priority="7"/>
  </conditionalFormatting>
  <conditionalFormatting sqref="J13:K13">
    <cfRule type="duplicateValues" dxfId="5" priority="6"/>
  </conditionalFormatting>
  <conditionalFormatting sqref="J25:K26">
    <cfRule type="duplicateValues" dxfId="4" priority="5"/>
  </conditionalFormatting>
  <conditionalFormatting sqref="J39:K39">
    <cfRule type="duplicateValues" dxfId="3" priority="4"/>
  </conditionalFormatting>
  <conditionalFormatting sqref="J37:L37">
    <cfRule type="duplicateValues" dxfId="2" priority="3"/>
  </conditionalFormatting>
  <conditionalFormatting sqref="J50:L50">
    <cfRule type="duplicateValues" dxfId="1" priority="2"/>
  </conditionalFormatting>
  <conditionalFormatting sqref="J24:L24">
    <cfRule type="duplicateValues" dxfId="0" priority="1"/>
  </conditionalFormatting>
  <pageMargins left="0.7" right="0.7" top="0.75" bottom="0.75" header="0.3" footer="0.3"/>
  <pageSetup orientation="portrait"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62788-CF37-43B2-9744-E88412A998FD}">
  <dimension ref="A1:J45"/>
  <sheetViews>
    <sheetView showGridLines="0" zoomScale="87" zoomScaleNormal="87" workbookViewId="0">
      <selection activeCell="E35" sqref="E35"/>
    </sheetView>
  </sheetViews>
  <sheetFormatPr baseColWidth="10" defaultColWidth="11.5" defaultRowHeight="15"/>
  <cols>
    <col min="1" max="1" width="37.83203125" style="16" customWidth="1"/>
    <col min="2" max="2" width="14.33203125" style="47" bestFit="1" customWidth="1"/>
    <col min="3" max="3" width="13.6640625" style="47" customWidth="1"/>
    <col min="4" max="9" width="11.5" style="47"/>
    <col min="10" max="10" width="14.1640625" style="16" bestFit="1" customWidth="1"/>
    <col min="11" max="16384" width="11.5" style="16"/>
  </cols>
  <sheetData>
    <row r="1" spans="1:10" s="14" customFormat="1" ht="59.25" customHeight="1">
      <c r="B1" s="35"/>
      <c r="C1" s="35"/>
      <c r="D1" s="35"/>
      <c r="E1" s="35"/>
      <c r="F1" s="35"/>
      <c r="G1" s="35"/>
      <c r="H1" s="35"/>
      <c r="I1" s="35"/>
    </row>
    <row r="2" spans="1:10" s="15" customFormat="1" ht="3.75" customHeight="1">
      <c r="B2" s="36"/>
      <c r="C2" s="36"/>
      <c r="D2" s="36"/>
      <c r="E2" s="36"/>
      <c r="F2" s="36"/>
      <c r="G2" s="36"/>
      <c r="H2" s="36"/>
      <c r="I2" s="36"/>
    </row>
    <row r="3" spans="1:10" ht="28.5" customHeight="1">
      <c r="A3" s="461" t="s">
        <v>13</v>
      </c>
      <c r="B3" s="461"/>
      <c r="C3" s="461"/>
      <c r="D3" s="461"/>
      <c r="E3" s="461"/>
      <c r="F3" s="461"/>
      <c r="G3" s="461"/>
      <c r="H3" s="461"/>
      <c r="I3" s="461"/>
      <c r="J3" s="461"/>
    </row>
    <row r="4" spans="1:10">
      <c r="A4" s="26" t="s">
        <v>55</v>
      </c>
      <c r="B4" s="37"/>
      <c r="C4" s="37"/>
      <c r="D4" s="37"/>
      <c r="E4" s="37"/>
      <c r="F4" s="37"/>
      <c r="G4" s="37"/>
      <c r="H4" s="37"/>
      <c r="I4" s="37"/>
      <c r="J4" s="37"/>
    </row>
    <row r="5" spans="1:10">
      <c r="A5" s="49" t="s">
        <v>170</v>
      </c>
      <c r="B5" s="37"/>
      <c r="C5" s="37"/>
      <c r="D5" s="37"/>
      <c r="E5" s="37"/>
      <c r="F5" s="37"/>
      <c r="G5" s="37"/>
      <c r="H5" s="37"/>
      <c r="I5" s="37"/>
      <c r="J5" s="37"/>
    </row>
    <row r="6" spans="1:10">
      <c r="A6" s="38" t="s">
        <v>84</v>
      </c>
      <c r="B6" s="39"/>
      <c r="C6" s="39"/>
      <c r="D6" s="39"/>
      <c r="E6" s="39"/>
      <c r="F6" s="39"/>
      <c r="G6" s="39"/>
      <c r="H6" s="39"/>
      <c r="I6" s="39"/>
      <c r="J6" s="39"/>
    </row>
    <row r="8" spans="1:10" s="18" customFormat="1" ht="14">
      <c r="A8" s="462" t="s">
        <v>85</v>
      </c>
      <c r="B8" s="465" t="s">
        <v>55</v>
      </c>
      <c r="C8" s="466"/>
      <c r="D8" s="466"/>
      <c r="E8" s="466"/>
      <c r="F8" s="466"/>
      <c r="G8" s="466"/>
      <c r="H8" s="466"/>
      <c r="I8" s="466"/>
      <c r="J8" s="467"/>
    </row>
    <row r="9" spans="1:10" s="18" customFormat="1" ht="38.25" customHeight="1">
      <c r="A9" s="463"/>
      <c r="B9" s="465" t="s">
        <v>171</v>
      </c>
      <c r="C9" s="467"/>
      <c r="D9" s="465" t="s">
        <v>172</v>
      </c>
      <c r="E9" s="467"/>
      <c r="F9" s="468" t="s">
        <v>173</v>
      </c>
      <c r="G9" s="469"/>
      <c r="H9" s="465" t="s">
        <v>174</v>
      </c>
      <c r="I9" s="467"/>
      <c r="J9" s="29" t="s">
        <v>124</v>
      </c>
    </row>
    <row r="10" spans="1:10" s="18" customFormat="1">
      <c r="A10" s="464"/>
      <c r="B10" s="29" t="s">
        <v>23</v>
      </c>
      <c r="C10" s="29" t="s">
        <v>22</v>
      </c>
      <c r="D10" s="29" t="s">
        <v>23</v>
      </c>
      <c r="E10" s="29" t="s">
        <v>22</v>
      </c>
      <c r="F10" s="29" t="s">
        <v>23</v>
      </c>
      <c r="G10" s="29" t="s">
        <v>22</v>
      </c>
      <c r="H10" s="29" t="s">
        <v>23</v>
      </c>
      <c r="I10" s="29" t="s">
        <v>22</v>
      </c>
      <c r="J10" s="29"/>
    </row>
    <row r="11" spans="1:10" s="18" customFormat="1" ht="14">
      <c r="A11" s="40" t="s">
        <v>87</v>
      </c>
      <c r="B11" s="41">
        <f>SUM(B12:B43)</f>
        <v>8632</v>
      </c>
      <c r="C11" s="48">
        <f t="shared" ref="C11:C43" si="0">B11/$J11</f>
        <v>0.27763661509761667</v>
      </c>
      <c r="D11" s="41">
        <f>SUM(D12:D43)</f>
        <v>21768</v>
      </c>
      <c r="E11" s="48">
        <f t="shared" ref="E11:E43" si="1">D11/$J11</f>
        <v>0.70013830368917052</v>
      </c>
      <c r="F11" s="41">
        <f>SUM(F12:F43)</f>
        <v>405</v>
      </c>
      <c r="G11" s="48">
        <f t="shared" ref="G11:G43" si="2">F11/$J11</f>
        <v>1.3026277700942395E-2</v>
      </c>
      <c r="H11" s="41">
        <f>SUM(H12:H43)</f>
        <v>286</v>
      </c>
      <c r="I11" s="48">
        <f t="shared" ref="I11:I43" si="3">H11/$J11</f>
        <v>9.1988035122704311E-3</v>
      </c>
      <c r="J11" s="41">
        <f>SUM(J12:J43)</f>
        <v>31091</v>
      </c>
    </row>
    <row r="12" spans="1:10" s="18" customFormat="1" ht="14">
      <c r="A12" s="20" t="s">
        <v>88</v>
      </c>
      <c r="B12" s="45">
        <v>107</v>
      </c>
      <c r="C12" s="44">
        <f t="shared" si="0"/>
        <v>0.13896103896103895</v>
      </c>
      <c r="D12" s="45">
        <v>659</v>
      </c>
      <c r="E12" s="44">
        <f t="shared" si="1"/>
        <v>0.85584415584415585</v>
      </c>
      <c r="F12" s="45">
        <v>3</v>
      </c>
      <c r="G12" s="44">
        <f t="shared" si="2"/>
        <v>3.8961038961038961E-3</v>
      </c>
      <c r="H12" s="45">
        <v>1</v>
      </c>
      <c r="I12" s="44">
        <f t="shared" si="3"/>
        <v>1.2987012987012987E-3</v>
      </c>
      <c r="J12" s="45">
        <f>B12+D12+F12+H12</f>
        <v>770</v>
      </c>
    </row>
    <row r="13" spans="1:10" s="18" customFormat="1" ht="14">
      <c r="A13" s="20" t="s">
        <v>89</v>
      </c>
      <c r="B13" s="45">
        <v>709</v>
      </c>
      <c r="C13" s="44">
        <f t="shared" si="0"/>
        <v>0.51563636363636367</v>
      </c>
      <c r="D13" s="45">
        <v>607</v>
      </c>
      <c r="E13" s="44">
        <f t="shared" si="1"/>
        <v>0.44145454545454543</v>
      </c>
      <c r="F13" s="45">
        <v>16</v>
      </c>
      <c r="G13" s="44">
        <f t="shared" si="2"/>
        <v>1.1636363636363636E-2</v>
      </c>
      <c r="H13" s="45">
        <v>43</v>
      </c>
      <c r="I13" s="44">
        <f t="shared" si="3"/>
        <v>3.1272727272727271E-2</v>
      </c>
      <c r="J13" s="45">
        <f t="shared" ref="J13:J43" si="4">B13+D13+F13+H13</f>
        <v>1375</v>
      </c>
    </row>
    <row r="14" spans="1:10" s="18" customFormat="1" ht="14">
      <c r="A14" s="20" t="s">
        <v>90</v>
      </c>
      <c r="B14" s="45">
        <v>6</v>
      </c>
      <c r="C14" s="44">
        <f t="shared" si="0"/>
        <v>0.375</v>
      </c>
      <c r="D14" s="45">
        <v>10</v>
      </c>
      <c r="E14" s="44">
        <f t="shared" si="1"/>
        <v>0.625</v>
      </c>
      <c r="F14" s="45">
        <v>0</v>
      </c>
      <c r="G14" s="44">
        <f t="shared" si="2"/>
        <v>0</v>
      </c>
      <c r="H14" s="45">
        <v>0</v>
      </c>
      <c r="I14" s="44">
        <f t="shared" si="3"/>
        <v>0</v>
      </c>
      <c r="J14" s="45">
        <f t="shared" si="4"/>
        <v>16</v>
      </c>
    </row>
    <row r="15" spans="1:10" s="18" customFormat="1" ht="14">
      <c r="A15" s="20" t="s">
        <v>91</v>
      </c>
      <c r="B15" s="45">
        <v>409</v>
      </c>
      <c r="C15" s="44">
        <f t="shared" si="0"/>
        <v>0.2168610816542948</v>
      </c>
      <c r="D15" s="45">
        <v>1442</v>
      </c>
      <c r="E15" s="44">
        <f t="shared" si="1"/>
        <v>0.76458112407211032</v>
      </c>
      <c r="F15" s="45">
        <v>17</v>
      </c>
      <c r="G15" s="44">
        <f t="shared" si="2"/>
        <v>9.0137857900318141E-3</v>
      </c>
      <c r="H15" s="45">
        <v>18</v>
      </c>
      <c r="I15" s="44">
        <f t="shared" si="3"/>
        <v>9.5440084835630972E-3</v>
      </c>
      <c r="J15" s="45">
        <f t="shared" si="4"/>
        <v>1886</v>
      </c>
    </row>
    <row r="16" spans="1:10" s="18" customFormat="1" ht="14">
      <c r="A16" s="20" t="s">
        <v>92</v>
      </c>
      <c r="B16" s="45">
        <v>1545</v>
      </c>
      <c r="C16" s="44">
        <f t="shared" si="0"/>
        <v>0.71461609620721556</v>
      </c>
      <c r="D16" s="45">
        <v>536</v>
      </c>
      <c r="E16" s="44">
        <f t="shared" si="1"/>
        <v>0.2479185938945421</v>
      </c>
      <c r="F16" s="45">
        <v>38</v>
      </c>
      <c r="G16" s="44">
        <f t="shared" si="2"/>
        <v>1.757631822386679E-2</v>
      </c>
      <c r="H16" s="45">
        <v>43</v>
      </c>
      <c r="I16" s="44">
        <f t="shared" si="3"/>
        <v>1.9888991674375578E-2</v>
      </c>
      <c r="J16" s="45">
        <f t="shared" si="4"/>
        <v>2162</v>
      </c>
    </row>
    <row r="17" spans="1:10" s="18" customFormat="1" ht="14">
      <c r="A17" s="20" t="s">
        <v>93</v>
      </c>
      <c r="B17" s="45">
        <v>200</v>
      </c>
      <c r="C17" s="44">
        <f t="shared" si="0"/>
        <v>9.0867787369377562E-2</v>
      </c>
      <c r="D17" s="45">
        <v>1990</v>
      </c>
      <c r="E17" s="44">
        <f t="shared" si="1"/>
        <v>0.90413448432530663</v>
      </c>
      <c r="F17" s="45">
        <v>7</v>
      </c>
      <c r="G17" s="44">
        <f t="shared" si="2"/>
        <v>3.1803725579282144E-3</v>
      </c>
      <c r="H17" s="45">
        <v>4</v>
      </c>
      <c r="I17" s="44">
        <f t="shared" si="3"/>
        <v>1.817355747387551E-3</v>
      </c>
      <c r="J17" s="45">
        <f t="shared" si="4"/>
        <v>2201</v>
      </c>
    </row>
    <row r="18" spans="1:10" s="18" customFormat="1" ht="14">
      <c r="A18" s="20" t="s">
        <v>94</v>
      </c>
      <c r="B18" s="45">
        <v>698</v>
      </c>
      <c r="C18" s="44">
        <f t="shared" si="0"/>
        <v>0.3440118284869394</v>
      </c>
      <c r="D18" s="45">
        <v>1296</v>
      </c>
      <c r="E18" s="44">
        <f t="shared" si="1"/>
        <v>0.63873829472646626</v>
      </c>
      <c r="F18" s="45">
        <v>23</v>
      </c>
      <c r="G18" s="44">
        <f t="shared" si="2"/>
        <v>1.1335633316904879E-2</v>
      </c>
      <c r="H18" s="45">
        <v>12</v>
      </c>
      <c r="I18" s="44">
        <f t="shared" si="3"/>
        <v>5.9142434696895022E-3</v>
      </c>
      <c r="J18" s="45">
        <f t="shared" si="4"/>
        <v>2029</v>
      </c>
    </row>
    <row r="19" spans="1:10" s="18" customFormat="1" ht="14">
      <c r="A19" s="20" t="s">
        <v>95</v>
      </c>
      <c r="B19" s="45">
        <v>439</v>
      </c>
      <c r="C19" s="44">
        <f t="shared" si="0"/>
        <v>0.31245551601423488</v>
      </c>
      <c r="D19" s="45">
        <v>857</v>
      </c>
      <c r="E19" s="44">
        <f t="shared" si="1"/>
        <v>0.60996441281138791</v>
      </c>
      <c r="F19" s="45">
        <v>92</v>
      </c>
      <c r="G19" s="44">
        <f t="shared" si="2"/>
        <v>6.5480427046263348E-2</v>
      </c>
      <c r="H19" s="45">
        <v>17</v>
      </c>
      <c r="I19" s="44">
        <f t="shared" si="3"/>
        <v>1.2099644128113879E-2</v>
      </c>
      <c r="J19" s="45">
        <f t="shared" si="4"/>
        <v>1405</v>
      </c>
    </row>
    <row r="20" spans="1:10" s="18" customFormat="1" ht="14">
      <c r="A20" s="20" t="s">
        <v>96</v>
      </c>
      <c r="B20" s="45">
        <v>27</v>
      </c>
      <c r="C20" s="44">
        <f t="shared" si="0"/>
        <v>0.12676056338028169</v>
      </c>
      <c r="D20" s="45">
        <v>182</v>
      </c>
      <c r="E20" s="44">
        <f t="shared" si="1"/>
        <v>0.85446009389671362</v>
      </c>
      <c r="F20" s="45">
        <v>3</v>
      </c>
      <c r="G20" s="44">
        <f t="shared" si="2"/>
        <v>1.4084507042253521E-2</v>
      </c>
      <c r="H20" s="45">
        <v>1</v>
      </c>
      <c r="I20" s="44">
        <f t="shared" si="3"/>
        <v>4.6948356807511738E-3</v>
      </c>
      <c r="J20" s="45">
        <f t="shared" si="4"/>
        <v>213</v>
      </c>
    </row>
    <row r="21" spans="1:10" s="18" customFormat="1" ht="14">
      <c r="A21" s="20" t="s">
        <v>97</v>
      </c>
      <c r="B21" s="45">
        <v>4</v>
      </c>
      <c r="C21" s="44">
        <f t="shared" si="0"/>
        <v>0.5714285714285714</v>
      </c>
      <c r="D21" s="45">
        <v>3</v>
      </c>
      <c r="E21" s="44">
        <f t="shared" si="1"/>
        <v>0.42857142857142855</v>
      </c>
      <c r="F21" s="45">
        <v>0</v>
      </c>
      <c r="G21" s="44">
        <f t="shared" si="2"/>
        <v>0</v>
      </c>
      <c r="H21" s="45">
        <v>0</v>
      </c>
      <c r="I21" s="44">
        <f t="shared" si="3"/>
        <v>0</v>
      </c>
      <c r="J21" s="45">
        <f t="shared" si="4"/>
        <v>7</v>
      </c>
    </row>
    <row r="22" spans="1:10" s="18" customFormat="1" ht="14">
      <c r="A22" s="20" t="s">
        <v>98</v>
      </c>
      <c r="B22" s="45">
        <v>189</v>
      </c>
      <c r="C22" s="44">
        <f t="shared" si="0"/>
        <v>0.14041604754829123</v>
      </c>
      <c r="D22" s="45">
        <v>1152</v>
      </c>
      <c r="E22" s="44">
        <f t="shared" si="1"/>
        <v>0.85586924219910843</v>
      </c>
      <c r="F22" s="45">
        <v>4</v>
      </c>
      <c r="G22" s="44">
        <f t="shared" si="2"/>
        <v>2.9717682020802376E-3</v>
      </c>
      <c r="H22" s="45">
        <v>1</v>
      </c>
      <c r="I22" s="44">
        <f t="shared" si="3"/>
        <v>7.429420505200594E-4</v>
      </c>
      <c r="J22" s="45">
        <f t="shared" si="4"/>
        <v>1346</v>
      </c>
    </row>
    <row r="23" spans="1:10" s="18" customFormat="1" ht="14">
      <c r="A23" s="20" t="s">
        <v>99</v>
      </c>
      <c r="B23" s="45">
        <v>23</v>
      </c>
      <c r="C23" s="44">
        <f t="shared" si="0"/>
        <v>6.9486404833836862E-2</v>
      </c>
      <c r="D23" s="45">
        <v>306</v>
      </c>
      <c r="E23" s="44">
        <f t="shared" si="1"/>
        <v>0.92447129909365555</v>
      </c>
      <c r="F23" s="45">
        <v>0</v>
      </c>
      <c r="G23" s="44">
        <f t="shared" si="2"/>
        <v>0</v>
      </c>
      <c r="H23" s="45">
        <v>2</v>
      </c>
      <c r="I23" s="44">
        <f t="shared" si="3"/>
        <v>6.0422960725075529E-3</v>
      </c>
      <c r="J23" s="45">
        <f t="shared" si="4"/>
        <v>331</v>
      </c>
    </row>
    <row r="24" spans="1:10" s="18" customFormat="1" ht="14">
      <c r="A24" s="20" t="s">
        <v>100</v>
      </c>
      <c r="B24" s="45">
        <v>73</v>
      </c>
      <c r="C24" s="44">
        <f t="shared" si="0"/>
        <v>4.7495120364346131E-2</v>
      </c>
      <c r="D24" s="45">
        <v>1455</v>
      </c>
      <c r="E24" s="44">
        <f t="shared" si="1"/>
        <v>0.9466493168510085</v>
      </c>
      <c r="F24" s="45">
        <v>3</v>
      </c>
      <c r="G24" s="44">
        <f t="shared" si="2"/>
        <v>1.9518542615484711E-3</v>
      </c>
      <c r="H24" s="45">
        <v>6</v>
      </c>
      <c r="I24" s="44">
        <f t="shared" si="3"/>
        <v>3.9037085230969422E-3</v>
      </c>
      <c r="J24" s="45">
        <f t="shared" si="4"/>
        <v>1537</v>
      </c>
    </row>
    <row r="25" spans="1:10" s="18" customFormat="1" ht="14">
      <c r="A25" s="20" t="s">
        <v>101</v>
      </c>
      <c r="B25" s="45">
        <v>143</v>
      </c>
      <c r="C25" s="44">
        <f t="shared" si="0"/>
        <v>0.11412609736632083</v>
      </c>
      <c r="D25" s="45">
        <v>1103</v>
      </c>
      <c r="E25" s="44">
        <f t="shared" si="1"/>
        <v>0.88028731045490827</v>
      </c>
      <c r="F25" s="45">
        <v>5</v>
      </c>
      <c r="G25" s="44">
        <f t="shared" si="2"/>
        <v>3.9904229848363925E-3</v>
      </c>
      <c r="H25" s="45">
        <v>2</v>
      </c>
      <c r="I25" s="44">
        <f t="shared" si="3"/>
        <v>1.5961691939345571E-3</v>
      </c>
      <c r="J25" s="45">
        <f t="shared" si="4"/>
        <v>1253</v>
      </c>
    </row>
    <row r="26" spans="1:10" s="18" customFormat="1" ht="14">
      <c r="A26" s="20" t="s">
        <v>102</v>
      </c>
      <c r="B26" s="45">
        <v>726</v>
      </c>
      <c r="C26" s="44">
        <f t="shared" si="0"/>
        <v>0.5520912547528517</v>
      </c>
      <c r="D26" s="45">
        <v>550</v>
      </c>
      <c r="E26" s="44">
        <f t="shared" si="1"/>
        <v>0.41825095057034223</v>
      </c>
      <c r="F26" s="45">
        <v>25</v>
      </c>
      <c r="G26" s="44">
        <f t="shared" si="2"/>
        <v>1.9011406844106463E-2</v>
      </c>
      <c r="H26" s="45">
        <v>14</v>
      </c>
      <c r="I26" s="44">
        <f t="shared" si="3"/>
        <v>1.064638783269962E-2</v>
      </c>
      <c r="J26" s="45">
        <f t="shared" si="4"/>
        <v>1315</v>
      </c>
    </row>
    <row r="27" spans="1:10" s="18" customFormat="1" ht="14">
      <c r="A27" s="20" t="s">
        <v>103</v>
      </c>
      <c r="B27" s="45">
        <v>2</v>
      </c>
      <c r="C27" s="44">
        <f t="shared" si="0"/>
        <v>8.3333333333333329E-2</v>
      </c>
      <c r="D27" s="45">
        <v>22</v>
      </c>
      <c r="E27" s="44">
        <f t="shared" si="1"/>
        <v>0.91666666666666663</v>
      </c>
      <c r="F27" s="45">
        <v>0</v>
      </c>
      <c r="G27" s="44">
        <f t="shared" si="2"/>
        <v>0</v>
      </c>
      <c r="H27" s="45">
        <v>0</v>
      </c>
      <c r="I27" s="44">
        <f t="shared" si="3"/>
        <v>0</v>
      </c>
      <c r="J27" s="45">
        <f t="shared" si="4"/>
        <v>24</v>
      </c>
    </row>
    <row r="28" spans="1:10" s="18" customFormat="1" ht="14">
      <c r="A28" s="20" t="s">
        <v>104</v>
      </c>
      <c r="B28" s="45">
        <v>1</v>
      </c>
      <c r="C28" s="44">
        <f t="shared" si="0"/>
        <v>3.5714285714285712E-2</v>
      </c>
      <c r="D28" s="45">
        <v>27</v>
      </c>
      <c r="E28" s="44">
        <f t="shared" si="1"/>
        <v>0.9642857142857143</v>
      </c>
      <c r="F28" s="45">
        <v>0</v>
      </c>
      <c r="G28" s="44">
        <f t="shared" si="2"/>
        <v>0</v>
      </c>
      <c r="H28" s="45">
        <v>0</v>
      </c>
      <c r="I28" s="44">
        <f t="shared" si="3"/>
        <v>0</v>
      </c>
      <c r="J28" s="45">
        <f t="shared" si="4"/>
        <v>28</v>
      </c>
    </row>
    <row r="29" spans="1:10" s="18" customFormat="1" ht="14">
      <c r="A29" s="20" t="s">
        <v>105</v>
      </c>
      <c r="B29" s="45">
        <v>428</v>
      </c>
      <c r="C29" s="44">
        <f t="shared" si="0"/>
        <v>0.33753943217665616</v>
      </c>
      <c r="D29" s="45">
        <v>812</v>
      </c>
      <c r="E29" s="44">
        <f t="shared" si="1"/>
        <v>0.64037854889589907</v>
      </c>
      <c r="F29" s="45">
        <v>19</v>
      </c>
      <c r="G29" s="44">
        <f t="shared" si="2"/>
        <v>1.498422712933754E-2</v>
      </c>
      <c r="H29" s="45">
        <v>9</v>
      </c>
      <c r="I29" s="44">
        <f t="shared" si="3"/>
        <v>7.0977917981072556E-3</v>
      </c>
      <c r="J29" s="45">
        <f t="shared" si="4"/>
        <v>1268</v>
      </c>
    </row>
    <row r="30" spans="1:10" s="18" customFormat="1" ht="14">
      <c r="A30" s="20" t="s">
        <v>106</v>
      </c>
      <c r="B30" s="45">
        <v>152</v>
      </c>
      <c r="C30" s="44">
        <f t="shared" si="0"/>
        <v>0.1133482475764355</v>
      </c>
      <c r="D30" s="45">
        <v>1184</v>
      </c>
      <c r="E30" s="44">
        <f t="shared" si="1"/>
        <v>0.88292319164802391</v>
      </c>
      <c r="F30" s="45">
        <v>1</v>
      </c>
      <c r="G30" s="44">
        <f t="shared" si="2"/>
        <v>7.4571215510812821E-4</v>
      </c>
      <c r="H30" s="45">
        <v>4</v>
      </c>
      <c r="I30" s="44">
        <f t="shared" si="3"/>
        <v>2.9828486204325128E-3</v>
      </c>
      <c r="J30" s="45">
        <f t="shared" si="4"/>
        <v>1341</v>
      </c>
    </row>
    <row r="31" spans="1:10" s="18" customFormat="1" ht="14">
      <c r="A31" s="20" t="s">
        <v>107</v>
      </c>
      <c r="B31" s="45">
        <v>44</v>
      </c>
      <c r="C31" s="44">
        <f t="shared" si="0"/>
        <v>0.11253196930946291</v>
      </c>
      <c r="D31" s="45">
        <v>346</v>
      </c>
      <c r="E31" s="44">
        <f t="shared" si="1"/>
        <v>0.88491048593350385</v>
      </c>
      <c r="F31" s="45">
        <v>1</v>
      </c>
      <c r="G31" s="44">
        <f t="shared" si="2"/>
        <v>2.5575447570332483E-3</v>
      </c>
      <c r="H31" s="45">
        <v>0</v>
      </c>
      <c r="I31" s="44">
        <f t="shared" si="3"/>
        <v>0</v>
      </c>
      <c r="J31" s="45">
        <f t="shared" si="4"/>
        <v>391</v>
      </c>
    </row>
    <row r="32" spans="1:10" s="18" customFormat="1" ht="14">
      <c r="A32" s="20" t="s">
        <v>108</v>
      </c>
      <c r="B32" s="45">
        <v>50</v>
      </c>
      <c r="C32" s="44">
        <f t="shared" si="0"/>
        <v>0.28735632183908044</v>
      </c>
      <c r="D32" s="45">
        <v>68</v>
      </c>
      <c r="E32" s="44">
        <f t="shared" si="1"/>
        <v>0.39080459770114945</v>
      </c>
      <c r="F32" s="45">
        <v>55</v>
      </c>
      <c r="G32" s="44">
        <f t="shared" si="2"/>
        <v>0.31609195402298851</v>
      </c>
      <c r="H32" s="45">
        <v>1</v>
      </c>
      <c r="I32" s="44">
        <f t="shared" si="3"/>
        <v>5.7471264367816091E-3</v>
      </c>
      <c r="J32" s="45">
        <f t="shared" si="4"/>
        <v>174</v>
      </c>
    </row>
    <row r="33" spans="1:10" s="18" customFormat="1" ht="14">
      <c r="A33" s="20" t="s">
        <v>109</v>
      </c>
      <c r="B33" s="45">
        <v>238</v>
      </c>
      <c r="C33" s="44">
        <f t="shared" si="0"/>
        <v>0.1260593220338983</v>
      </c>
      <c r="D33" s="45">
        <v>1633</v>
      </c>
      <c r="E33" s="44">
        <f t="shared" si="1"/>
        <v>0.86493644067796616</v>
      </c>
      <c r="F33" s="45">
        <v>12</v>
      </c>
      <c r="G33" s="44">
        <f t="shared" si="2"/>
        <v>6.3559322033898309E-3</v>
      </c>
      <c r="H33" s="45">
        <v>5</v>
      </c>
      <c r="I33" s="44">
        <f t="shared" si="3"/>
        <v>2.6483050847457626E-3</v>
      </c>
      <c r="J33" s="45">
        <f t="shared" si="4"/>
        <v>1888</v>
      </c>
    </row>
    <row r="34" spans="1:10" s="18" customFormat="1" ht="14">
      <c r="A34" s="20" t="s">
        <v>110</v>
      </c>
      <c r="B34" s="45">
        <v>170</v>
      </c>
      <c r="C34" s="44">
        <f t="shared" si="0"/>
        <v>0.26984126984126983</v>
      </c>
      <c r="D34" s="45">
        <v>446</v>
      </c>
      <c r="E34" s="44">
        <f t="shared" si="1"/>
        <v>0.70793650793650797</v>
      </c>
      <c r="F34" s="45">
        <v>7</v>
      </c>
      <c r="G34" s="44">
        <f t="shared" si="2"/>
        <v>1.1111111111111112E-2</v>
      </c>
      <c r="H34" s="45">
        <v>7</v>
      </c>
      <c r="I34" s="44">
        <f t="shared" si="3"/>
        <v>1.1111111111111112E-2</v>
      </c>
      <c r="J34" s="45">
        <f t="shared" si="4"/>
        <v>630</v>
      </c>
    </row>
    <row r="35" spans="1:10" s="18" customFormat="1" ht="14">
      <c r="A35" s="20" t="s">
        <v>111</v>
      </c>
      <c r="B35" s="45">
        <v>166</v>
      </c>
      <c r="C35" s="44">
        <f t="shared" si="0"/>
        <v>0.11472011057360056</v>
      </c>
      <c r="D35" s="45">
        <v>1273</v>
      </c>
      <c r="E35" s="44">
        <f t="shared" si="1"/>
        <v>0.87975120939875606</v>
      </c>
      <c r="F35" s="45">
        <v>3</v>
      </c>
      <c r="G35" s="44">
        <f t="shared" si="2"/>
        <v>2.0732550103662751E-3</v>
      </c>
      <c r="H35" s="45">
        <v>5</v>
      </c>
      <c r="I35" s="44">
        <f t="shared" si="3"/>
        <v>3.4554250172771253E-3</v>
      </c>
      <c r="J35" s="45">
        <f t="shared" si="4"/>
        <v>1447</v>
      </c>
    </row>
    <row r="36" spans="1:10" s="18" customFormat="1" ht="14">
      <c r="A36" s="20" t="s">
        <v>112</v>
      </c>
      <c r="B36" s="45">
        <v>316</v>
      </c>
      <c r="C36" s="44">
        <f t="shared" si="0"/>
        <v>0.41469816272965881</v>
      </c>
      <c r="D36" s="45">
        <v>401</v>
      </c>
      <c r="E36" s="44">
        <f t="shared" si="1"/>
        <v>0.52624671916010501</v>
      </c>
      <c r="F36" s="45">
        <v>5</v>
      </c>
      <c r="G36" s="44">
        <f t="shared" si="2"/>
        <v>6.5616797900262466E-3</v>
      </c>
      <c r="H36" s="45">
        <v>40</v>
      </c>
      <c r="I36" s="44">
        <f t="shared" si="3"/>
        <v>5.2493438320209973E-2</v>
      </c>
      <c r="J36" s="45">
        <f t="shared" si="4"/>
        <v>762</v>
      </c>
    </row>
    <row r="37" spans="1:10" s="18" customFormat="1" ht="14">
      <c r="A37" s="20" t="s">
        <v>113</v>
      </c>
      <c r="B37" s="45">
        <v>399</v>
      </c>
      <c r="C37" s="44">
        <f t="shared" si="0"/>
        <v>0.34190231362467866</v>
      </c>
      <c r="D37" s="45">
        <v>737</v>
      </c>
      <c r="E37" s="44">
        <f t="shared" si="1"/>
        <v>0.6315338474721508</v>
      </c>
      <c r="F37" s="45">
        <v>22</v>
      </c>
      <c r="G37" s="44">
        <f t="shared" si="2"/>
        <v>1.8851756640959727E-2</v>
      </c>
      <c r="H37" s="45">
        <v>9</v>
      </c>
      <c r="I37" s="44">
        <f t="shared" si="3"/>
        <v>7.7120822622107968E-3</v>
      </c>
      <c r="J37" s="45">
        <f t="shared" si="4"/>
        <v>1167</v>
      </c>
    </row>
    <row r="38" spans="1:10" s="18" customFormat="1" ht="14">
      <c r="A38" s="20" t="s">
        <v>114</v>
      </c>
      <c r="B38" s="45">
        <v>362</v>
      </c>
      <c r="C38" s="44">
        <f t="shared" si="0"/>
        <v>0.3605577689243028</v>
      </c>
      <c r="D38" s="45">
        <v>620</v>
      </c>
      <c r="E38" s="44">
        <f t="shared" si="1"/>
        <v>0.61752988047808766</v>
      </c>
      <c r="F38" s="45">
        <v>18</v>
      </c>
      <c r="G38" s="44">
        <f t="shared" si="2"/>
        <v>1.7928286852589643E-2</v>
      </c>
      <c r="H38" s="45">
        <v>4</v>
      </c>
      <c r="I38" s="44">
        <f t="shared" si="3"/>
        <v>3.9840637450199202E-3</v>
      </c>
      <c r="J38" s="45">
        <f t="shared" si="4"/>
        <v>1004</v>
      </c>
    </row>
    <row r="39" spans="1:10" s="18" customFormat="1" ht="14">
      <c r="A39" s="20" t="s">
        <v>115</v>
      </c>
      <c r="B39" s="45">
        <v>39</v>
      </c>
      <c r="C39" s="44">
        <f t="shared" si="0"/>
        <v>9.4890510948905105E-2</v>
      </c>
      <c r="D39" s="45">
        <v>370</v>
      </c>
      <c r="E39" s="44">
        <f t="shared" si="1"/>
        <v>0.9002433090024331</v>
      </c>
      <c r="F39" s="45">
        <v>2</v>
      </c>
      <c r="G39" s="44">
        <f t="shared" si="2"/>
        <v>4.8661800486618006E-3</v>
      </c>
      <c r="H39" s="45">
        <v>0</v>
      </c>
      <c r="I39" s="44">
        <f t="shared" si="3"/>
        <v>0</v>
      </c>
      <c r="J39" s="45">
        <f t="shared" si="4"/>
        <v>411</v>
      </c>
    </row>
    <row r="40" spans="1:10" s="18" customFormat="1" ht="14">
      <c r="A40" s="20" t="s">
        <v>116</v>
      </c>
      <c r="B40" s="45">
        <v>504</v>
      </c>
      <c r="C40" s="44">
        <f t="shared" si="0"/>
        <v>0.33421750663129973</v>
      </c>
      <c r="D40" s="45">
        <v>965</v>
      </c>
      <c r="E40" s="44">
        <f t="shared" si="1"/>
        <v>0.63992042440318297</v>
      </c>
      <c r="F40" s="45">
        <v>15</v>
      </c>
      <c r="G40" s="44">
        <f t="shared" si="2"/>
        <v>9.9469496021220155E-3</v>
      </c>
      <c r="H40" s="45">
        <v>24</v>
      </c>
      <c r="I40" s="44">
        <f t="shared" si="3"/>
        <v>1.5915119363395226E-2</v>
      </c>
      <c r="J40" s="45">
        <f t="shared" si="4"/>
        <v>1508</v>
      </c>
    </row>
    <row r="41" spans="1:10" s="18" customFormat="1" ht="14">
      <c r="A41" s="20" t="s">
        <v>117</v>
      </c>
      <c r="B41" s="45">
        <v>455</v>
      </c>
      <c r="C41" s="44">
        <f t="shared" si="0"/>
        <v>0.40734109221128023</v>
      </c>
      <c r="D41" s="45">
        <v>639</v>
      </c>
      <c r="E41" s="44">
        <f t="shared" si="1"/>
        <v>0.57206803939122652</v>
      </c>
      <c r="F41" s="45">
        <v>9</v>
      </c>
      <c r="G41" s="44">
        <f t="shared" si="2"/>
        <v>8.057296329453895E-3</v>
      </c>
      <c r="H41" s="45">
        <v>14</v>
      </c>
      <c r="I41" s="44">
        <f t="shared" si="3"/>
        <v>1.2533572068039392E-2</v>
      </c>
      <c r="J41" s="45">
        <f t="shared" si="4"/>
        <v>1117</v>
      </c>
    </row>
    <row r="42" spans="1:10" s="18" customFormat="1" ht="14">
      <c r="A42" s="20" t="s">
        <v>118</v>
      </c>
      <c r="B42" s="45">
        <v>5</v>
      </c>
      <c r="C42" s="44">
        <f t="shared" si="0"/>
        <v>0.21739130434782608</v>
      </c>
      <c r="D42" s="45">
        <v>18</v>
      </c>
      <c r="E42" s="44">
        <f t="shared" si="1"/>
        <v>0.78260869565217395</v>
      </c>
      <c r="F42" s="45">
        <v>0</v>
      </c>
      <c r="G42" s="44">
        <f t="shared" si="2"/>
        <v>0</v>
      </c>
      <c r="H42" s="45">
        <v>0</v>
      </c>
      <c r="I42" s="44">
        <f t="shared" si="3"/>
        <v>0</v>
      </c>
      <c r="J42" s="45">
        <f t="shared" si="4"/>
        <v>23</v>
      </c>
    </row>
    <row r="43" spans="1:10" s="18" customFormat="1" ht="14">
      <c r="A43" s="20" t="s">
        <v>119</v>
      </c>
      <c r="B43" s="45">
        <v>3</v>
      </c>
      <c r="C43" s="44">
        <f t="shared" si="0"/>
        <v>4.8387096774193547E-2</v>
      </c>
      <c r="D43" s="45">
        <v>59</v>
      </c>
      <c r="E43" s="44">
        <f t="shared" si="1"/>
        <v>0.95161290322580649</v>
      </c>
      <c r="F43" s="45">
        <v>0</v>
      </c>
      <c r="G43" s="44">
        <f t="shared" si="2"/>
        <v>0</v>
      </c>
      <c r="H43" s="45">
        <v>0</v>
      </c>
      <c r="I43" s="44">
        <f t="shared" si="3"/>
        <v>0</v>
      </c>
      <c r="J43" s="45">
        <f t="shared" si="4"/>
        <v>62</v>
      </c>
    </row>
    <row r="44" spans="1:10" s="18" customFormat="1" ht="14">
      <c r="B44" s="46"/>
      <c r="C44" s="46"/>
      <c r="D44" s="46"/>
      <c r="E44" s="46"/>
      <c r="F44" s="46"/>
      <c r="G44" s="46"/>
      <c r="H44" s="46"/>
      <c r="I44" s="46"/>
    </row>
    <row r="45" spans="1:10" s="18" customFormat="1" ht="14">
      <c r="A45" s="23" t="s">
        <v>125</v>
      </c>
      <c r="B45" s="46"/>
      <c r="C45" s="46"/>
      <c r="D45" s="46"/>
      <c r="E45" s="46"/>
      <c r="F45" s="46"/>
      <c r="G45" s="46"/>
      <c r="H45" s="46"/>
      <c r="I45" s="46"/>
    </row>
  </sheetData>
  <sheetProtection selectLockedCells="1" selectUnlockedCells="1"/>
  <mergeCells count="7">
    <mergeCell ref="A3:J3"/>
    <mergeCell ref="A8:A10"/>
    <mergeCell ref="B8:J8"/>
    <mergeCell ref="B9:C9"/>
    <mergeCell ref="D9:E9"/>
    <mergeCell ref="F9:G9"/>
    <mergeCell ref="H9:I9"/>
  </mergeCells>
  <conditionalFormatting sqref="A4:C5">
    <cfRule type="duplicateValues" dxfId="197" priority="5"/>
  </conditionalFormatting>
  <conditionalFormatting sqref="B6:C6">
    <cfRule type="duplicateValues" dxfId="196" priority="4"/>
  </conditionalFormatting>
  <conditionalFormatting sqref="A6">
    <cfRule type="duplicateValues" dxfId="195" priority="3"/>
  </conditionalFormatting>
  <conditionalFormatting sqref="D4:J5">
    <cfRule type="duplicateValues" dxfId="194" priority="2"/>
  </conditionalFormatting>
  <conditionalFormatting sqref="D6:J6">
    <cfRule type="duplicateValues" dxfId="193" priority="1"/>
  </conditionalFormatting>
  <pageMargins left="0.7" right="0.7" top="0.75" bottom="0.75" header="0.3" footer="0.3"/>
  <pageSetup orientation="portrait" horizontalDpi="360" verticalDpi="36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437A2-17D0-4AAB-A113-A53E9376AF13}">
  <dimension ref="A1:P44"/>
  <sheetViews>
    <sheetView showGridLines="0" zoomScale="87" zoomScaleNormal="87" workbookViewId="0">
      <selection activeCell="E35" sqref="E35"/>
    </sheetView>
  </sheetViews>
  <sheetFormatPr baseColWidth="10" defaultColWidth="11.5" defaultRowHeight="15"/>
  <cols>
    <col min="1" max="1" width="37.83203125" style="16" customWidth="1"/>
    <col min="2" max="2" width="14.33203125" style="47" bestFit="1" customWidth="1"/>
    <col min="3" max="3" width="13.6640625" style="47" customWidth="1"/>
    <col min="4" max="15" width="11.5" style="47"/>
    <col min="16" max="16" width="14.1640625" style="16" bestFit="1" customWidth="1"/>
    <col min="17" max="16384" width="11.5" style="16"/>
  </cols>
  <sheetData>
    <row r="1" spans="1:16" s="14" customFormat="1" ht="59.25" customHeight="1">
      <c r="B1" s="35"/>
      <c r="C1" s="35"/>
      <c r="D1" s="35"/>
      <c r="E1" s="35"/>
      <c r="F1" s="35"/>
      <c r="G1" s="35"/>
      <c r="H1" s="35"/>
      <c r="I1" s="35"/>
      <c r="J1" s="35"/>
      <c r="K1" s="35"/>
      <c r="L1" s="35"/>
      <c r="M1" s="35"/>
      <c r="N1" s="35"/>
      <c r="O1" s="35"/>
    </row>
    <row r="2" spans="1:16" s="15" customFormat="1" ht="3.75" customHeight="1">
      <c r="B2" s="36"/>
      <c r="C2" s="36"/>
      <c r="D2" s="36"/>
      <c r="E2" s="36"/>
      <c r="F2" s="36"/>
      <c r="G2" s="36"/>
      <c r="H2" s="36"/>
      <c r="I2" s="36"/>
      <c r="J2" s="36"/>
      <c r="K2" s="36"/>
      <c r="L2" s="36"/>
      <c r="M2" s="36"/>
      <c r="N2" s="36"/>
      <c r="O2" s="36"/>
    </row>
    <row r="3" spans="1:16" ht="28.5" customHeight="1">
      <c r="A3" s="461" t="s">
        <v>13</v>
      </c>
      <c r="B3" s="461"/>
      <c r="C3" s="461"/>
      <c r="D3" s="461"/>
      <c r="E3" s="461"/>
      <c r="F3" s="461"/>
      <c r="G3" s="461"/>
      <c r="H3" s="461"/>
      <c r="I3" s="461"/>
      <c r="J3" s="461"/>
      <c r="K3" s="461"/>
      <c r="L3" s="461"/>
      <c r="M3" s="461"/>
      <c r="N3" s="461"/>
      <c r="O3" s="461"/>
      <c r="P3" s="461"/>
    </row>
    <row r="4" spans="1:16">
      <c r="A4" s="26" t="s">
        <v>56</v>
      </c>
      <c r="B4" s="37"/>
      <c r="C4" s="37"/>
      <c r="D4" s="37"/>
      <c r="E4" s="37"/>
      <c r="F4" s="37"/>
      <c r="G4" s="37"/>
      <c r="H4" s="37"/>
      <c r="I4" s="37"/>
      <c r="J4" s="37"/>
      <c r="K4" s="37"/>
      <c r="L4" s="37"/>
      <c r="M4" s="37"/>
      <c r="N4" s="37"/>
      <c r="O4" s="37"/>
      <c r="P4" s="37"/>
    </row>
    <row r="5" spans="1:16">
      <c r="A5" s="38" t="s">
        <v>84</v>
      </c>
      <c r="B5" s="39"/>
      <c r="C5" s="39"/>
      <c r="D5" s="39"/>
      <c r="E5" s="39"/>
      <c r="F5" s="39"/>
      <c r="G5" s="39"/>
      <c r="H5" s="39"/>
      <c r="I5" s="39"/>
      <c r="J5" s="39"/>
      <c r="K5" s="39"/>
      <c r="L5" s="39"/>
      <c r="M5" s="39"/>
      <c r="N5" s="39"/>
      <c r="O5" s="39"/>
      <c r="P5" s="39"/>
    </row>
    <row r="7" spans="1:16" s="18" customFormat="1" ht="14">
      <c r="A7" s="462" t="s">
        <v>85</v>
      </c>
      <c r="B7" s="465" t="s">
        <v>56</v>
      </c>
      <c r="C7" s="466"/>
      <c r="D7" s="466"/>
      <c r="E7" s="466"/>
      <c r="F7" s="466"/>
      <c r="G7" s="466"/>
      <c r="H7" s="466"/>
      <c r="I7" s="466"/>
      <c r="J7" s="466"/>
      <c r="K7" s="466"/>
      <c r="L7" s="466"/>
      <c r="M7" s="466"/>
      <c r="N7" s="466"/>
      <c r="O7" s="466"/>
      <c r="P7" s="467"/>
    </row>
    <row r="8" spans="1:16" s="18" customFormat="1" ht="38.25" customHeight="1">
      <c r="A8" s="463"/>
      <c r="B8" s="465" t="s">
        <v>175</v>
      </c>
      <c r="C8" s="467"/>
      <c r="D8" s="465" t="s">
        <v>176</v>
      </c>
      <c r="E8" s="467"/>
      <c r="F8" s="468" t="s">
        <v>177</v>
      </c>
      <c r="G8" s="469"/>
      <c r="H8" s="465" t="s">
        <v>178</v>
      </c>
      <c r="I8" s="467"/>
      <c r="J8" s="465" t="s">
        <v>179</v>
      </c>
      <c r="K8" s="467"/>
      <c r="L8" s="465" t="s">
        <v>180</v>
      </c>
      <c r="M8" s="467"/>
      <c r="N8" s="465" t="s">
        <v>181</v>
      </c>
      <c r="O8" s="467"/>
      <c r="P8" s="29" t="s">
        <v>124</v>
      </c>
    </row>
    <row r="9" spans="1:16" s="18" customFormat="1">
      <c r="A9" s="464"/>
      <c r="B9" s="29" t="s">
        <v>23</v>
      </c>
      <c r="C9" s="29" t="s">
        <v>22</v>
      </c>
      <c r="D9" s="29" t="s">
        <v>23</v>
      </c>
      <c r="E9" s="29" t="s">
        <v>22</v>
      </c>
      <c r="F9" s="29" t="s">
        <v>23</v>
      </c>
      <c r="G9" s="29" t="s">
        <v>22</v>
      </c>
      <c r="H9" s="29" t="s">
        <v>23</v>
      </c>
      <c r="I9" s="29" t="s">
        <v>22</v>
      </c>
      <c r="J9" s="29" t="s">
        <v>23</v>
      </c>
      <c r="K9" s="29" t="s">
        <v>22</v>
      </c>
      <c r="L9" s="29" t="s">
        <v>23</v>
      </c>
      <c r="M9" s="29" t="s">
        <v>22</v>
      </c>
      <c r="N9" s="29" t="s">
        <v>23</v>
      </c>
      <c r="O9" s="29" t="s">
        <v>22</v>
      </c>
      <c r="P9" s="29"/>
    </row>
    <row r="10" spans="1:16" s="18" customFormat="1" ht="14">
      <c r="A10" s="40" t="s">
        <v>87</v>
      </c>
      <c r="B10" s="41">
        <f>SUM(B11:B42)</f>
        <v>19977</v>
      </c>
      <c r="C10" s="48">
        <f t="shared" ref="C10:C42" si="0">B10/$P10</f>
        <v>0.60415532571221198</v>
      </c>
      <c r="D10" s="41">
        <f>SUM(D11:D42)</f>
        <v>7460</v>
      </c>
      <c r="E10" s="48">
        <f t="shared" ref="E10:E42" si="1">D10/$P10</f>
        <v>0.225609387286034</v>
      </c>
      <c r="F10" s="41">
        <f>SUM(F11:F42)</f>
        <v>5259</v>
      </c>
      <c r="G10" s="48">
        <f t="shared" ref="G10:G42" si="2">F10/$P10</f>
        <v>0.15904554527309017</v>
      </c>
      <c r="H10" s="41">
        <f>SUM(H11:H42)</f>
        <v>20</v>
      </c>
      <c r="I10" s="48">
        <f t="shared" ref="I10:I42" si="3">H10/$P10</f>
        <v>6.0485090425210189E-4</v>
      </c>
      <c r="J10" s="41">
        <f>SUM(J11:J42)</f>
        <v>178</v>
      </c>
      <c r="K10" s="48">
        <f t="shared" ref="K10:K42" si="4">J10/$P10</f>
        <v>5.3831730478437062E-3</v>
      </c>
      <c r="L10" s="41">
        <f>SUM(L11:L42)</f>
        <v>146</v>
      </c>
      <c r="M10" s="48">
        <f t="shared" ref="M10:M42" si="5">L10/$P10</f>
        <v>4.4154116010403435E-3</v>
      </c>
      <c r="N10" s="41">
        <f>SUM(N11:N42)</f>
        <v>26</v>
      </c>
      <c r="O10" s="48">
        <f t="shared" ref="O10:O42" si="6">N10/$P10</f>
        <v>7.8630617552773239E-4</v>
      </c>
      <c r="P10" s="41">
        <f>SUM(P11:P42)</f>
        <v>33066</v>
      </c>
    </row>
    <row r="11" spans="1:16" s="18" customFormat="1" ht="14">
      <c r="A11" s="20" t="s">
        <v>88</v>
      </c>
      <c r="B11" s="45">
        <v>93</v>
      </c>
      <c r="C11" s="44">
        <f t="shared" si="0"/>
        <v>0.11467324290998766</v>
      </c>
      <c r="D11" s="45">
        <v>55</v>
      </c>
      <c r="E11" s="44">
        <f t="shared" si="1"/>
        <v>6.7817509247842175E-2</v>
      </c>
      <c r="F11" s="45">
        <v>659</v>
      </c>
      <c r="G11" s="44">
        <f t="shared" si="2"/>
        <v>0.81257706535141805</v>
      </c>
      <c r="H11" s="45">
        <v>1</v>
      </c>
      <c r="I11" s="44">
        <f t="shared" si="3"/>
        <v>1.2330456226880395E-3</v>
      </c>
      <c r="J11" s="45">
        <v>2</v>
      </c>
      <c r="K11" s="44">
        <f t="shared" si="4"/>
        <v>2.4660912453760789E-3</v>
      </c>
      <c r="L11" s="45">
        <v>1</v>
      </c>
      <c r="M11" s="44">
        <f t="shared" si="5"/>
        <v>1.2330456226880395E-3</v>
      </c>
      <c r="N11" s="45">
        <v>0</v>
      </c>
      <c r="O11" s="44">
        <f t="shared" si="6"/>
        <v>0</v>
      </c>
      <c r="P11" s="45">
        <f>B11+D11+F11+H11+J11+L11+N11</f>
        <v>811</v>
      </c>
    </row>
    <row r="12" spans="1:16" s="18" customFormat="1" ht="14">
      <c r="A12" s="20" t="s">
        <v>89</v>
      </c>
      <c r="B12" s="45">
        <v>1015</v>
      </c>
      <c r="C12" s="44">
        <f t="shared" si="0"/>
        <v>0.66776315789473684</v>
      </c>
      <c r="D12" s="45">
        <v>275</v>
      </c>
      <c r="E12" s="44">
        <f t="shared" si="1"/>
        <v>0.18092105263157895</v>
      </c>
      <c r="F12" s="45">
        <v>222</v>
      </c>
      <c r="G12" s="44">
        <f t="shared" si="2"/>
        <v>0.14605263157894738</v>
      </c>
      <c r="H12" s="45">
        <v>1</v>
      </c>
      <c r="I12" s="44">
        <f t="shared" si="3"/>
        <v>6.5789473684210525E-4</v>
      </c>
      <c r="J12" s="45">
        <v>7</v>
      </c>
      <c r="K12" s="44">
        <f t="shared" si="4"/>
        <v>4.6052631578947364E-3</v>
      </c>
      <c r="L12" s="45">
        <v>0</v>
      </c>
      <c r="M12" s="44">
        <f t="shared" si="5"/>
        <v>0</v>
      </c>
      <c r="N12" s="45">
        <v>0</v>
      </c>
      <c r="O12" s="44">
        <f t="shared" si="6"/>
        <v>0</v>
      </c>
      <c r="P12" s="45">
        <f t="shared" ref="P12:P42" si="7">B12+D12+F12+H12+J12+L12+N12</f>
        <v>1520</v>
      </c>
    </row>
    <row r="13" spans="1:16" s="18" customFormat="1" ht="14">
      <c r="A13" s="20" t="s">
        <v>90</v>
      </c>
      <c r="B13" s="45">
        <v>12</v>
      </c>
      <c r="C13" s="44">
        <f t="shared" si="0"/>
        <v>0.70588235294117652</v>
      </c>
      <c r="D13" s="45">
        <v>4</v>
      </c>
      <c r="E13" s="44">
        <f t="shared" si="1"/>
        <v>0.23529411764705882</v>
      </c>
      <c r="F13" s="45">
        <v>1</v>
      </c>
      <c r="G13" s="44">
        <f t="shared" si="2"/>
        <v>5.8823529411764705E-2</v>
      </c>
      <c r="H13" s="45">
        <v>0</v>
      </c>
      <c r="I13" s="44">
        <f t="shared" si="3"/>
        <v>0</v>
      </c>
      <c r="J13" s="45">
        <v>0</v>
      </c>
      <c r="K13" s="44">
        <f t="shared" si="4"/>
        <v>0</v>
      </c>
      <c r="L13" s="45">
        <v>0</v>
      </c>
      <c r="M13" s="44">
        <f t="shared" si="5"/>
        <v>0</v>
      </c>
      <c r="N13" s="45">
        <v>0</v>
      </c>
      <c r="O13" s="44">
        <f t="shared" si="6"/>
        <v>0</v>
      </c>
      <c r="P13" s="45">
        <f t="shared" si="7"/>
        <v>17</v>
      </c>
    </row>
    <row r="14" spans="1:16" s="18" customFormat="1" ht="14">
      <c r="A14" s="20" t="s">
        <v>91</v>
      </c>
      <c r="B14" s="45">
        <v>1630</v>
      </c>
      <c r="C14" s="44">
        <f t="shared" si="0"/>
        <v>0.8248987854251012</v>
      </c>
      <c r="D14" s="45">
        <v>338</v>
      </c>
      <c r="E14" s="44">
        <f t="shared" si="1"/>
        <v>0.17105263157894737</v>
      </c>
      <c r="F14" s="45">
        <v>6</v>
      </c>
      <c r="G14" s="44">
        <f t="shared" si="2"/>
        <v>3.0364372469635628E-3</v>
      </c>
      <c r="H14" s="45">
        <v>2</v>
      </c>
      <c r="I14" s="44">
        <f t="shared" si="3"/>
        <v>1.0121457489878543E-3</v>
      </c>
      <c r="J14" s="45">
        <v>0</v>
      </c>
      <c r="K14" s="44">
        <f t="shared" si="4"/>
        <v>0</v>
      </c>
      <c r="L14" s="45">
        <v>0</v>
      </c>
      <c r="M14" s="44">
        <f t="shared" si="5"/>
        <v>0</v>
      </c>
      <c r="N14" s="45">
        <v>0</v>
      </c>
      <c r="O14" s="44">
        <f t="shared" si="6"/>
        <v>0</v>
      </c>
      <c r="P14" s="45">
        <f t="shared" si="7"/>
        <v>1976</v>
      </c>
    </row>
    <row r="15" spans="1:16" s="18" customFormat="1" ht="14">
      <c r="A15" s="20" t="s">
        <v>92</v>
      </c>
      <c r="B15" s="45">
        <v>2381</v>
      </c>
      <c r="C15" s="44">
        <f t="shared" si="0"/>
        <v>0.97263071895424835</v>
      </c>
      <c r="D15" s="45">
        <v>50</v>
      </c>
      <c r="E15" s="44">
        <f t="shared" si="1"/>
        <v>2.042483660130719E-2</v>
      </c>
      <c r="F15" s="45">
        <v>17</v>
      </c>
      <c r="G15" s="44">
        <f t="shared" si="2"/>
        <v>6.9444444444444441E-3</v>
      </c>
      <c r="H15" s="45">
        <v>0</v>
      </c>
      <c r="I15" s="44">
        <f t="shared" si="3"/>
        <v>0</v>
      </c>
      <c r="J15" s="45">
        <v>0</v>
      </c>
      <c r="K15" s="44">
        <f t="shared" si="4"/>
        <v>0</v>
      </c>
      <c r="L15" s="45">
        <v>0</v>
      </c>
      <c r="M15" s="44">
        <f t="shared" si="5"/>
        <v>0</v>
      </c>
      <c r="N15" s="45">
        <v>0</v>
      </c>
      <c r="O15" s="44">
        <f t="shared" si="6"/>
        <v>0</v>
      </c>
      <c r="P15" s="45">
        <f t="shared" si="7"/>
        <v>2448</v>
      </c>
    </row>
    <row r="16" spans="1:16" s="18" customFormat="1" ht="14">
      <c r="A16" s="20" t="s">
        <v>93</v>
      </c>
      <c r="B16" s="45">
        <v>1731</v>
      </c>
      <c r="C16" s="44">
        <f t="shared" si="0"/>
        <v>0.75887768522577814</v>
      </c>
      <c r="D16" s="45">
        <v>505</v>
      </c>
      <c r="E16" s="44">
        <f t="shared" si="1"/>
        <v>0.22139412538360367</v>
      </c>
      <c r="F16" s="45">
        <v>19</v>
      </c>
      <c r="G16" s="44">
        <f t="shared" si="2"/>
        <v>8.3296799649276634E-3</v>
      </c>
      <c r="H16" s="45">
        <v>0</v>
      </c>
      <c r="I16" s="44">
        <f t="shared" si="3"/>
        <v>0</v>
      </c>
      <c r="J16" s="45">
        <v>0</v>
      </c>
      <c r="K16" s="44">
        <f t="shared" si="4"/>
        <v>0</v>
      </c>
      <c r="L16" s="45">
        <v>0</v>
      </c>
      <c r="M16" s="44">
        <f t="shared" si="5"/>
        <v>0</v>
      </c>
      <c r="N16" s="45">
        <v>26</v>
      </c>
      <c r="O16" s="44">
        <f t="shared" si="6"/>
        <v>1.1398509425690487E-2</v>
      </c>
      <c r="P16" s="45">
        <f t="shared" si="7"/>
        <v>2281</v>
      </c>
    </row>
    <row r="17" spans="1:16" s="18" customFormat="1" ht="14">
      <c r="A17" s="20" t="s">
        <v>94</v>
      </c>
      <c r="B17" s="45">
        <v>1106</v>
      </c>
      <c r="C17" s="44">
        <f t="shared" si="0"/>
        <v>0.5180327868852459</v>
      </c>
      <c r="D17" s="45">
        <v>1027</v>
      </c>
      <c r="E17" s="44">
        <f t="shared" si="1"/>
        <v>0.48103044496487118</v>
      </c>
      <c r="F17" s="45">
        <v>1</v>
      </c>
      <c r="G17" s="44">
        <f t="shared" si="2"/>
        <v>4.6838407494145199E-4</v>
      </c>
      <c r="H17" s="45">
        <v>1</v>
      </c>
      <c r="I17" s="44">
        <f t="shared" si="3"/>
        <v>4.6838407494145199E-4</v>
      </c>
      <c r="J17" s="45">
        <v>0</v>
      </c>
      <c r="K17" s="44">
        <f t="shared" si="4"/>
        <v>0</v>
      </c>
      <c r="L17" s="45">
        <v>0</v>
      </c>
      <c r="M17" s="44">
        <f t="shared" si="5"/>
        <v>0</v>
      </c>
      <c r="N17" s="45">
        <v>0</v>
      </c>
      <c r="O17" s="44">
        <f t="shared" si="6"/>
        <v>0</v>
      </c>
      <c r="P17" s="45">
        <f t="shared" si="7"/>
        <v>2135</v>
      </c>
    </row>
    <row r="18" spans="1:16" s="18" customFormat="1" ht="14">
      <c r="A18" s="20" t="s">
        <v>95</v>
      </c>
      <c r="B18" s="45">
        <v>975</v>
      </c>
      <c r="C18" s="44">
        <f t="shared" si="0"/>
        <v>0.66101694915254239</v>
      </c>
      <c r="D18" s="45">
        <v>257</v>
      </c>
      <c r="E18" s="44">
        <f t="shared" si="1"/>
        <v>0.17423728813559322</v>
      </c>
      <c r="F18" s="45">
        <v>242</v>
      </c>
      <c r="G18" s="44">
        <f t="shared" si="2"/>
        <v>0.16406779661016949</v>
      </c>
      <c r="H18" s="45">
        <v>1</v>
      </c>
      <c r="I18" s="44">
        <f t="shared" si="3"/>
        <v>6.779661016949153E-4</v>
      </c>
      <c r="J18" s="45">
        <v>0</v>
      </c>
      <c r="K18" s="44">
        <f t="shared" si="4"/>
        <v>0</v>
      </c>
      <c r="L18" s="45">
        <v>0</v>
      </c>
      <c r="M18" s="44">
        <f t="shared" si="5"/>
        <v>0</v>
      </c>
      <c r="N18" s="45">
        <v>0</v>
      </c>
      <c r="O18" s="44">
        <f t="shared" si="6"/>
        <v>0</v>
      </c>
      <c r="P18" s="45">
        <f t="shared" si="7"/>
        <v>1475</v>
      </c>
    </row>
    <row r="19" spans="1:16" s="18" customFormat="1" ht="14">
      <c r="A19" s="20" t="s">
        <v>96</v>
      </c>
      <c r="B19" s="45">
        <v>139</v>
      </c>
      <c r="C19" s="44">
        <f t="shared" si="0"/>
        <v>0.6205357142857143</v>
      </c>
      <c r="D19" s="45">
        <v>7</v>
      </c>
      <c r="E19" s="44">
        <f t="shared" si="1"/>
        <v>3.125E-2</v>
      </c>
      <c r="F19" s="45">
        <v>77</v>
      </c>
      <c r="G19" s="44">
        <f t="shared" si="2"/>
        <v>0.34375</v>
      </c>
      <c r="H19" s="45">
        <v>0</v>
      </c>
      <c r="I19" s="44">
        <f t="shared" si="3"/>
        <v>0</v>
      </c>
      <c r="J19" s="45">
        <v>1</v>
      </c>
      <c r="K19" s="44">
        <f t="shared" si="4"/>
        <v>4.464285714285714E-3</v>
      </c>
      <c r="L19" s="45">
        <v>0</v>
      </c>
      <c r="M19" s="44">
        <f t="shared" si="5"/>
        <v>0</v>
      </c>
      <c r="N19" s="45">
        <v>0</v>
      </c>
      <c r="O19" s="44">
        <f t="shared" si="6"/>
        <v>0</v>
      </c>
      <c r="P19" s="45">
        <f t="shared" si="7"/>
        <v>224</v>
      </c>
    </row>
    <row r="20" spans="1:16" s="18" customFormat="1" ht="14">
      <c r="A20" s="20" t="s">
        <v>97</v>
      </c>
      <c r="B20" s="45">
        <v>6</v>
      </c>
      <c r="C20" s="44">
        <f t="shared" si="0"/>
        <v>0.8571428571428571</v>
      </c>
      <c r="D20" s="45">
        <v>0</v>
      </c>
      <c r="E20" s="44">
        <f t="shared" si="1"/>
        <v>0</v>
      </c>
      <c r="F20" s="45">
        <v>1</v>
      </c>
      <c r="G20" s="44">
        <f t="shared" si="2"/>
        <v>0.14285714285714285</v>
      </c>
      <c r="H20" s="45">
        <v>0</v>
      </c>
      <c r="I20" s="44">
        <f t="shared" si="3"/>
        <v>0</v>
      </c>
      <c r="J20" s="45">
        <v>0</v>
      </c>
      <c r="K20" s="44">
        <f t="shared" si="4"/>
        <v>0</v>
      </c>
      <c r="L20" s="45">
        <v>0</v>
      </c>
      <c r="M20" s="44">
        <f t="shared" si="5"/>
        <v>0</v>
      </c>
      <c r="N20" s="45">
        <v>0</v>
      </c>
      <c r="O20" s="44">
        <f t="shared" si="6"/>
        <v>0</v>
      </c>
      <c r="P20" s="45">
        <f t="shared" si="7"/>
        <v>7</v>
      </c>
    </row>
    <row r="21" spans="1:16" s="18" customFormat="1" ht="14">
      <c r="A21" s="20" t="s">
        <v>98</v>
      </c>
      <c r="B21" s="45">
        <v>436</v>
      </c>
      <c r="C21" s="44">
        <f t="shared" si="0"/>
        <v>0.31054131054131057</v>
      </c>
      <c r="D21" s="45">
        <v>503</v>
      </c>
      <c r="E21" s="44">
        <f t="shared" si="1"/>
        <v>0.35826210826210825</v>
      </c>
      <c r="F21" s="45">
        <v>458</v>
      </c>
      <c r="G21" s="44">
        <f t="shared" si="2"/>
        <v>0.3262108262108262</v>
      </c>
      <c r="H21" s="45">
        <v>7</v>
      </c>
      <c r="I21" s="44">
        <f t="shared" si="3"/>
        <v>4.9857549857549857E-3</v>
      </c>
      <c r="J21" s="45">
        <v>0</v>
      </c>
      <c r="K21" s="44">
        <f t="shared" si="4"/>
        <v>0</v>
      </c>
      <c r="L21" s="45">
        <v>0</v>
      </c>
      <c r="M21" s="44">
        <f t="shared" si="5"/>
        <v>0</v>
      </c>
      <c r="N21" s="45">
        <v>0</v>
      </c>
      <c r="O21" s="44">
        <f t="shared" si="6"/>
        <v>0</v>
      </c>
      <c r="P21" s="45">
        <f t="shared" si="7"/>
        <v>1404</v>
      </c>
    </row>
    <row r="22" spans="1:16" s="18" customFormat="1" ht="14">
      <c r="A22" s="20" t="s">
        <v>99</v>
      </c>
      <c r="B22" s="45">
        <v>47</v>
      </c>
      <c r="C22" s="44">
        <f t="shared" si="0"/>
        <v>0.13988095238095238</v>
      </c>
      <c r="D22" s="45">
        <v>127</v>
      </c>
      <c r="E22" s="44">
        <f t="shared" si="1"/>
        <v>0.37797619047619047</v>
      </c>
      <c r="F22" s="45">
        <v>162</v>
      </c>
      <c r="G22" s="44">
        <f t="shared" si="2"/>
        <v>0.48214285714285715</v>
      </c>
      <c r="H22" s="45">
        <v>0</v>
      </c>
      <c r="I22" s="44">
        <f t="shared" si="3"/>
        <v>0</v>
      </c>
      <c r="J22" s="45">
        <v>0</v>
      </c>
      <c r="K22" s="44">
        <f t="shared" si="4"/>
        <v>0</v>
      </c>
      <c r="L22" s="45">
        <v>0</v>
      </c>
      <c r="M22" s="44">
        <f t="shared" si="5"/>
        <v>0</v>
      </c>
      <c r="N22" s="45">
        <v>0</v>
      </c>
      <c r="O22" s="44">
        <f t="shared" si="6"/>
        <v>0</v>
      </c>
      <c r="P22" s="45">
        <f t="shared" si="7"/>
        <v>336</v>
      </c>
    </row>
    <row r="23" spans="1:16" s="18" customFormat="1" ht="14">
      <c r="A23" s="20" t="s">
        <v>100</v>
      </c>
      <c r="B23" s="45">
        <v>356</v>
      </c>
      <c r="C23" s="44">
        <f t="shared" si="0"/>
        <v>0.22432262129804661</v>
      </c>
      <c r="D23" s="45">
        <v>185</v>
      </c>
      <c r="E23" s="44">
        <f t="shared" si="1"/>
        <v>0.11657214870825457</v>
      </c>
      <c r="F23" s="45">
        <v>1039</v>
      </c>
      <c r="G23" s="44">
        <f t="shared" si="2"/>
        <v>0.65469439193446755</v>
      </c>
      <c r="H23" s="45">
        <v>1</v>
      </c>
      <c r="I23" s="44">
        <f t="shared" si="3"/>
        <v>6.3011972274732201E-4</v>
      </c>
      <c r="J23" s="45">
        <v>6</v>
      </c>
      <c r="K23" s="44">
        <f t="shared" si="4"/>
        <v>3.780718336483932E-3</v>
      </c>
      <c r="L23" s="45">
        <v>0</v>
      </c>
      <c r="M23" s="44">
        <f t="shared" si="5"/>
        <v>0</v>
      </c>
      <c r="N23" s="45">
        <v>0</v>
      </c>
      <c r="O23" s="44">
        <f t="shared" si="6"/>
        <v>0</v>
      </c>
      <c r="P23" s="45">
        <f t="shared" si="7"/>
        <v>1587</v>
      </c>
    </row>
    <row r="24" spans="1:16" s="18" customFormat="1" ht="14">
      <c r="A24" s="20" t="s">
        <v>101</v>
      </c>
      <c r="B24" s="45">
        <v>603</v>
      </c>
      <c r="C24" s="44">
        <f t="shared" si="0"/>
        <v>0.45681818181818185</v>
      </c>
      <c r="D24" s="45">
        <v>395</v>
      </c>
      <c r="E24" s="44">
        <f t="shared" si="1"/>
        <v>0.29924242424242425</v>
      </c>
      <c r="F24" s="45">
        <v>320</v>
      </c>
      <c r="G24" s="44">
        <f t="shared" si="2"/>
        <v>0.24242424242424243</v>
      </c>
      <c r="H24" s="45">
        <v>1</v>
      </c>
      <c r="I24" s="44">
        <f t="shared" si="3"/>
        <v>7.5757575757575758E-4</v>
      </c>
      <c r="J24" s="45">
        <v>0</v>
      </c>
      <c r="K24" s="44">
        <f t="shared" si="4"/>
        <v>0</v>
      </c>
      <c r="L24" s="45">
        <v>1</v>
      </c>
      <c r="M24" s="44">
        <f t="shared" si="5"/>
        <v>7.5757575757575758E-4</v>
      </c>
      <c r="N24" s="45">
        <v>0</v>
      </c>
      <c r="O24" s="44">
        <f t="shared" si="6"/>
        <v>0</v>
      </c>
      <c r="P24" s="45">
        <f t="shared" si="7"/>
        <v>1320</v>
      </c>
    </row>
    <row r="25" spans="1:16" s="18" customFormat="1" ht="14">
      <c r="A25" s="20" t="s">
        <v>102</v>
      </c>
      <c r="B25" s="45">
        <v>845</v>
      </c>
      <c r="C25" s="44">
        <f t="shared" si="0"/>
        <v>0.60099573257467998</v>
      </c>
      <c r="D25" s="45">
        <v>546</v>
      </c>
      <c r="E25" s="44">
        <f t="shared" si="1"/>
        <v>0.38833570412517782</v>
      </c>
      <c r="F25" s="45">
        <v>14</v>
      </c>
      <c r="G25" s="44">
        <f t="shared" si="2"/>
        <v>9.9573257467994308E-3</v>
      </c>
      <c r="H25" s="45">
        <v>1</v>
      </c>
      <c r="I25" s="44">
        <f t="shared" si="3"/>
        <v>7.1123755334281653E-4</v>
      </c>
      <c r="J25" s="45">
        <v>0</v>
      </c>
      <c r="K25" s="44">
        <f t="shared" si="4"/>
        <v>0</v>
      </c>
      <c r="L25" s="45">
        <v>0</v>
      </c>
      <c r="M25" s="44">
        <f t="shared" si="5"/>
        <v>0</v>
      </c>
      <c r="N25" s="45">
        <v>0</v>
      </c>
      <c r="O25" s="44">
        <f t="shared" si="6"/>
        <v>0</v>
      </c>
      <c r="P25" s="45">
        <f t="shared" si="7"/>
        <v>1406</v>
      </c>
    </row>
    <row r="26" spans="1:16" s="18" customFormat="1" ht="14">
      <c r="A26" s="20" t="s">
        <v>103</v>
      </c>
      <c r="B26" s="45">
        <v>2</v>
      </c>
      <c r="C26" s="44">
        <f t="shared" si="0"/>
        <v>0.08</v>
      </c>
      <c r="D26" s="45">
        <v>3</v>
      </c>
      <c r="E26" s="44">
        <f t="shared" si="1"/>
        <v>0.12</v>
      </c>
      <c r="F26" s="45">
        <v>20</v>
      </c>
      <c r="G26" s="44">
        <f t="shared" si="2"/>
        <v>0.8</v>
      </c>
      <c r="H26" s="45">
        <v>0</v>
      </c>
      <c r="I26" s="44">
        <f t="shared" si="3"/>
        <v>0</v>
      </c>
      <c r="J26" s="45">
        <v>0</v>
      </c>
      <c r="K26" s="44">
        <f t="shared" si="4"/>
        <v>0</v>
      </c>
      <c r="L26" s="45">
        <v>0</v>
      </c>
      <c r="M26" s="44">
        <f t="shared" si="5"/>
        <v>0</v>
      </c>
      <c r="N26" s="45">
        <v>0</v>
      </c>
      <c r="O26" s="44">
        <f t="shared" si="6"/>
        <v>0</v>
      </c>
      <c r="P26" s="45">
        <f t="shared" si="7"/>
        <v>25</v>
      </c>
    </row>
    <row r="27" spans="1:16" s="18" customFormat="1" ht="14">
      <c r="A27" s="20" t="s">
        <v>104</v>
      </c>
      <c r="B27" s="45">
        <v>1</v>
      </c>
      <c r="C27" s="44">
        <f t="shared" si="0"/>
        <v>3.2258064516129031E-2</v>
      </c>
      <c r="D27" s="45">
        <v>0</v>
      </c>
      <c r="E27" s="44">
        <f t="shared" si="1"/>
        <v>0</v>
      </c>
      <c r="F27" s="45">
        <v>29</v>
      </c>
      <c r="G27" s="44">
        <f t="shared" si="2"/>
        <v>0.93548387096774188</v>
      </c>
      <c r="H27" s="45">
        <v>1</v>
      </c>
      <c r="I27" s="44">
        <f t="shared" si="3"/>
        <v>3.2258064516129031E-2</v>
      </c>
      <c r="J27" s="45">
        <v>0</v>
      </c>
      <c r="K27" s="44">
        <f t="shared" si="4"/>
        <v>0</v>
      </c>
      <c r="L27" s="45">
        <v>0</v>
      </c>
      <c r="M27" s="44">
        <f t="shared" si="5"/>
        <v>0</v>
      </c>
      <c r="N27" s="45">
        <v>0</v>
      </c>
      <c r="O27" s="44">
        <f t="shared" si="6"/>
        <v>0</v>
      </c>
      <c r="P27" s="45">
        <f t="shared" si="7"/>
        <v>31</v>
      </c>
    </row>
    <row r="28" spans="1:16" s="18" customFormat="1" ht="14">
      <c r="A28" s="20" t="s">
        <v>105</v>
      </c>
      <c r="B28" s="45">
        <v>849</v>
      </c>
      <c r="C28" s="44">
        <f t="shared" si="0"/>
        <v>0.64220877458396364</v>
      </c>
      <c r="D28" s="45">
        <v>416</v>
      </c>
      <c r="E28" s="44">
        <f t="shared" si="1"/>
        <v>0.31467473524962181</v>
      </c>
      <c r="F28" s="45">
        <v>57</v>
      </c>
      <c r="G28" s="44">
        <f t="shared" si="2"/>
        <v>4.3116490166414521E-2</v>
      </c>
      <c r="H28" s="45">
        <v>0</v>
      </c>
      <c r="I28" s="44">
        <f t="shared" si="3"/>
        <v>0</v>
      </c>
      <c r="J28" s="45">
        <v>0</v>
      </c>
      <c r="K28" s="44">
        <f t="shared" si="4"/>
        <v>0</v>
      </c>
      <c r="L28" s="45">
        <v>0</v>
      </c>
      <c r="M28" s="44">
        <f t="shared" si="5"/>
        <v>0</v>
      </c>
      <c r="N28" s="45">
        <v>0</v>
      </c>
      <c r="O28" s="44">
        <f t="shared" si="6"/>
        <v>0</v>
      </c>
      <c r="P28" s="45">
        <f t="shared" si="7"/>
        <v>1322</v>
      </c>
    </row>
    <row r="29" spans="1:16" s="18" customFormat="1" ht="14">
      <c r="A29" s="20" t="s">
        <v>106</v>
      </c>
      <c r="B29" s="45">
        <v>194</v>
      </c>
      <c r="C29" s="44">
        <f t="shared" si="0"/>
        <v>0.13224267211997273</v>
      </c>
      <c r="D29" s="45">
        <v>146</v>
      </c>
      <c r="E29" s="44">
        <f t="shared" si="1"/>
        <v>9.952283571915474E-2</v>
      </c>
      <c r="F29" s="45">
        <v>832</v>
      </c>
      <c r="G29" s="44">
        <f t="shared" si="2"/>
        <v>0.56714383094751197</v>
      </c>
      <c r="H29" s="45">
        <v>1</v>
      </c>
      <c r="I29" s="44">
        <f t="shared" si="3"/>
        <v>6.8166325835037494E-4</v>
      </c>
      <c r="J29" s="45">
        <v>152</v>
      </c>
      <c r="K29" s="44">
        <f t="shared" si="4"/>
        <v>0.10361281526925699</v>
      </c>
      <c r="L29" s="45">
        <v>142</v>
      </c>
      <c r="M29" s="44">
        <f t="shared" si="5"/>
        <v>9.679618268575324E-2</v>
      </c>
      <c r="N29" s="45">
        <v>0</v>
      </c>
      <c r="O29" s="44">
        <f t="shared" si="6"/>
        <v>0</v>
      </c>
      <c r="P29" s="45">
        <f t="shared" si="7"/>
        <v>1467</v>
      </c>
    </row>
    <row r="30" spans="1:16" s="18" customFormat="1" ht="14">
      <c r="A30" s="20" t="s">
        <v>107</v>
      </c>
      <c r="B30" s="45">
        <v>203</v>
      </c>
      <c r="C30" s="44">
        <f t="shared" si="0"/>
        <v>0.49877149877149879</v>
      </c>
      <c r="D30" s="45">
        <v>82</v>
      </c>
      <c r="E30" s="44">
        <f t="shared" si="1"/>
        <v>0.20147420147420148</v>
      </c>
      <c r="F30" s="45">
        <v>122</v>
      </c>
      <c r="G30" s="44">
        <f t="shared" si="2"/>
        <v>0.29975429975429974</v>
      </c>
      <c r="H30" s="45">
        <v>0</v>
      </c>
      <c r="I30" s="44">
        <f t="shared" si="3"/>
        <v>0</v>
      </c>
      <c r="J30" s="45">
        <v>0</v>
      </c>
      <c r="K30" s="44">
        <f t="shared" si="4"/>
        <v>0</v>
      </c>
      <c r="L30" s="45">
        <v>0</v>
      </c>
      <c r="M30" s="44">
        <f t="shared" si="5"/>
        <v>0</v>
      </c>
      <c r="N30" s="45">
        <v>0</v>
      </c>
      <c r="O30" s="44">
        <f t="shared" si="6"/>
        <v>0</v>
      </c>
      <c r="P30" s="45">
        <f t="shared" si="7"/>
        <v>407</v>
      </c>
    </row>
    <row r="31" spans="1:16" s="18" customFormat="1" ht="14">
      <c r="A31" s="20" t="s">
        <v>108</v>
      </c>
      <c r="B31" s="45">
        <v>110</v>
      </c>
      <c r="C31" s="44">
        <f t="shared" si="0"/>
        <v>0.625</v>
      </c>
      <c r="D31" s="45">
        <v>9</v>
      </c>
      <c r="E31" s="44">
        <f t="shared" si="1"/>
        <v>5.113636363636364E-2</v>
      </c>
      <c r="F31" s="45">
        <v>57</v>
      </c>
      <c r="G31" s="44">
        <f t="shared" si="2"/>
        <v>0.32386363636363635</v>
      </c>
      <c r="H31" s="45">
        <v>0</v>
      </c>
      <c r="I31" s="44">
        <f t="shared" si="3"/>
        <v>0</v>
      </c>
      <c r="J31" s="45">
        <v>0</v>
      </c>
      <c r="K31" s="44">
        <f t="shared" si="4"/>
        <v>0</v>
      </c>
      <c r="L31" s="45">
        <v>0</v>
      </c>
      <c r="M31" s="44">
        <f t="shared" si="5"/>
        <v>0</v>
      </c>
      <c r="N31" s="45">
        <v>0</v>
      </c>
      <c r="O31" s="44">
        <f t="shared" si="6"/>
        <v>0</v>
      </c>
      <c r="P31" s="45">
        <f t="shared" si="7"/>
        <v>176</v>
      </c>
    </row>
    <row r="32" spans="1:16" s="18" customFormat="1" ht="14">
      <c r="A32" s="20" t="s">
        <v>109</v>
      </c>
      <c r="B32" s="45">
        <v>940</v>
      </c>
      <c r="C32" s="44">
        <f t="shared" si="0"/>
        <v>0.48881955278211131</v>
      </c>
      <c r="D32" s="45">
        <v>844</v>
      </c>
      <c r="E32" s="44">
        <f t="shared" si="1"/>
        <v>0.43889755590223611</v>
      </c>
      <c r="F32" s="45">
        <v>129</v>
      </c>
      <c r="G32" s="44">
        <f t="shared" si="2"/>
        <v>6.7082683307332289E-2</v>
      </c>
      <c r="H32" s="45">
        <v>1</v>
      </c>
      <c r="I32" s="44">
        <f t="shared" si="3"/>
        <v>5.2002080083203334E-4</v>
      </c>
      <c r="J32" s="45">
        <v>9</v>
      </c>
      <c r="K32" s="44">
        <f t="shared" si="4"/>
        <v>4.6801872074882997E-3</v>
      </c>
      <c r="L32" s="45">
        <v>0</v>
      </c>
      <c r="M32" s="44">
        <f t="shared" si="5"/>
        <v>0</v>
      </c>
      <c r="N32" s="45">
        <v>0</v>
      </c>
      <c r="O32" s="44">
        <f t="shared" si="6"/>
        <v>0</v>
      </c>
      <c r="P32" s="45">
        <f t="shared" si="7"/>
        <v>1923</v>
      </c>
    </row>
    <row r="33" spans="1:16" s="18" customFormat="1" ht="14">
      <c r="A33" s="20" t="s">
        <v>110</v>
      </c>
      <c r="B33" s="45">
        <v>576</v>
      </c>
      <c r="C33" s="44">
        <f t="shared" si="0"/>
        <v>0.86616541353383458</v>
      </c>
      <c r="D33" s="45">
        <v>89</v>
      </c>
      <c r="E33" s="44">
        <f t="shared" si="1"/>
        <v>0.13383458646616542</v>
      </c>
      <c r="F33" s="45">
        <v>0</v>
      </c>
      <c r="G33" s="44">
        <f t="shared" si="2"/>
        <v>0</v>
      </c>
      <c r="H33" s="45">
        <v>0</v>
      </c>
      <c r="I33" s="44">
        <f t="shared" si="3"/>
        <v>0</v>
      </c>
      <c r="J33" s="45">
        <v>0</v>
      </c>
      <c r="K33" s="44">
        <f t="shared" si="4"/>
        <v>0</v>
      </c>
      <c r="L33" s="45">
        <v>0</v>
      </c>
      <c r="M33" s="44">
        <f t="shared" si="5"/>
        <v>0</v>
      </c>
      <c r="N33" s="45">
        <v>0</v>
      </c>
      <c r="O33" s="44">
        <f t="shared" si="6"/>
        <v>0</v>
      </c>
      <c r="P33" s="45">
        <f t="shared" si="7"/>
        <v>665</v>
      </c>
    </row>
    <row r="34" spans="1:16" s="18" customFormat="1" ht="14">
      <c r="A34" s="20" t="s">
        <v>111</v>
      </c>
      <c r="B34" s="45">
        <v>886</v>
      </c>
      <c r="C34" s="44">
        <f t="shared" si="0"/>
        <v>0.59503022162525188</v>
      </c>
      <c r="D34" s="45">
        <v>498</v>
      </c>
      <c r="E34" s="44">
        <f t="shared" si="1"/>
        <v>0.33445265278710545</v>
      </c>
      <c r="F34" s="45">
        <v>102</v>
      </c>
      <c r="G34" s="44">
        <f t="shared" si="2"/>
        <v>6.8502350570852924E-2</v>
      </c>
      <c r="H34" s="45">
        <v>1</v>
      </c>
      <c r="I34" s="44">
        <f t="shared" si="3"/>
        <v>6.7159167226326397E-4</v>
      </c>
      <c r="J34" s="45">
        <v>0</v>
      </c>
      <c r="K34" s="44">
        <f t="shared" si="4"/>
        <v>0</v>
      </c>
      <c r="L34" s="45">
        <v>2</v>
      </c>
      <c r="M34" s="44">
        <f t="shared" si="5"/>
        <v>1.3431833445265279E-3</v>
      </c>
      <c r="N34" s="45">
        <v>0</v>
      </c>
      <c r="O34" s="44">
        <f t="shared" si="6"/>
        <v>0</v>
      </c>
      <c r="P34" s="45">
        <f t="shared" si="7"/>
        <v>1489</v>
      </c>
    </row>
    <row r="35" spans="1:16" s="18" customFormat="1" ht="14">
      <c r="A35" s="20" t="s">
        <v>112</v>
      </c>
      <c r="B35" s="45">
        <v>791</v>
      </c>
      <c r="C35" s="44">
        <f t="shared" si="0"/>
        <v>0.88182831661092531</v>
      </c>
      <c r="D35" s="45">
        <v>55</v>
      </c>
      <c r="E35" s="44">
        <f t="shared" si="1"/>
        <v>6.1315496098104792E-2</v>
      </c>
      <c r="F35" s="45">
        <v>51</v>
      </c>
      <c r="G35" s="44">
        <f t="shared" si="2"/>
        <v>5.6856187290969896E-2</v>
      </c>
      <c r="H35" s="45">
        <v>0</v>
      </c>
      <c r="I35" s="44">
        <f t="shared" si="3"/>
        <v>0</v>
      </c>
      <c r="J35" s="45">
        <v>0</v>
      </c>
      <c r="K35" s="44">
        <f t="shared" si="4"/>
        <v>0</v>
      </c>
      <c r="L35" s="45">
        <v>0</v>
      </c>
      <c r="M35" s="44">
        <f t="shared" si="5"/>
        <v>0</v>
      </c>
      <c r="N35" s="45">
        <v>0</v>
      </c>
      <c r="O35" s="44">
        <f t="shared" si="6"/>
        <v>0</v>
      </c>
      <c r="P35" s="45">
        <f t="shared" si="7"/>
        <v>897</v>
      </c>
    </row>
    <row r="36" spans="1:16" s="18" customFormat="1" ht="14">
      <c r="A36" s="20" t="s">
        <v>113</v>
      </c>
      <c r="B36" s="45">
        <v>933</v>
      </c>
      <c r="C36" s="44">
        <f t="shared" si="0"/>
        <v>0.68602941176470589</v>
      </c>
      <c r="D36" s="45">
        <v>164</v>
      </c>
      <c r="E36" s="44">
        <f t="shared" si="1"/>
        <v>0.12058823529411765</v>
      </c>
      <c r="F36" s="45">
        <v>263</v>
      </c>
      <c r="G36" s="44">
        <f t="shared" si="2"/>
        <v>0.19338235294117648</v>
      </c>
      <c r="H36" s="45">
        <v>0</v>
      </c>
      <c r="I36" s="44">
        <f t="shared" si="3"/>
        <v>0</v>
      </c>
      <c r="J36" s="45">
        <v>0</v>
      </c>
      <c r="K36" s="44">
        <f t="shared" si="4"/>
        <v>0</v>
      </c>
      <c r="L36" s="45">
        <v>0</v>
      </c>
      <c r="M36" s="44">
        <f t="shared" si="5"/>
        <v>0</v>
      </c>
      <c r="N36" s="45">
        <v>0</v>
      </c>
      <c r="O36" s="44">
        <f t="shared" si="6"/>
        <v>0</v>
      </c>
      <c r="P36" s="45">
        <f t="shared" si="7"/>
        <v>1360</v>
      </c>
    </row>
    <row r="37" spans="1:16" s="18" customFormat="1" ht="14">
      <c r="A37" s="20" t="s">
        <v>114</v>
      </c>
      <c r="B37" s="45">
        <v>897</v>
      </c>
      <c r="C37" s="44">
        <f t="shared" si="0"/>
        <v>0.85185185185185186</v>
      </c>
      <c r="D37" s="45">
        <v>156</v>
      </c>
      <c r="E37" s="44">
        <f t="shared" si="1"/>
        <v>0.14814814814814814</v>
      </c>
      <c r="F37" s="45">
        <v>0</v>
      </c>
      <c r="G37" s="44">
        <f t="shared" si="2"/>
        <v>0</v>
      </c>
      <c r="H37" s="45">
        <v>0</v>
      </c>
      <c r="I37" s="44">
        <f t="shared" si="3"/>
        <v>0</v>
      </c>
      <c r="J37" s="45">
        <v>0</v>
      </c>
      <c r="K37" s="44">
        <f t="shared" si="4"/>
        <v>0</v>
      </c>
      <c r="L37" s="45">
        <v>0</v>
      </c>
      <c r="M37" s="44">
        <f t="shared" si="5"/>
        <v>0</v>
      </c>
      <c r="N37" s="45">
        <v>0</v>
      </c>
      <c r="O37" s="44">
        <f t="shared" si="6"/>
        <v>0</v>
      </c>
      <c r="P37" s="45">
        <f t="shared" si="7"/>
        <v>1053</v>
      </c>
    </row>
    <row r="38" spans="1:16" s="18" customFormat="1" ht="14">
      <c r="A38" s="20" t="s">
        <v>115</v>
      </c>
      <c r="B38" s="45">
        <v>218</v>
      </c>
      <c r="C38" s="44">
        <f t="shared" si="0"/>
        <v>0.52530120481927711</v>
      </c>
      <c r="D38" s="45">
        <v>112</v>
      </c>
      <c r="E38" s="44">
        <f t="shared" si="1"/>
        <v>0.26987951807228916</v>
      </c>
      <c r="F38" s="45">
        <v>85</v>
      </c>
      <c r="G38" s="44">
        <f t="shared" si="2"/>
        <v>0.20481927710843373</v>
      </c>
      <c r="H38" s="45">
        <v>0</v>
      </c>
      <c r="I38" s="44">
        <f t="shared" si="3"/>
        <v>0</v>
      </c>
      <c r="J38" s="45">
        <v>0</v>
      </c>
      <c r="K38" s="44">
        <f t="shared" si="4"/>
        <v>0</v>
      </c>
      <c r="L38" s="45">
        <v>0</v>
      </c>
      <c r="M38" s="44">
        <f t="shared" si="5"/>
        <v>0</v>
      </c>
      <c r="N38" s="45">
        <v>0</v>
      </c>
      <c r="O38" s="44">
        <f t="shared" si="6"/>
        <v>0</v>
      </c>
      <c r="P38" s="45">
        <f t="shared" si="7"/>
        <v>415</v>
      </c>
    </row>
    <row r="39" spans="1:16" s="18" customFormat="1" ht="14">
      <c r="A39" s="20" t="s">
        <v>116</v>
      </c>
      <c r="B39" s="45">
        <v>1068</v>
      </c>
      <c r="C39" s="44">
        <f t="shared" si="0"/>
        <v>0.66500622665006226</v>
      </c>
      <c r="D39" s="45">
        <v>426</v>
      </c>
      <c r="E39" s="44">
        <f t="shared" si="1"/>
        <v>0.26525529265255293</v>
      </c>
      <c r="F39" s="45">
        <v>112</v>
      </c>
      <c r="G39" s="44">
        <f t="shared" si="2"/>
        <v>6.9738480697384808E-2</v>
      </c>
      <c r="H39" s="45">
        <v>0</v>
      </c>
      <c r="I39" s="44">
        <f t="shared" si="3"/>
        <v>0</v>
      </c>
      <c r="J39" s="45">
        <v>0</v>
      </c>
      <c r="K39" s="44">
        <f t="shared" si="4"/>
        <v>0</v>
      </c>
      <c r="L39" s="45">
        <v>0</v>
      </c>
      <c r="M39" s="44">
        <f t="shared" si="5"/>
        <v>0</v>
      </c>
      <c r="N39" s="45">
        <v>0</v>
      </c>
      <c r="O39" s="44">
        <f t="shared" si="6"/>
        <v>0</v>
      </c>
      <c r="P39" s="45">
        <f t="shared" si="7"/>
        <v>1606</v>
      </c>
    </row>
    <row r="40" spans="1:16" s="18" customFormat="1" ht="14">
      <c r="A40" s="20" t="s">
        <v>117</v>
      </c>
      <c r="B40" s="45">
        <v>933</v>
      </c>
      <c r="C40" s="44">
        <f t="shared" si="0"/>
        <v>0.78075313807531377</v>
      </c>
      <c r="D40" s="45">
        <v>149</v>
      </c>
      <c r="E40" s="44">
        <f t="shared" si="1"/>
        <v>0.12468619246861924</v>
      </c>
      <c r="F40" s="45">
        <v>112</v>
      </c>
      <c r="G40" s="44">
        <f t="shared" si="2"/>
        <v>9.372384937238494E-2</v>
      </c>
      <c r="H40" s="45">
        <v>0</v>
      </c>
      <c r="I40" s="44">
        <f t="shared" si="3"/>
        <v>0</v>
      </c>
      <c r="J40" s="45">
        <v>1</v>
      </c>
      <c r="K40" s="44">
        <f t="shared" si="4"/>
        <v>8.3682008368200832E-4</v>
      </c>
      <c r="L40" s="45">
        <v>0</v>
      </c>
      <c r="M40" s="44">
        <f t="shared" si="5"/>
        <v>0</v>
      </c>
      <c r="N40" s="45">
        <v>0</v>
      </c>
      <c r="O40" s="44">
        <f t="shared" si="6"/>
        <v>0</v>
      </c>
      <c r="P40" s="45">
        <f t="shared" si="7"/>
        <v>1195</v>
      </c>
    </row>
    <row r="41" spans="1:16" s="18" customFormat="1" ht="14">
      <c r="A41" s="20" t="s">
        <v>118</v>
      </c>
      <c r="B41" s="45">
        <v>1</v>
      </c>
      <c r="C41" s="44">
        <f t="shared" si="0"/>
        <v>4.1666666666666664E-2</v>
      </c>
      <c r="D41" s="45">
        <v>2</v>
      </c>
      <c r="E41" s="44">
        <f t="shared" si="1"/>
        <v>8.3333333333333329E-2</v>
      </c>
      <c r="F41" s="45">
        <v>21</v>
      </c>
      <c r="G41" s="44">
        <f t="shared" si="2"/>
        <v>0.875</v>
      </c>
      <c r="H41" s="45">
        <v>0</v>
      </c>
      <c r="I41" s="44">
        <f t="shared" si="3"/>
        <v>0</v>
      </c>
      <c r="J41" s="45">
        <v>0</v>
      </c>
      <c r="K41" s="44">
        <f t="shared" si="4"/>
        <v>0</v>
      </c>
      <c r="L41" s="45">
        <v>0</v>
      </c>
      <c r="M41" s="44">
        <f t="shared" si="5"/>
        <v>0</v>
      </c>
      <c r="N41" s="45">
        <v>0</v>
      </c>
      <c r="O41" s="44">
        <f t="shared" si="6"/>
        <v>0</v>
      </c>
      <c r="P41" s="45">
        <f t="shared" si="7"/>
        <v>24</v>
      </c>
    </row>
    <row r="42" spans="1:16" s="18" customFormat="1" ht="14">
      <c r="A42" s="20" t="s">
        <v>119</v>
      </c>
      <c r="B42" s="45">
        <v>0</v>
      </c>
      <c r="C42" s="44">
        <f t="shared" si="0"/>
        <v>0</v>
      </c>
      <c r="D42" s="45">
        <v>35</v>
      </c>
      <c r="E42" s="44">
        <f t="shared" si="1"/>
        <v>0.546875</v>
      </c>
      <c r="F42" s="45">
        <v>29</v>
      </c>
      <c r="G42" s="44">
        <f t="shared" si="2"/>
        <v>0.453125</v>
      </c>
      <c r="H42" s="45">
        <v>0</v>
      </c>
      <c r="I42" s="44">
        <f t="shared" si="3"/>
        <v>0</v>
      </c>
      <c r="J42" s="45">
        <v>0</v>
      </c>
      <c r="K42" s="44">
        <f t="shared" si="4"/>
        <v>0</v>
      </c>
      <c r="L42" s="45">
        <v>0</v>
      </c>
      <c r="M42" s="44">
        <f t="shared" si="5"/>
        <v>0</v>
      </c>
      <c r="N42" s="45">
        <v>0</v>
      </c>
      <c r="O42" s="44">
        <f t="shared" si="6"/>
        <v>0</v>
      </c>
      <c r="P42" s="45">
        <f t="shared" si="7"/>
        <v>64</v>
      </c>
    </row>
    <row r="43" spans="1:16" s="18" customFormat="1" ht="14">
      <c r="B43" s="46"/>
      <c r="C43" s="46"/>
      <c r="D43" s="46"/>
      <c r="E43" s="46"/>
      <c r="F43" s="46"/>
      <c r="G43" s="46"/>
      <c r="H43" s="46"/>
      <c r="I43" s="46"/>
      <c r="J43" s="46"/>
      <c r="K43" s="46"/>
      <c r="L43" s="46"/>
      <c r="M43" s="46"/>
      <c r="N43" s="46"/>
      <c r="O43" s="46"/>
    </row>
    <row r="44" spans="1:16" s="18" customFormat="1" ht="14">
      <c r="A44" s="23" t="s">
        <v>125</v>
      </c>
      <c r="B44" s="46"/>
      <c r="C44" s="46"/>
      <c r="D44" s="46"/>
      <c r="E44" s="46"/>
      <c r="F44" s="46"/>
      <c r="G44" s="46"/>
      <c r="H44" s="46"/>
      <c r="I44" s="46"/>
      <c r="J44" s="46"/>
      <c r="K44" s="46"/>
      <c r="L44" s="46"/>
      <c r="M44" s="46"/>
      <c r="N44" s="46"/>
      <c r="O44" s="46"/>
    </row>
  </sheetData>
  <sheetProtection selectLockedCells="1" selectUnlockedCells="1"/>
  <mergeCells count="10">
    <mergeCell ref="A3:P3"/>
    <mergeCell ref="A7:A9"/>
    <mergeCell ref="B7:P7"/>
    <mergeCell ref="B8:C8"/>
    <mergeCell ref="D8:E8"/>
    <mergeCell ref="F8:G8"/>
    <mergeCell ref="H8:I8"/>
    <mergeCell ref="J8:K8"/>
    <mergeCell ref="L8:M8"/>
    <mergeCell ref="N8:O8"/>
  </mergeCells>
  <conditionalFormatting sqref="A4:C4">
    <cfRule type="duplicateValues" dxfId="192" priority="5"/>
  </conditionalFormatting>
  <conditionalFormatting sqref="B5:C5">
    <cfRule type="duplicateValues" dxfId="191" priority="4"/>
  </conditionalFormatting>
  <conditionalFormatting sqref="A5">
    <cfRule type="duplicateValues" dxfId="190" priority="3"/>
  </conditionalFormatting>
  <conditionalFormatting sqref="D4:P4">
    <cfRule type="duplicateValues" dxfId="189" priority="2"/>
  </conditionalFormatting>
  <conditionalFormatting sqref="D5:P5">
    <cfRule type="duplicateValues" dxfId="188" priority="1"/>
  </conditionalFormatting>
  <pageMargins left="0.7" right="0.7" top="0.75" bottom="0.75" header="0.3" footer="0.3"/>
  <pageSetup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74</vt:i4>
      </vt:variant>
      <vt:variant>
        <vt:lpstr>Rangos con nombre</vt:lpstr>
      </vt:variant>
      <vt:variant>
        <vt:i4>38</vt:i4>
      </vt:variant>
    </vt:vector>
  </HeadingPairs>
  <TitlesOfParts>
    <vt:vector size="112" baseType="lpstr">
      <vt:lpstr>Lista de indicadores </vt:lpstr>
      <vt:lpstr>Cuadro 1</vt:lpstr>
      <vt:lpstr>Cuadro 2</vt:lpstr>
      <vt:lpstr>Cuadro 3</vt:lpstr>
      <vt:lpstr>Cuadro 4</vt:lpstr>
      <vt:lpstr>Cuadro 5</vt:lpstr>
      <vt:lpstr>Cuadro 6</vt:lpstr>
      <vt:lpstr>Cuadro 7</vt:lpstr>
      <vt:lpstr>Cuadro 8</vt:lpstr>
      <vt:lpstr>Cuadro 9</vt:lpstr>
      <vt:lpstr>Cuadro 10</vt:lpstr>
      <vt:lpstr>Cuadro 11</vt:lpstr>
      <vt:lpstr>Cuadro 12</vt:lpstr>
      <vt:lpstr>Cuadro 13</vt:lpstr>
      <vt:lpstr>Cuadro 14</vt:lpstr>
      <vt:lpstr>Cuadro 15</vt:lpstr>
      <vt:lpstr>Cuadro 16</vt:lpstr>
      <vt:lpstr>Cuadro 17</vt:lpstr>
      <vt:lpstr>Cuadro 18</vt:lpstr>
      <vt:lpstr>Cuadro 19</vt:lpstr>
      <vt:lpstr>Cuadro 20</vt:lpstr>
      <vt:lpstr>Cuadro 21</vt:lpstr>
      <vt:lpstr>Cuadro 22</vt:lpstr>
      <vt:lpstr>Cuadro 23</vt:lpstr>
      <vt:lpstr>Cuadro 24</vt:lpstr>
      <vt:lpstr>Cuadro 25</vt:lpstr>
      <vt:lpstr>Cuadro 26</vt:lpstr>
      <vt:lpstr>Cuadro 27</vt:lpstr>
      <vt:lpstr>Cuadro 28</vt:lpstr>
      <vt:lpstr>Cuadro 29</vt:lpstr>
      <vt:lpstr>Cuadro 30</vt:lpstr>
      <vt:lpstr>Cuadro 31</vt:lpstr>
      <vt:lpstr>Cuadro 32</vt:lpstr>
      <vt:lpstr>Cuadro 33</vt:lpstr>
      <vt:lpstr>Cuadro 34</vt:lpstr>
      <vt:lpstr>Cuadro 35</vt:lpstr>
      <vt:lpstr>Cuadro 36</vt:lpstr>
      <vt:lpstr>Cuadro 37</vt:lpstr>
      <vt:lpstr>Cuadro 38</vt:lpstr>
      <vt:lpstr>Cuadro 39</vt:lpstr>
      <vt:lpstr>Cuadro 40</vt:lpstr>
      <vt:lpstr>Cuadro 41</vt:lpstr>
      <vt:lpstr>Cuadro 42</vt:lpstr>
      <vt:lpstr>Cuadro 43</vt:lpstr>
      <vt:lpstr>Cuadro 44</vt:lpstr>
      <vt:lpstr>Cuadro 45</vt:lpstr>
      <vt:lpstr>Cuadro 46</vt:lpstr>
      <vt:lpstr>Cuadro 47</vt:lpstr>
      <vt:lpstr>Cuadro 48</vt:lpstr>
      <vt:lpstr>Cuadro 49</vt:lpstr>
      <vt:lpstr>Cuadro 50</vt:lpstr>
      <vt:lpstr>Cuadro 51</vt:lpstr>
      <vt:lpstr>Cuadro 52</vt:lpstr>
      <vt:lpstr>Cuadro 53</vt:lpstr>
      <vt:lpstr>Cuadro 54</vt:lpstr>
      <vt:lpstr>Cuadro 55</vt:lpstr>
      <vt:lpstr>Cuadro 56</vt:lpstr>
      <vt:lpstr>Cuadro 57</vt:lpstr>
      <vt:lpstr>Cuadro 58</vt:lpstr>
      <vt:lpstr>Cuadro 59</vt:lpstr>
      <vt:lpstr>Cuadro 60</vt:lpstr>
      <vt:lpstr>Cuadro 61</vt:lpstr>
      <vt:lpstr>Cuadro 62</vt:lpstr>
      <vt:lpstr>Cuadro 63</vt:lpstr>
      <vt:lpstr>Cuadro 64</vt:lpstr>
      <vt:lpstr>Cuadro 65</vt:lpstr>
      <vt:lpstr>Cuadro 66</vt:lpstr>
      <vt:lpstr>Cuadro 67</vt:lpstr>
      <vt:lpstr>Cuadro 68</vt:lpstr>
      <vt:lpstr>Cuadro 69</vt:lpstr>
      <vt:lpstr>Cuadro 70</vt:lpstr>
      <vt:lpstr>Cuadro 71</vt:lpstr>
      <vt:lpstr>Cuadro 72</vt:lpstr>
      <vt:lpstr>Cuadro 73</vt:lpstr>
      <vt:lpstr>'Cuadro 31'!banner</vt:lpstr>
      <vt:lpstr>'Cuadro 32'!banner</vt:lpstr>
      <vt:lpstr>'Cuadro 33'!banner</vt:lpstr>
      <vt:lpstr>'Cuadro 34'!banner</vt:lpstr>
      <vt:lpstr>'Cuadro 35'!banner</vt:lpstr>
      <vt:lpstr>'Cuadro 36'!banner</vt:lpstr>
      <vt:lpstr>'Cuadro 62'!banner</vt:lpstr>
      <vt:lpstr>'Cuadro 63'!banner</vt:lpstr>
      <vt:lpstr>'Cuadro 64'!banner</vt:lpstr>
      <vt:lpstr>'Cuadro 31'!fuente_cuadr</vt:lpstr>
      <vt:lpstr>'Cuadro 32'!fuente_cuadr</vt:lpstr>
      <vt:lpstr>'Cuadro 33'!fuente_cuadr</vt:lpstr>
      <vt:lpstr>'Cuadro 34'!fuente_cuadr</vt:lpstr>
      <vt:lpstr>'Cuadro 35'!fuente_cuadr</vt:lpstr>
      <vt:lpstr>'Cuadro 36'!fuente_cuadr</vt:lpstr>
      <vt:lpstr>'Cuadro 62'!fuente_cuadr</vt:lpstr>
      <vt:lpstr>'Cuadro 63'!fuente_cuadr</vt:lpstr>
      <vt:lpstr>'Cuadro 64'!fuente_cuadr</vt:lpstr>
      <vt:lpstr>'Cuadro 31'!Logo</vt:lpstr>
      <vt:lpstr>'Cuadro 32'!Logo</vt:lpstr>
      <vt:lpstr>'Cuadro 33'!Logo</vt:lpstr>
      <vt:lpstr>'Cuadro 34'!Logo</vt:lpstr>
      <vt:lpstr>'Cuadro 35'!Logo</vt:lpstr>
      <vt:lpstr>'Cuadro 36'!Logo</vt:lpstr>
      <vt:lpstr>'Cuadro 51'!Logo</vt:lpstr>
      <vt:lpstr>'Cuadro 62'!Logo</vt:lpstr>
      <vt:lpstr>'Cuadro 63'!Logo</vt:lpstr>
      <vt:lpstr>'Cuadro 64'!Logo</vt:lpstr>
      <vt:lpstr>'Lista de indicadores '!Logo_lista</vt:lpstr>
      <vt:lpstr>'Cuadro 31'!Período_de_referencia</vt:lpstr>
      <vt:lpstr>'Cuadro 32'!Período_de_referencia</vt:lpstr>
      <vt:lpstr>'Cuadro 33'!Período_de_referencia</vt:lpstr>
      <vt:lpstr>'Cuadro 34'!Período_de_referencia</vt:lpstr>
      <vt:lpstr>'Cuadro 35'!Período_de_referencia</vt:lpstr>
      <vt:lpstr>'Cuadro 36'!Período_de_referencia</vt:lpstr>
      <vt:lpstr>'Cuadro 62'!Período_de_referencia</vt:lpstr>
      <vt:lpstr>'Cuadro 63'!Período_de_referencia</vt:lpstr>
      <vt:lpstr>'Cuadro 64'!Período_de_referencia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abril</dc:creator>
  <cp:lastModifiedBy>luisa fda suarez</cp:lastModifiedBy>
  <dcterms:created xsi:type="dcterms:W3CDTF">2021-04-27T22:46:19Z</dcterms:created>
  <dcterms:modified xsi:type="dcterms:W3CDTF">2021-11-25T18:42:26Z</dcterms:modified>
</cp:coreProperties>
</file>