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08"/>
  <workbookPr/>
  <mc:AlternateContent xmlns:mc="http://schemas.openxmlformats.org/markup-compatibility/2006">
    <mc:Choice Requires="x15">
      <x15ac:absPath xmlns:x15ac="http://schemas.microsoft.com/office/spreadsheetml/2010/11/ac" url="/Users/auramorenogamba/Documents/DANE/Economía naranja/Octavo reporte/"/>
    </mc:Choice>
  </mc:AlternateContent>
  <xr:revisionPtr revIDLastSave="7" documentId="13_ncr:1_{BD1658C4-E619-6C4E-B0E9-10EAF8C3DA3B}" xr6:coauthVersionLast="47" xr6:coauthVersionMax="47" xr10:uidLastSave="{0FFA78CC-D422-415E-AE10-023C56054BF3}"/>
  <bookViews>
    <workbookView xWindow="0" yWindow="2160" windowWidth="28800" windowHeight="14600" firstSheet="2" activeTab="40" xr2:uid="{00000000-000D-0000-FFFF-FFFF00000000}"/>
  </bookViews>
  <sheets>
    <sheet name="Lista de indicadores " sheetId="2" r:id="rId1"/>
    <sheet name="Cuadro 1" sheetId="40" r:id="rId2"/>
    <sheet name="Cuadro 2" sheetId="41" r:id="rId3"/>
    <sheet name="Cuadro 3" sheetId="42" r:id="rId4"/>
    <sheet name="Cuadro 4" sheetId="43" r:id="rId5"/>
    <sheet name="Cuadro 5" sheetId="44" r:id="rId6"/>
    <sheet name="Cuadro 6" sheetId="45" r:id="rId7"/>
    <sheet name="Cuadro 7" sheetId="46" r:id="rId8"/>
    <sheet name="Cuadro 8" sheetId="47" r:id="rId9"/>
    <sheet name="Cuadro 9" sheetId="48" r:id="rId10"/>
    <sheet name="Cuadro 10" sheetId="49" r:id="rId11"/>
    <sheet name="Cuadro 11" sheetId="50" r:id="rId12"/>
    <sheet name="Cuadro 12" sheetId="51" r:id="rId13"/>
    <sheet name="Cuadro 13" sheetId="97" r:id="rId14"/>
    <sheet name="Cuadro 14" sheetId="53" r:id="rId15"/>
    <sheet name="Cuadro 15" sheetId="54" r:id="rId16"/>
    <sheet name="Cuadro 16" sheetId="55" r:id="rId17"/>
    <sheet name="Cuadro 17" sheetId="56" r:id="rId18"/>
    <sheet name="Cuadro 18" sheetId="57" r:id="rId19"/>
    <sheet name="Cuadro 19" sheetId="58" r:id="rId20"/>
    <sheet name="Cuadro 20" sheetId="59" r:id="rId21"/>
    <sheet name="Cuadro 21" sheetId="60" r:id="rId22"/>
    <sheet name="Cuadro 22" sheetId="61" r:id="rId23"/>
    <sheet name="Cuadro 23" sheetId="62" r:id="rId24"/>
    <sheet name="Cuadro 24" sheetId="63" r:id="rId25"/>
    <sheet name="Cuadro 25" sheetId="64" r:id="rId26"/>
    <sheet name="Cuadro 26" sheetId="65" r:id="rId27"/>
    <sheet name="Cuadro 27" sheetId="66" r:id="rId28"/>
    <sheet name="Cuadro 28" sheetId="67" r:id="rId29"/>
    <sheet name="Cuadro 29" sheetId="68" r:id="rId30"/>
    <sheet name="Cuadro 30" sheetId="69" r:id="rId31"/>
    <sheet name="Cuadro 31" sheetId="70" r:id="rId32"/>
    <sheet name="Cuadro 32" sheetId="71" r:id="rId33"/>
    <sheet name="Cuadro 33" sheetId="72" r:id="rId34"/>
    <sheet name="Cuadro 34" sheetId="73" r:id="rId35"/>
    <sheet name="Cuadro 35" sheetId="74" r:id="rId36"/>
    <sheet name="Cuadro 36" sheetId="75" r:id="rId37"/>
    <sheet name="Cuadro 37" sheetId="76" r:id="rId38"/>
    <sheet name="Cuadro 38" sheetId="77" r:id="rId39"/>
    <sheet name="Cuadro 39" sheetId="78" r:id="rId40"/>
    <sheet name="Cuadro 40" sheetId="79" r:id="rId41"/>
    <sheet name="Cuadro 41" sheetId="80" r:id="rId42"/>
    <sheet name="Cuadro 42" sheetId="81" r:id="rId43"/>
    <sheet name="Cuadro 43" sheetId="82" r:id="rId44"/>
    <sheet name="Cuadro 44" sheetId="83" r:id="rId45"/>
    <sheet name="Cuadro 45" sheetId="84" r:id="rId46"/>
    <sheet name="Cuadro 46" sheetId="85" r:id="rId47"/>
    <sheet name="Cuadro 47" sheetId="86" r:id="rId48"/>
    <sheet name="Cuadro 48" sheetId="87" r:id="rId49"/>
    <sheet name="Cuadro 49" sheetId="88" r:id="rId50"/>
    <sheet name="Cuadro 50" sheetId="89" r:id="rId51"/>
    <sheet name="Cuadro 51" sheetId="90" r:id="rId52"/>
    <sheet name="Cuadro 52" sheetId="91" r:id="rId53"/>
    <sheet name="Cuadro 53" sheetId="92" r:id="rId54"/>
    <sheet name="Cuadro 54" sheetId="93" r:id="rId55"/>
    <sheet name="Cuadro 55" sheetId="94" r:id="rId56"/>
    <sheet name="Cuadro 56" sheetId="95" r:id="rId57"/>
    <sheet name="Cuadro 57" sheetId="96" r:id="rId58"/>
    <sheet name="Cuadro 58" sheetId="3" r:id="rId59"/>
    <sheet name="Cuadro 59" sheetId="4" r:id="rId60"/>
    <sheet name="Cuadro 60" sheetId="5" r:id="rId61"/>
    <sheet name="Cuadro 61" sheetId="6" r:id="rId62"/>
    <sheet name="Cuadro 62" sheetId="7" r:id="rId63"/>
    <sheet name="Cuadro 63" sheetId="8" r:id="rId64"/>
    <sheet name="Cuadro 64" sheetId="9" r:id="rId65"/>
    <sheet name="Cuadro 65" sheetId="10" r:id="rId66"/>
    <sheet name="Cuadro 66" sheetId="11" r:id="rId67"/>
    <sheet name="Cuadro 67" sheetId="12" r:id="rId68"/>
    <sheet name="Cuadro 68" sheetId="13" r:id="rId69"/>
    <sheet name="Cuadro 69" sheetId="14" r:id="rId70"/>
    <sheet name="Cuadro 70" sheetId="15" r:id="rId71"/>
    <sheet name="Cuadro 71" sheetId="16" r:id="rId72"/>
    <sheet name="Cuadro 72" sheetId="17" r:id="rId73"/>
    <sheet name="Cuadro 73" sheetId="18" r:id="rId74"/>
    <sheet name="Cuadro 74" sheetId="19" r:id="rId75"/>
    <sheet name="Cuadro 75" sheetId="20" r:id="rId76"/>
    <sheet name="Cuadro 76" sheetId="21" r:id="rId77"/>
    <sheet name="Cuadro 77" sheetId="22" r:id="rId78"/>
    <sheet name="Cuadro 78" sheetId="23" r:id="rId79"/>
    <sheet name="Cuadro 79" sheetId="24" r:id="rId80"/>
    <sheet name="Cuadro 80" sheetId="25" r:id="rId81"/>
    <sheet name="Cuadro 81" sheetId="26" r:id="rId82"/>
    <sheet name="Cuadro 82" sheetId="27" r:id="rId83"/>
    <sheet name="Cuadro 83" sheetId="28" r:id="rId84"/>
    <sheet name="Cuadro 84" sheetId="29" r:id="rId85"/>
    <sheet name="Cuadro 85" sheetId="30" r:id="rId86"/>
    <sheet name="Cuadro 86" sheetId="31" r:id="rId87"/>
    <sheet name="Cuadro 87" sheetId="32" r:id="rId88"/>
    <sheet name="Cuadro 88" sheetId="33" r:id="rId89"/>
    <sheet name="Cuadro 89" sheetId="34" r:id="rId90"/>
    <sheet name="Cuadro 90" sheetId="35" r:id="rId91"/>
    <sheet name="Cuadro 91" sheetId="36" r:id="rId92"/>
    <sheet name="Cuadro 92" sheetId="37" r:id="rId93"/>
    <sheet name="Cuadro 93" sheetId="38" r:id="rId94"/>
    <sheet name="Cuadro 94" sheetId="39" r:id="rId95"/>
  </sheets>
  <externalReferences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aa">[1]!Tabla12[[#Headers],[Nombre del indicador]]</definedName>
    <definedName name="banner" localSheetId="31">'Cuadro 31'!$A$3</definedName>
    <definedName name="banner" localSheetId="32">'Cuadro 32'!$A$3</definedName>
    <definedName name="banner" localSheetId="33">'Cuadro 33'!$A$3</definedName>
    <definedName name="banner" localSheetId="34">'Cuadro 34'!$A$3</definedName>
    <definedName name="banner" localSheetId="35">'Cuadro 35'!$A$3</definedName>
    <definedName name="banner" localSheetId="36">'Cuadro 36'!$A$3</definedName>
    <definedName name="banner" localSheetId="71">'Cuadro 68'!#REF!</definedName>
    <definedName name="banner" localSheetId="72">'Cuadro 72'!#REF!</definedName>
    <definedName name="banner" localSheetId="73">'[2]Cuadro 1'!#REF!</definedName>
    <definedName name="banner" localSheetId="74">'[2]Cuadro 1'!#REF!</definedName>
    <definedName name="banner" localSheetId="75">'[3]Cuadro 1'!#REF!</definedName>
    <definedName name="banner" localSheetId="76">'[3]Cuadro 1'!#REF!</definedName>
    <definedName name="banner" localSheetId="77">'[3]Cuadro 1'!#REF!</definedName>
    <definedName name="banner" localSheetId="83">'Cuadro 83'!$A$3</definedName>
    <definedName name="banner" localSheetId="84">'Cuadro 84'!$A$3</definedName>
    <definedName name="banner" localSheetId="85">'Cuadro 85'!$A$3</definedName>
    <definedName name="banner">'Cuadro 68'!#REF!</definedName>
    <definedName name="Entidad" localSheetId="10">[4]!Tabla12[[#Headers],[Entidad]]</definedName>
    <definedName name="Entidad" localSheetId="11">[4]!Tabla12[[#Headers],[Entidad]]</definedName>
    <definedName name="Entidad" localSheetId="12">[4]!Tabla12[[#Headers],[Entidad]]</definedName>
    <definedName name="Entidad" localSheetId="13">[5]!Tabla12[[#Headers],[Entidad]]</definedName>
    <definedName name="Entidad" localSheetId="14">[4]!Tabla12[[#Headers],[Entidad]]</definedName>
    <definedName name="Entidad" localSheetId="15">[4]!Tabla12[[#Headers],[Entidad]]</definedName>
    <definedName name="Entidad" localSheetId="16">[4]!Tabla12[[#Headers],[Entidad]]</definedName>
    <definedName name="Entidad" localSheetId="17">[4]!Tabla12[[#Headers],[Entidad]]</definedName>
    <definedName name="Entidad" localSheetId="18">[4]!Tabla12[[#Headers],[Entidad]]</definedName>
    <definedName name="Entidad" localSheetId="19">[4]!Tabla12[[#Headers],[Entidad]]</definedName>
    <definedName name="Entidad" localSheetId="20">[4]!Tabla12[[#Headers],[Entidad]]</definedName>
    <definedName name="Entidad" localSheetId="21">[4]!Tabla12[[#Headers],[Entidad]]</definedName>
    <definedName name="Entidad" localSheetId="22">[4]!Tabla12[[#Headers],[Entidad]]</definedName>
    <definedName name="Entidad" localSheetId="23">[4]!Tabla12[[#Headers],[Entidad]]</definedName>
    <definedName name="Entidad" localSheetId="24">[4]!Tabla12[[#Headers],[Entidad]]</definedName>
    <definedName name="Entidad" localSheetId="25">[4]!Tabla12[[#Headers],[Entidad]]</definedName>
    <definedName name="Entidad" localSheetId="26">[4]!Tabla12[[#Headers],[Entidad]]</definedName>
    <definedName name="Entidad" localSheetId="27">[4]!Tabla12[[#Headers],[Entidad]]</definedName>
    <definedName name="Entidad" localSheetId="28">[4]!Tabla12[[#Headers],[Entidad]]</definedName>
    <definedName name="Entidad" localSheetId="29">[4]!Tabla12[[#Headers],[Entidad]]</definedName>
    <definedName name="Entidad" localSheetId="3">[4]!Tabla12[[#Headers],[Entidad]]</definedName>
    <definedName name="Entidad" localSheetId="30">[4]!Tabla12[[#Headers],[Entidad]]</definedName>
    <definedName name="Entidad" localSheetId="31">[4]!Tabla12[[#Headers],[Entidad]]</definedName>
    <definedName name="Entidad" localSheetId="32">[4]!Tabla12[[#Headers],[Entidad]]</definedName>
    <definedName name="Entidad" localSheetId="33">[6]!Tabla12[[#Headers],[Entidad]]</definedName>
    <definedName name="Entidad" localSheetId="34">[4]!Tabla12[[#Headers],[Entidad]]</definedName>
    <definedName name="Entidad" localSheetId="35">[4]!Tabla12[[#Headers],[Entidad]]</definedName>
    <definedName name="Entidad" localSheetId="36">[6]!Tabla12[[#Headers],[Entidad]]</definedName>
    <definedName name="Entidad" localSheetId="4">[4]!Tabla12[[#Headers],[Entidad]]</definedName>
    <definedName name="Entidad" localSheetId="40">[7]!Tabla12[[#Headers],[Entidad]]</definedName>
    <definedName name="Entidad" localSheetId="41">[7]!Tabla12[[#Headers],[Entidad]]</definedName>
    <definedName name="Entidad" localSheetId="42">[7]!Tabla12[[#Headers],[Entidad]]</definedName>
    <definedName name="Entidad" localSheetId="43">[7]!Tabla12[[#Headers],[Entidad]]</definedName>
    <definedName name="Entidad" localSheetId="44">[7]!Tabla12[[#Headers],[Entidad]]</definedName>
    <definedName name="Entidad" localSheetId="45">[7]!Tabla12[[#Headers],[Entidad]]</definedName>
    <definedName name="Entidad" localSheetId="46">[7]!Tabla12[[#Headers],[Entidad]]</definedName>
    <definedName name="Entidad" localSheetId="47">[7]!Tabla12[[#Headers],[Entidad]]</definedName>
    <definedName name="Entidad" localSheetId="48">[7]!Tabla12[[#Headers],[Entidad]]</definedName>
    <definedName name="Entidad" localSheetId="49">[7]!Tabla12[[#Headers],[Entidad]]</definedName>
    <definedName name="Entidad" localSheetId="5">[4]!Tabla12[[#Headers],[Entidad]]</definedName>
    <definedName name="Entidad" localSheetId="50">[7]!Tabla12[[#Headers],[Entidad]]</definedName>
    <definedName name="Entidad" localSheetId="51">[7]!Tabla12[[#Headers],[Entidad]]</definedName>
    <definedName name="Entidad" localSheetId="52">[7]!Tabla12[[#Headers],[Entidad]]</definedName>
    <definedName name="Entidad" localSheetId="53">[7]!Tabla12[[#Headers],[Entidad]]</definedName>
    <definedName name="Entidad" localSheetId="54">[7]!Tabla12[[#Headers],[Entidad]]</definedName>
    <definedName name="Entidad" localSheetId="55">[7]!Tabla12[[#Headers],[Entidad]]</definedName>
    <definedName name="Entidad" localSheetId="56">[7]!Tabla12[[#Headers],[Entidad]]</definedName>
    <definedName name="Entidad" localSheetId="57">[7]!Tabla12[[#Headers],[Entidad]]</definedName>
    <definedName name="Entidad" localSheetId="6">[4]!Tabla12[[#Headers],[Entidad]]</definedName>
    <definedName name="Entidad" localSheetId="7">[4]!Tabla12[[#Headers],[Entidad]]</definedName>
    <definedName name="Entidad" localSheetId="71">[8]!Tabla12[[#Headers],[Entidad]]</definedName>
    <definedName name="Entidad" localSheetId="72">[2]!Tabla12[[#Headers],[Entidad]]</definedName>
    <definedName name="Entidad" localSheetId="73">[2]!Tabla12[[#Headers],[Entidad]]</definedName>
    <definedName name="Entidad" localSheetId="74">[2]!Tabla12[[#Headers],[Entidad]]</definedName>
    <definedName name="Entidad" localSheetId="75">[9]!Tabla12[[#Headers],[Entidad]]</definedName>
    <definedName name="Entidad" localSheetId="76">[9]!Tabla12[[#Headers],[Entidad]]</definedName>
    <definedName name="Entidad" localSheetId="77">[9]!Tabla12[[#Headers],[Entidad]]</definedName>
    <definedName name="Entidad" localSheetId="8">[4]!Tabla12[[#Headers],[Entidad]]</definedName>
    <definedName name="Entidad" localSheetId="81">[1]!Tabla12[[#Headers],[Entidad]]</definedName>
    <definedName name="Entidad" localSheetId="82">[1]!Tabla12[[#Headers],[Entidad]]</definedName>
    <definedName name="Entidad" localSheetId="83">[1]!Tabla12[[#Headers],[Entidad]]</definedName>
    <definedName name="Entidad" localSheetId="84">[1]!Tabla12[[#Headers],[Entidad]]</definedName>
    <definedName name="Entidad" localSheetId="85">[1]!Tabla12[[#Headers],[Entidad]]</definedName>
    <definedName name="Entidad" localSheetId="9">[4]!Tabla12[[#Headers],[Entidad]]</definedName>
    <definedName name="Entidad">[8]!Tabla12[[#Headers],[Entidad]]</definedName>
    <definedName name="Fuente" localSheetId="10">[4]!Tabla12[[#Headers],[Fuente]]</definedName>
    <definedName name="Fuente" localSheetId="11">[4]!Tabla12[[#Headers],[Fuente]]</definedName>
    <definedName name="Fuente" localSheetId="12">[4]!Tabla12[[#Headers],[Fuente]]</definedName>
    <definedName name="Fuente" localSheetId="13">[5]!Tabla12[[#Headers],[Fuente]]</definedName>
    <definedName name="Fuente" localSheetId="14">[4]!Tabla12[[#Headers],[Fuente]]</definedName>
    <definedName name="Fuente" localSheetId="15">[4]!Tabla12[[#Headers],[Fuente]]</definedName>
    <definedName name="Fuente" localSheetId="16">[4]!Tabla12[[#Headers],[Fuente]]</definedName>
    <definedName name="Fuente" localSheetId="17">[4]!Tabla12[[#Headers],[Fuente]]</definedName>
    <definedName name="Fuente" localSheetId="18">[4]!Tabla12[[#Headers],[Fuente]]</definedName>
    <definedName name="Fuente" localSheetId="19">[4]!Tabla12[[#Headers],[Fuente]]</definedName>
    <definedName name="Fuente" localSheetId="20">[4]!Tabla12[[#Headers],[Fuente]]</definedName>
    <definedName name="Fuente" localSheetId="21">[4]!Tabla12[[#Headers],[Fuente]]</definedName>
    <definedName name="Fuente" localSheetId="22">[4]!Tabla12[[#Headers],[Fuente]]</definedName>
    <definedName name="Fuente" localSheetId="23">[4]!Tabla12[[#Headers],[Fuente]]</definedName>
    <definedName name="Fuente" localSheetId="24">[4]!Tabla12[[#Headers],[Fuente]]</definedName>
    <definedName name="Fuente" localSheetId="25">[4]!Tabla12[[#Headers],[Fuente]]</definedName>
    <definedName name="Fuente" localSheetId="26">[4]!Tabla12[[#Headers],[Fuente]]</definedName>
    <definedName name="Fuente" localSheetId="27">[4]!Tabla12[[#Headers],[Fuente]]</definedName>
    <definedName name="Fuente" localSheetId="28">[4]!Tabla12[[#Headers],[Fuente]]</definedName>
    <definedName name="Fuente" localSheetId="29">[4]!Tabla12[[#Headers],[Fuente]]</definedName>
    <definedName name="Fuente" localSheetId="3">[4]!Tabla12[[#Headers],[Fuente]]</definedName>
    <definedName name="Fuente" localSheetId="30">[4]!Tabla12[[#Headers],[Fuente]]</definedName>
    <definedName name="Fuente" localSheetId="31">[4]!Tabla12[[#Headers],[Fuente]]</definedName>
    <definedName name="Fuente" localSheetId="32">[4]!Tabla12[[#Headers],[Fuente]]</definedName>
    <definedName name="Fuente" localSheetId="33">[6]!Tabla12[[#Headers],[Fuente]]</definedName>
    <definedName name="Fuente" localSheetId="34">[4]!Tabla12[[#Headers],[Fuente]]</definedName>
    <definedName name="Fuente" localSheetId="35">[4]!Tabla12[[#Headers],[Fuente]]</definedName>
    <definedName name="Fuente" localSheetId="36">[6]!Tabla12[[#Headers],[Fuente]]</definedName>
    <definedName name="Fuente" localSheetId="4">[4]!Tabla12[[#Headers],[Fuente]]</definedName>
    <definedName name="Fuente" localSheetId="40">[7]!Tabla12[[#Headers],[Fuente]]</definedName>
    <definedName name="Fuente" localSheetId="41">[7]!Tabla12[[#Headers],[Fuente]]</definedName>
    <definedName name="Fuente" localSheetId="42">[7]!Tabla12[[#Headers],[Fuente]]</definedName>
    <definedName name="Fuente" localSheetId="43">[7]!Tabla12[[#Headers],[Fuente]]</definedName>
    <definedName name="Fuente" localSheetId="44">[7]!Tabla12[[#Headers],[Fuente]]</definedName>
    <definedName name="Fuente" localSheetId="45">[7]!Tabla12[[#Headers],[Fuente]]</definedName>
    <definedName name="Fuente" localSheetId="46">[7]!Tabla12[[#Headers],[Fuente]]</definedName>
    <definedName name="Fuente" localSheetId="47">[7]!Tabla12[[#Headers],[Fuente]]</definedName>
    <definedName name="Fuente" localSheetId="48">[7]!Tabla12[[#Headers],[Fuente]]</definedName>
    <definedName name="Fuente" localSheetId="49">[7]!Tabla12[[#Headers],[Fuente]]</definedName>
    <definedName name="Fuente" localSheetId="5">[4]!Tabla12[[#Headers],[Fuente]]</definedName>
    <definedName name="Fuente" localSheetId="50">[7]!Tabla12[[#Headers],[Fuente]]</definedName>
    <definedName name="Fuente" localSheetId="51">[7]!Tabla12[[#Headers],[Fuente]]</definedName>
    <definedName name="Fuente" localSheetId="52">[7]!Tabla12[[#Headers],[Fuente]]</definedName>
    <definedName name="Fuente" localSheetId="53">[7]!Tabla12[[#Headers],[Fuente]]</definedName>
    <definedName name="Fuente" localSheetId="54">[7]!Tabla12[[#Headers],[Fuente]]</definedName>
    <definedName name="Fuente" localSheetId="55">[7]!Tabla12[[#Headers],[Fuente]]</definedName>
    <definedName name="Fuente" localSheetId="56">[7]!Tabla12[[#Headers],[Fuente]]</definedName>
    <definedName name="Fuente" localSheetId="57">[7]!Tabla12[[#Headers],[Fuente]]</definedName>
    <definedName name="Fuente" localSheetId="6">[4]!Tabla12[[#Headers],[Fuente]]</definedName>
    <definedName name="Fuente" localSheetId="7">[4]!Tabla12[[#Headers],[Fuente]]</definedName>
    <definedName name="Fuente" localSheetId="71">[8]!Tabla12[[#Headers],[Fuente]]</definedName>
    <definedName name="Fuente" localSheetId="72">[2]!Tabla12[[#Headers],[Fuente]]</definedName>
    <definedName name="Fuente" localSheetId="73">[2]!Tabla12[[#Headers],[Fuente]]</definedName>
    <definedName name="Fuente" localSheetId="74">[2]!Tabla12[[#Headers],[Fuente]]</definedName>
    <definedName name="Fuente" localSheetId="75">[9]!Tabla12[[#Headers],[Fuente]]</definedName>
    <definedName name="Fuente" localSheetId="76">[9]!Tabla12[[#Headers],[Fuente]]</definedName>
    <definedName name="Fuente" localSheetId="77">[9]!Tabla12[[#Headers],[Fuente]]</definedName>
    <definedName name="Fuente" localSheetId="8">[4]!Tabla12[[#Headers],[Fuente]]</definedName>
    <definedName name="Fuente" localSheetId="81">[1]!Tabla12[[#Headers],[Fuente]]</definedName>
    <definedName name="Fuente" localSheetId="82">[1]!Tabla12[[#Headers],[Fuente]]</definedName>
    <definedName name="Fuente" localSheetId="83">[1]!Tabla12[[#Headers],[Fuente]]</definedName>
    <definedName name="Fuente" localSheetId="84">[1]!Tabla12[[#Headers],[Fuente]]</definedName>
    <definedName name="Fuente" localSheetId="85">[1]!Tabla12[[#Headers],[Fuente]]</definedName>
    <definedName name="Fuente" localSheetId="9">[4]!Tabla12[[#Headers],[Fuente]]</definedName>
    <definedName name="Fuente">[8]!Tabla12[[#Headers],[Fuente]]</definedName>
    <definedName name="fuente_cuadr" localSheetId="31">'Cuadro 31'!$A$15</definedName>
    <definedName name="fuente_cuadr" localSheetId="32">'Cuadro 32'!$A$14</definedName>
    <definedName name="fuente_cuadr" localSheetId="33">'Cuadro 33'!$A$19</definedName>
    <definedName name="fuente_cuadr" localSheetId="34">'Cuadro 34'!$A$16</definedName>
    <definedName name="fuente_cuadr" localSheetId="35">'Cuadro 35'!$A$15</definedName>
    <definedName name="fuente_cuadr" localSheetId="36">'Cuadro 36'!$A$15</definedName>
    <definedName name="fuente_cuadr" localSheetId="71">'Cuadro 68'!#REF!</definedName>
    <definedName name="fuente_cuadr" localSheetId="72">'Cuadro 72'!#REF!</definedName>
    <definedName name="fuente_cuadr" localSheetId="73">'[2]Cuadro 1'!#REF!</definedName>
    <definedName name="fuente_cuadr" localSheetId="74">'[2]Cuadro 1'!#REF!</definedName>
    <definedName name="fuente_cuadr" localSheetId="75">'[3]Cuadro 1'!#REF!</definedName>
    <definedName name="fuente_cuadr" localSheetId="76">'[3]Cuadro 1'!#REF!</definedName>
    <definedName name="fuente_cuadr" localSheetId="77">'[3]Cuadro 1'!#REF!</definedName>
    <definedName name="fuente_cuadr" localSheetId="83">'Cuadro 83'!$A$11</definedName>
    <definedName name="fuente_cuadr" localSheetId="84">'Cuadro 84'!$A$10</definedName>
    <definedName name="fuente_cuadr" localSheetId="85">'Cuadro 85'!$A$11</definedName>
    <definedName name="fuente_cuadr">'Cuadro 68'!#REF!</definedName>
    <definedName name="j" localSheetId="83">[1]!Tabla12[[#Headers],[Fuente]]</definedName>
    <definedName name="j" localSheetId="85">[1]!Tabla12[[#Headers],[Fuente]]</definedName>
    <definedName name="j">[1]!Tabla12[[#Headers],[Fuente]]</definedName>
    <definedName name="Logo" localSheetId="31">'Cuadro 31'!$A$1</definedName>
    <definedName name="Logo" localSheetId="32">'Cuadro 32'!$A$1</definedName>
    <definedName name="Logo" localSheetId="33">'Cuadro 33'!$A$1</definedName>
    <definedName name="Logo" localSheetId="34">'Cuadro 34'!$A$1</definedName>
    <definedName name="Logo" localSheetId="35">'Cuadro 35'!$A$1</definedName>
    <definedName name="Logo" localSheetId="36">'Cuadro 36'!$A$1</definedName>
    <definedName name="Logo" localSheetId="72">'Cuadro 72'!$A$1</definedName>
    <definedName name="Logo" localSheetId="83">'Cuadro 83'!$A$1</definedName>
    <definedName name="Logo" localSheetId="84">'Cuadro 84'!$A$1</definedName>
    <definedName name="Logo" localSheetId="85">'Cuadro 85'!$A$1</definedName>
    <definedName name="Logo">'Cuadro 68'!$A$1</definedName>
    <definedName name="No." localSheetId="10">[4]!Tabla12[[#Headers],[No. ]]</definedName>
    <definedName name="No." localSheetId="11">[4]!Tabla12[[#Headers],[No. ]]</definedName>
    <definedName name="No." localSheetId="12">[4]!Tabla12[[#Headers],[No. ]]</definedName>
    <definedName name="No." localSheetId="13">[5]!Tabla12[[#Headers],[No. ]]</definedName>
    <definedName name="No." localSheetId="14">[4]!Tabla12[[#Headers],[No. ]]</definedName>
    <definedName name="No." localSheetId="15">[4]!Tabla12[[#Headers],[No. ]]</definedName>
    <definedName name="No." localSheetId="16">[4]!Tabla12[[#Headers],[No. ]]</definedName>
    <definedName name="No." localSheetId="17">[4]!Tabla12[[#Headers],[No. ]]</definedName>
    <definedName name="No." localSheetId="18">[4]!Tabla12[[#Headers],[No. ]]</definedName>
    <definedName name="No." localSheetId="19">[4]!Tabla12[[#Headers],[No. ]]</definedName>
    <definedName name="No." localSheetId="20">[4]!Tabla12[[#Headers],[No. ]]</definedName>
    <definedName name="No." localSheetId="21">[4]!Tabla12[[#Headers],[No. ]]</definedName>
    <definedName name="No." localSheetId="22">[4]!Tabla12[[#Headers],[No. ]]</definedName>
    <definedName name="No." localSheetId="23">[4]!Tabla12[[#Headers],[No. ]]</definedName>
    <definedName name="No." localSheetId="24">[4]!Tabla12[[#Headers],[No. ]]</definedName>
    <definedName name="No." localSheetId="25">[4]!Tabla12[[#Headers],[No. ]]</definedName>
    <definedName name="No." localSheetId="26">[4]!Tabla12[[#Headers],[No. ]]</definedName>
    <definedName name="No." localSheetId="27">[4]!Tabla12[[#Headers],[No. ]]</definedName>
    <definedName name="No." localSheetId="28">[4]!Tabla12[[#Headers],[No. ]]</definedName>
    <definedName name="No." localSheetId="29">[4]!Tabla12[[#Headers],[No. ]]</definedName>
    <definedName name="No." localSheetId="3">[4]!Tabla12[[#Headers],[No. ]]</definedName>
    <definedName name="No." localSheetId="30">[4]!Tabla12[[#Headers],[No. ]]</definedName>
    <definedName name="No." localSheetId="31">[4]!Tabla12[[#Headers],[No. ]]</definedName>
    <definedName name="No." localSheetId="32">[4]!Tabla12[[#Headers],[No. ]]</definedName>
    <definedName name="No." localSheetId="33">[6]!Tabla12[[#Headers],[No. ]]</definedName>
    <definedName name="No." localSheetId="34">[4]!Tabla12[[#Headers],[No. ]]</definedName>
    <definedName name="No." localSheetId="35">[4]!Tabla12[[#Headers],[No. ]]</definedName>
    <definedName name="No." localSheetId="36">[6]!Tabla12[[#Headers],[No. ]]</definedName>
    <definedName name="No." localSheetId="4">[4]!Tabla12[[#Headers],[No. ]]</definedName>
    <definedName name="No." localSheetId="40">[7]!Tabla12[[#Headers],[No. ]]</definedName>
    <definedName name="No." localSheetId="41">[7]!Tabla12[[#Headers],[No. ]]</definedName>
    <definedName name="No." localSheetId="42">[7]!Tabla12[[#Headers],[No. ]]</definedName>
    <definedName name="No." localSheetId="43">[7]!Tabla12[[#Headers],[No. ]]</definedName>
    <definedName name="No." localSheetId="44">[7]!Tabla12[[#Headers],[No. ]]</definedName>
    <definedName name="No." localSheetId="45">[7]!Tabla12[[#Headers],[No. ]]</definedName>
    <definedName name="No." localSheetId="46">[7]!Tabla12[[#Headers],[No. ]]</definedName>
    <definedName name="No." localSheetId="47">[7]!Tabla12[[#Headers],[No. ]]</definedName>
    <definedName name="No." localSheetId="48">[7]!Tabla12[[#Headers],[No. ]]</definedName>
    <definedName name="No." localSheetId="49">[7]!Tabla12[[#Headers],[No. ]]</definedName>
    <definedName name="No." localSheetId="5">[4]!Tabla12[[#Headers],[No. ]]</definedName>
    <definedName name="No." localSheetId="50">[7]!Tabla12[[#Headers],[No. ]]</definedName>
    <definedName name="No." localSheetId="51">[7]!Tabla12[[#Headers],[No. ]]</definedName>
    <definedName name="No." localSheetId="52">[7]!Tabla12[[#Headers],[No. ]]</definedName>
    <definedName name="No." localSheetId="53">[7]!Tabla12[[#Headers],[No. ]]</definedName>
    <definedName name="No." localSheetId="54">[7]!Tabla12[[#Headers],[No. ]]</definedName>
    <definedName name="No." localSheetId="55">[7]!Tabla12[[#Headers],[No. ]]</definedName>
    <definedName name="No." localSheetId="56">[7]!Tabla12[[#Headers],[No. ]]</definedName>
    <definedName name="No." localSheetId="57">[7]!Tabla12[[#Headers],[No. ]]</definedName>
    <definedName name="No." localSheetId="6">[4]!Tabla12[[#Headers],[No. ]]</definedName>
    <definedName name="No." localSheetId="7">[4]!Tabla12[[#Headers],[No. ]]</definedName>
    <definedName name="No." localSheetId="71">[8]!Tabla12[[#Headers],[No. ]]</definedName>
    <definedName name="No." localSheetId="72">[2]!Tabla12[[#Headers],[No. ]]</definedName>
    <definedName name="No." localSheetId="73">[2]!Tabla12[[#Headers],[No. ]]</definedName>
    <definedName name="No." localSheetId="74">[2]!Tabla12[[#Headers],[No. ]]</definedName>
    <definedName name="No." localSheetId="75">[9]!Tabla12[[#Headers],[No. ]]</definedName>
    <definedName name="No." localSheetId="76">[9]!Tabla12[[#Headers],[No. ]]</definedName>
    <definedName name="No." localSheetId="77">[9]!Tabla12[[#Headers],[No. ]]</definedName>
    <definedName name="No." localSheetId="8">[4]!Tabla12[[#Headers],[No. ]]</definedName>
    <definedName name="No." localSheetId="81">[1]!Tabla12[[#Headers],[No. ]]</definedName>
    <definedName name="No." localSheetId="82">[1]!Tabla12[[#Headers],[No. ]]</definedName>
    <definedName name="No." localSheetId="83">[1]!Tabla12[[#Headers],[No. ]]</definedName>
    <definedName name="No." localSheetId="84">[1]!Tabla12[[#Headers],[No. ]]</definedName>
    <definedName name="No." localSheetId="85">[1]!Tabla12[[#Headers],[No. ]]</definedName>
    <definedName name="No." localSheetId="9">[4]!Tabla12[[#Headers],[No. ]]</definedName>
    <definedName name="No.">[8]!Tabla12[[#Headers],[No. ]]</definedName>
    <definedName name="Nombre_del_indicador" localSheetId="10">[4]!Tabla12[[#Headers],[Nombre del indicador]]</definedName>
    <definedName name="Nombre_del_indicador" localSheetId="11">[4]!Tabla12[[#Headers],[Nombre del indicador]]</definedName>
    <definedName name="Nombre_del_indicador" localSheetId="12">[4]!Tabla12[[#Headers],[Nombre del indicador]]</definedName>
    <definedName name="Nombre_del_indicador" localSheetId="13">[5]!Tabla12[[#Headers],[Nombre del indicador]]</definedName>
    <definedName name="Nombre_del_indicador" localSheetId="14">[4]!Tabla12[[#Headers],[Nombre del indicador]]</definedName>
    <definedName name="Nombre_del_indicador" localSheetId="15">[4]!Tabla12[[#Headers],[Nombre del indicador]]</definedName>
    <definedName name="Nombre_del_indicador" localSheetId="16">[4]!Tabla12[[#Headers],[Nombre del indicador]]</definedName>
    <definedName name="Nombre_del_indicador" localSheetId="17">[4]!Tabla12[[#Headers],[Nombre del indicador]]</definedName>
    <definedName name="Nombre_del_indicador" localSheetId="18">[4]!Tabla12[[#Headers],[Nombre del indicador]]</definedName>
    <definedName name="Nombre_del_indicador" localSheetId="19">[4]!Tabla12[[#Headers],[Nombre del indicador]]</definedName>
    <definedName name="Nombre_del_indicador" localSheetId="20">[4]!Tabla12[[#Headers],[Nombre del indicador]]</definedName>
    <definedName name="Nombre_del_indicador" localSheetId="21">[4]!Tabla12[[#Headers],[Nombre del indicador]]</definedName>
    <definedName name="Nombre_del_indicador" localSheetId="22">[4]!Tabla12[[#Headers],[Nombre del indicador]]</definedName>
    <definedName name="Nombre_del_indicador" localSheetId="23">[4]!Tabla12[[#Headers],[Nombre del indicador]]</definedName>
    <definedName name="Nombre_del_indicador" localSheetId="24">[4]!Tabla12[[#Headers],[Nombre del indicador]]</definedName>
    <definedName name="Nombre_del_indicador" localSheetId="25">[4]!Tabla12[[#Headers],[Nombre del indicador]]</definedName>
    <definedName name="Nombre_del_indicador" localSheetId="26">[4]!Tabla12[[#Headers],[Nombre del indicador]]</definedName>
    <definedName name="Nombre_del_indicador" localSheetId="27">[4]!Tabla12[[#Headers],[Nombre del indicador]]</definedName>
    <definedName name="Nombre_del_indicador" localSheetId="28">[4]!Tabla12[[#Headers],[Nombre del indicador]]</definedName>
    <definedName name="Nombre_del_indicador" localSheetId="29">[4]!Tabla12[[#Headers],[Nombre del indicador]]</definedName>
    <definedName name="Nombre_del_indicador" localSheetId="3">[4]!Tabla12[[#Headers],[Nombre del indicador]]</definedName>
    <definedName name="Nombre_del_indicador" localSheetId="30">[4]!Tabla12[[#Headers],[Nombre del indicador]]</definedName>
    <definedName name="Nombre_del_indicador" localSheetId="31">[4]!Tabla12[[#Headers],[Nombre del indicador]]</definedName>
    <definedName name="Nombre_del_indicador" localSheetId="32">[4]!Tabla12[[#Headers],[Nombre del indicador]]</definedName>
    <definedName name="Nombre_del_indicador" localSheetId="33">[6]!Tabla12[[#Headers],[Nombre del indicador]]</definedName>
    <definedName name="Nombre_del_indicador" localSheetId="34">[4]!Tabla12[[#Headers],[Nombre del indicador]]</definedName>
    <definedName name="Nombre_del_indicador" localSheetId="35">[4]!Tabla12[[#Headers],[Nombre del indicador]]</definedName>
    <definedName name="Nombre_del_indicador" localSheetId="36">[6]!Tabla12[[#Headers],[Nombre del indicador]]</definedName>
    <definedName name="Nombre_del_indicador" localSheetId="4">[4]!Tabla12[[#Headers],[Nombre del indicador]]</definedName>
    <definedName name="Nombre_del_indicador" localSheetId="40">[7]!Tabla12[[#Headers],[Nombre del indicador]]</definedName>
    <definedName name="Nombre_del_indicador" localSheetId="41">[7]!Tabla12[[#Headers],[Nombre del indicador]]</definedName>
    <definedName name="Nombre_del_indicador" localSheetId="42">[7]!Tabla12[[#Headers],[Nombre del indicador]]</definedName>
    <definedName name="Nombre_del_indicador" localSheetId="43">[7]!Tabla12[[#Headers],[Nombre del indicador]]</definedName>
    <definedName name="Nombre_del_indicador" localSheetId="44">[7]!Tabla12[[#Headers],[Nombre del indicador]]</definedName>
    <definedName name="Nombre_del_indicador" localSheetId="45">[7]!Tabla12[[#Headers],[Nombre del indicador]]</definedName>
    <definedName name="Nombre_del_indicador" localSheetId="46">[7]!Tabla12[[#Headers],[Nombre del indicador]]</definedName>
    <definedName name="Nombre_del_indicador" localSheetId="47">[7]!Tabla12[[#Headers],[Nombre del indicador]]</definedName>
    <definedName name="Nombre_del_indicador" localSheetId="48">[7]!Tabla12[[#Headers],[Nombre del indicador]]</definedName>
    <definedName name="Nombre_del_indicador" localSheetId="49">[7]!Tabla12[[#Headers],[Nombre del indicador]]</definedName>
    <definedName name="Nombre_del_indicador" localSheetId="5">[4]!Tabla12[[#Headers],[Nombre del indicador]]</definedName>
    <definedName name="Nombre_del_indicador" localSheetId="50">[7]!Tabla12[[#Headers],[Nombre del indicador]]</definedName>
    <definedName name="Nombre_del_indicador" localSheetId="51">[7]!Tabla12[[#Headers],[Nombre del indicador]]</definedName>
    <definedName name="Nombre_del_indicador" localSheetId="52">[7]!Tabla12[[#Headers],[Nombre del indicador]]</definedName>
    <definedName name="Nombre_del_indicador" localSheetId="53">[7]!Tabla12[[#Headers],[Nombre del indicador]]</definedName>
    <definedName name="Nombre_del_indicador" localSheetId="54">[7]!Tabla12[[#Headers],[Nombre del indicador]]</definedName>
    <definedName name="Nombre_del_indicador" localSheetId="55">[7]!Tabla12[[#Headers],[Nombre del indicador]]</definedName>
    <definedName name="Nombre_del_indicador" localSheetId="56">[7]!Tabla12[[#Headers],[Nombre del indicador]]</definedName>
    <definedName name="Nombre_del_indicador" localSheetId="57">[7]!Tabla12[[#Headers],[Nombre del indicador]]</definedName>
    <definedName name="Nombre_del_indicador" localSheetId="6">[4]!Tabla12[[#Headers],[Nombre del indicador]]</definedName>
    <definedName name="Nombre_del_indicador" localSheetId="7">[4]!Tabla12[[#Headers],[Nombre del indicador]]</definedName>
    <definedName name="Nombre_del_indicador" localSheetId="71">[8]!Tabla12[[#Headers],[Nombre del indicador]]</definedName>
    <definedName name="Nombre_del_indicador" localSheetId="72">[2]!Tabla12[[#Headers],[Nombre del indicador]]</definedName>
    <definedName name="Nombre_del_indicador" localSheetId="73">[2]!Tabla12[[#Headers],[Nombre del indicador]]</definedName>
    <definedName name="Nombre_del_indicador" localSheetId="74">[2]!Tabla12[[#Headers],[Nombre del indicador]]</definedName>
    <definedName name="Nombre_del_indicador" localSheetId="75">[9]!Tabla12[[#Headers],[Nombre del indicador]]</definedName>
    <definedName name="Nombre_del_indicador" localSheetId="76">[9]!Tabla12[[#Headers],[Nombre del indicador]]</definedName>
    <definedName name="Nombre_del_indicador" localSheetId="77">[9]!Tabla12[[#Headers],[Nombre del indicador]]</definedName>
    <definedName name="Nombre_del_indicador" localSheetId="8">[4]!Tabla12[[#Headers],[Nombre del indicador]]</definedName>
    <definedName name="Nombre_del_indicador" localSheetId="81">[1]!Tabla12[[#Headers],[Nombre del indicador]]</definedName>
    <definedName name="Nombre_del_indicador" localSheetId="82">[1]!Tabla12[[#Headers],[Nombre del indicador]]</definedName>
    <definedName name="Nombre_del_indicador" localSheetId="83">[1]!Tabla12[[#Headers],[Nombre del indicador]]</definedName>
    <definedName name="Nombre_del_indicador" localSheetId="84">[1]!Tabla12[[#Headers],[Nombre del indicador]]</definedName>
    <definedName name="Nombre_del_indicador" localSheetId="85">[1]!Tabla12[[#Headers],[Nombre del indicador]]</definedName>
    <definedName name="Nombre_del_indicador" localSheetId="9">[4]!Tabla12[[#Headers],[Nombre del indicador]]</definedName>
    <definedName name="Nombre_del_indicador">[8]!Tabla12[[#Headers],[Nombre del indicador]]</definedName>
    <definedName name="Período_de_referencia" localSheetId="31">'Cuadro 31'!$A$5</definedName>
    <definedName name="Período_de_referencia" localSheetId="32">'Cuadro 32'!$A$5</definedName>
    <definedName name="Período_de_referencia" localSheetId="33">'Cuadro 33'!$A$5</definedName>
    <definedName name="Período_de_referencia" localSheetId="34">'Cuadro 34'!$A$5</definedName>
    <definedName name="Período_de_referencia" localSheetId="35">'Cuadro 35'!$A$5</definedName>
    <definedName name="Período_de_referencia" localSheetId="36">'Cuadro 36'!$A$5</definedName>
    <definedName name="Período_de_referencia" localSheetId="71">'Cuadro 68'!#REF!</definedName>
    <definedName name="Período_de_referencia" localSheetId="72">'Cuadro 72'!#REF!</definedName>
    <definedName name="Período_de_referencia" localSheetId="73">'[2]Cuadro 1'!#REF!</definedName>
    <definedName name="Período_de_referencia" localSheetId="74">'[2]Cuadro 1'!#REF!</definedName>
    <definedName name="Período_de_referencia" localSheetId="75">'[3]Cuadro 1'!#REF!</definedName>
    <definedName name="Período_de_referencia" localSheetId="76">'[3]Cuadro 1'!#REF!</definedName>
    <definedName name="Período_de_referencia" localSheetId="77">'[3]Cuadro 1'!#REF!</definedName>
    <definedName name="Período_de_referencia" localSheetId="83">'Cuadro 83'!$A$5</definedName>
    <definedName name="Período_de_referencia" localSheetId="84">'Cuadro 84'!$A$5</definedName>
    <definedName name="Período_de_referencia" localSheetId="85">'Cuadro 85'!$A$5</definedName>
    <definedName name="Período_de_referencia">'Cuadro 68'!#REF!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97" l="1"/>
  <c r="C11" i="97" s="1"/>
  <c r="D11" i="97"/>
  <c r="E11" i="97" s="1"/>
  <c r="F11" i="97"/>
  <c r="G11" i="97" s="1"/>
  <c r="H11" i="97"/>
  <c r="I11" i="97" s="1"/>
  <c r="J11" i="97"/>
  <c r="K11" i="97" s="1"/>
  <c r="L11" i="97"/>
  <c r="M11" i="97" s="1"/>
  <c r="N11" i="97"/>
  <c r="O11" i="97" s="1"/>
  <c r="P11" i="97"/>
  <c r="Q11" i="97" s="1"/>
  <c r="R11" i="97"/>
  <c r="S11" i="97" s="1"/>
  <c r="T11" i="97"/>
  <c r="U11" i="97" s="1"/>
  <c r="V11" i="97"/>
  <c r="W11" i="97" s="1"/>
  <c r="X11" i="97"/>
  <c r="Y11" i="97" s="1"/>
  <c r="Z11" i="97"/>
  <c r="AA11" i="97" s="1"/>
  <c r="AB11" i="97"/>
  <c r="C12" i="97"/>
  <c r="E12" i="97"/>
  <c r="G12" i="97"/>
  <c r="I12" i="97"/>
  <c r="K12" i="97"/>
  <c r="M12" i="97"/>
  <c r="O12" i="97"/>
  <c r="Q12" i="97"/>
  <c r="S12" i="97"/>
  <c r="U12" i="97"/>
  <c r="W12" i="97"/>
  <c r="Y12" i="97"/>
  <c r="AA12" i="97"/>
  <c r="C13" i="97"/>
  <c r="E13" i="97"/>
  <c r="G13" i="97"/>
  <c r="I13" i="97"/>
  <c r="K13" i="97"/>
  <c r="M13" i="97"/>
  <c r="O13" i="97"/>
  <c r="Q13" i="97"/>
  <c r="S13" i="97"/>
  <c r="U13" i="97"/>
  <c r="W13" i="97"/>
  <c r="Y13" i="97"/>
  <c r="AA13" i="97"/>
  <c r="C14" i="97"/>
  <c r="E14" i="97"/>
  <c r="G14" i="97"/>
  <c r="I14" i="97"/>
  <c r="K14" i="97"/>
  <c r="M14" i="97"/>
  <c r="O14" i="97"/>
  <c r="Q14" i="97"/>
  <c r="S14" i="97"/>
  <c r="U14" i="97"/>
  <c r="W14" i="97"/>
  <c r="Y14" i="97"/>
  <c r="AA14" i="97"/>
  <c r="C15" i="97"/>
  <c r="E15" i="97"/>
  <c r="G15" i="97"/>
  <c r="I15" i="97"/>
  <c r="K15" i="97"/>
  <c r="M15" i="97"/>
  <c r="O15" i="97"/>
  <c r="Q15" i="97"/>
  <c r="S15" i="97"/>
  <c r="U15" i="97"/>
  <c r="W15" i="97"/>
  <c r="Y15" i="97"/>
  <c r="AA15" i="97"/>
  <c r="C16" i="97"/>
  <c r="E16" i="97"/>
  <c r="G16" i="97"/>
  <c r="I16" i="97"/>
  <c r="K16" i="97"/>
  <c r="M16" i="97"/>
  <c r="O16" i="97"/>
  <c r="Q16" i="97"/>
  <c r="S16" i="97"/>
  <c r="U16" i="97"/>
  <c r="W16" i="97"/>
  <c r="Y16" i="97"/>
  <c r="AA16" i="97"/>
  <c r="C17" i="97"/>
  <c r="E17" i="97"/>
  <c r="G17" i="97"/>
  <c r="I17" i="97"/>
  <c r="K17" i="97"/>
  <c r="M17" i="97"/>
  <c r="O17" i="97"/>
  <c r="Q17" i="97"/>
  <c r="S17" i="97"/>
  <c r="U17" i="97"/>
  <c r="W17" i="97"/>
  <c r="Y17" i="97"/>
  <c r="AA17" i="97"/>
  <c r="C18" i="97"/>
  <c r="E18" i="97"/>
  <c r="G18" i="97"/>
  <c r="I18" i="97"/>
  <c r="K18" i="97"/>
  <c r="M18" i="97"/>
  <c r="O18" i="97"/>
  <c r="Q18" i="97"/>
  <c r="S18" i="97"/>
  <c r="U18" i="97"/>
  <c r="W18" i="97"/>
  <c r="Y18" i="97"/>
  <c r="AA18" i="97"/>
  <c r="C19" i="97"/>
  <c r="E19" i="97"/>
  <c r="G19" i="97"/>
  <c r="I19" i="97"/>
  <c r="K19" i="97"/>
  <c r="M19" i="97"/>
  <c r="O19" i="97"/>
  <c r="Q19" i="97"/>
  <c r="S19" i="97"/>
  <c r="U19" i="97"/>
  <c r="W19" i="97"/>
  <c r="Y19" i="97"/>
  <c r="AA19" i="97"/>
  <c r="C20" i="97"/>
  <c r="E20" i="97"/>
  <c r="G20" i="97"/>
  <c r="I20" i="97"/>
  <c r="K20" i="97"/>
  <c r="M20" i="97"/>
  <c r="O20" i="97"/>
  <c r="Q20" i="97"/>
  <c r="S20" i="97"/>
  <c r="U20" i="97"/>
  <c r="W20" i="97"/>
  <c r="Y20" i="97"/>
  <c r="AA20" i="97"/>
  <c r="C21" i="97"/>
  <c r="E21" i="97"/>
  <c r="G21" i="97"/>
  <c r="I21" i="97"/>
  <c r="K21" i="97"/>
  <c r="M21" i="97"/>
  <c r="O21" i="97"/>
  <c r="Q21" i="97"/>
  <c r="S21" i="97"/>
  <c r="U21" i="97"/>
  <c r="W21" i="97"/>
  <c r="Y21" i="97"/>
  <c r="AA21" i="97"/>
  <c r="C22" i="97"/>
  <c r="E22" i="97"/>
  <c r="G22" i="97"/>
  <c r="I22" i="97"/>
  <c r="K22" i="97"/>
  <c r="M22" i="97"/>
  <c r="O22" i="97"/>
  <c r="Q22" i="97"/>
  <c r="S22" i="97"/>
  <c r="U22" i="97"/>
  <c r="W22" i="97"/>
  <c r="Y22" i="97"/>
  <c r="AA22" i="97"/>
  <c r="C23" i="97"/>
  <c r="E23" i="97"/>
  <c r="G23" i="97"/>
  <c r="I23" i="97"/>
  <c r="K23" i="97"/>
  <c r="M23" i="97"/>
  <c r="O23" i="97"/>
  <c r="Q23" i="97"/>
  <c r="S23" i="97"/>
  <c r="U23" i="97"/>
  <c r="W23" i="97"/>
  <c r="Y23" i="97"/>
  <c r="AA23" i="97"/>
  <c r="C24" i="97"/>
  <c r="E24" i="97"/>
  <c r="G24" i="97"/>
  <c r="I24" i="97"/>
  <c r="K24" i="97"/>
  <c r="M24" i="97"/>
  <c r="O24" i="97"/>
  <c r="Q24" i="97"/>
  <c r="S24" i="97"/>
  <c r="U24" i="97"/>
  <c r="W24" i="97"/>
  <c r="Y24" i="97"/>
  <c r="AA24" i="97"/>
  <c r="C25" i="97"/>
  <c r="E25" i="97"/>
  <c r="G25" i="97"/>
  <c r="I25" i="97"/>
  <c r="K25" i="97"/>
  <c r="M25" i="97"/>
  <c r="O25" i="97"/>
  <c r="Q25" i="97"/>
  <c r="S25" i="97"/>
  <c r="U25" i="97"/>
  <c r="W25" i="97"/>
  <c r="Y25" i="97"/>
  <c r="AA25" i="97"/>
  <c r="C26" i="97"/>
  <c r="E26" i="97"/>
  <c r="G26" i="97"/>
  <c r="I26" i="97"/>
  <c r="K26" i="97"/>
  <c r="M26" i="97"/>
  <c r="O26" i="97"/>
  <c r="Q26" i="97"/>
  <c r="S26" i="97"/>
  <c r="U26" i="97"/>
  <c r="W26" i="97"/>
  <c r="Y26" i="97"/>
  <c r="AA26" i="97"/>
  <c r="C27" i="97"/>
  <c r="E27" i="97"/>
  <c r="G27" i="97"/>
  <c r="I27" i="97"/>
  <c r="K27" i="97"/>
  <c r="M27" i="97"/>
  <c r="O27" i="97"/>
  <c r="Q27" i="97"/>
  <c r="S27" i="97"/>
  <c r="U27" i="97"/>
  <c r="W27" i="97"/>
  <c r="Y27" i="97"/>
  <c r="AA27" i="97"/>
  <c r="C28" i="97"/>
  <c r="E28" i="97"/>
  <c r="G28" i="97"/>
  <c r="I28" i="97"/>
  <c r="K28" i="97"/>
  <c r="M28" i="97"/>
  <c r="O28" i="97"/>
  <c r="Q28" i="97"/>
  <c r="S28" i="97"/>
  <c r="U28" i="97"/>
  <c r="W28" i="97"/>
  <c r="Y28" i="97"/>
  <c r="AA28" i="97"/>
  <c r="C29" i="97"/>
  <c r="E29" i="97"/>
  <c r="G29" i="97"/>
  <c r="I29" i="97"/>
  <c r="K29" i="97"/>
  <c r="M29" i="97"/>
  <c r="O29" i="97"/>
  <c r="Q29" i="97"/>
  <c r="S29" i="97"/>
  <c r="U29" i="97"/>
  <c r="W29" i="97"/>
  <c r="Y29" i="97"/>
  <c r="AA29" i="97"/>
  <c r="C30" i="97"/>
  <c r="E30" i="97"/>
  <c r="G30" i="97"/>
  <c r="I30" i="97"/>
  <c r="K30" i="97"/>
  <c r="M30" i="97"/>
  <c r="O30" i="97"/>
  <c r="Q30" i="97"/>
  <c r="S30" i="97"/>
  <c r="U30" i="97"/>
  <c r="W30" i="97"/>
  <c r="Y30" i="97"/>
  <c r="AA30" i="97"/>
  <c r="C31" i="97"/>
  <c r="E31" i="97"/>
  <c r="G31" i="97"/>
  <c r="I31" i="97"/>
  <c r="K31" i="97"/>
  <c r="M31" i="97"/>
  <c r="O31" i="97"/>
  <c r="Q31" i="97"/>
  <c r="S31" i="97"/>
  <c r="U31" i="97"/>
  <c r="W31" i="97"/>
  <c r="Y31" i="97"/>
  <c r="AA31" i="97"/>
  <c r="C32" i="97"/>
  <c r="E32" i="97"/>
  <c r="G32" i="97"/>
  <c r="I32" i="97"/>
  <c r="K32" i="97"/>
  <c r="M32" i="97"/>
  <c r="O32" i="97"/>
  <c r="Q32" i="97"/>
  <c r="S32" i="97"/>
  <c r="U32" i="97"/>
  <c r="W32" i="97"/>
  <c r="Y32" i="97"/>
  <c r="AA32" i="97"/>
  <c r="C33" i="97"/>
  <c r="E33" i="97"/>
  <c r="G33" i="97"/>
  <c r="I33" i="97"/>
  <c r="K33" i="97"/>
  <c r="M33" i="97"/>
  <c r="O33" i="97"/>
  <c r="Q33" i="97"/>
  <c r="S33" i="97"/>
  <c r="U33" i="97"/>
  <c r="W33" i="97"/>
  <c r="Y33" i="97"/>
  <c r="AA33" i="97"/>
  <c r="C34" i="97"/>
  <c r="E34" i="97"/>
  <c r="G34" i="97"/>
  <c r="I34" i="97"/>
  <c r="K34" i="97"/>
  <c r="M34" i="97"/>
  <c r="O34" i="97"/>
  <c r="Q34" i="97"/>
  <c r="S34" i="97"/>
  <c r="U34" i="97"/>
  <c r="W34" i="97"/>
  <c r="Y34" i="97"/>
  <c r="AA34" i="97"/>
  <c r="C35" i="97"/>
  <c r="E35" i="97"/>
  <c r="G35" i="97"/>
  <c r="I35" i="97"/>
  <c r="K35" i="97"/>
  <c r="M35" i="97"/>
  <c r="O35" i="97"/>
  <c r="Q35" i="97"/>
  <c r="S35" i="97"/>
  <c r="U35" i="97"/>
  <c r="W35" i="97"/>
  <c r="Y35" i="97"/>
  <c r="AA35" i="97"/>
  <c r="C36" i="97"/>
  <c r="E36" i="97"/>
  <c r="G36" i="97"/>
  <c r="I36" i="97"/>
  <c r="K36" i="97"/>
  <c r="M36" i="97"/>
  <c r="O36" i="97"/>
  <c r="Q36" i="97"/>
  <c r="S36" i="97"/>
  <c r="U36" i="97"/>
  <c r="W36" i="97"/>
  <c r="Y36" i="97"/>
  <c r="AA36" i="97"/>
  <c r="C37" i="97"/>
  <c r="E37" i="97"/>
  <c r="G37" i="97"/>
  <c r="I37" i="97"/>
  <c r="K37" i="97"/>
  <c r="M37" i="97"/>
  <c r="O37" i="97"/>
  <c r="Q37" i="97"/>
  <c r="S37" i="97"/>
  <c r="U37" i="97"/>
  <c r="W37" i="97"/>
  <c r="Y37" i="97"/>
  <c r="AA37" i="97"/>
  <c r="C38" i="97"/>
  <c r="E38" i="97"/>
  <c r="G38" i="97"/>
  <c r="I38" i="97"/>
  <c r="K38" i="97"/>
  <c r="M38" i="97"/>
  <c r="O38" i="97"/>
  <c r="Q38" i="97"/>
  <c r="S38" i="97"/>
  <c r="U38" i="97"/>
  <c r="W38" i="97"/>
  <c r="Y38" i="97"/>
  <c r="AA38" i="97"/>
  <c r="C39" i="97"/>
  <c r="E39" i="97"/>
  <c r="G39" i="97"/>
  <c r="I39" i="97"/>
  <c r="K39" i="97"/>
  <c r="M39" i="97"/>
  <c r="O39" i="97"/>
  <c r="Q39" i="97"/>
  <c r="S39" i="97"/>
  <c r="U39" i="97"/>
  <c r="W39" i="97"/>
  <c r="Y39" i="97"/>
  <c r="AA39" i="97"/>
  <c r="C40" i="97"/>
  <c r="E40" i="97"/>
  <c r="G40" i="97"/>
  <c r="I40" i="97"/>
  <c r="K40" i="97"/>
  <c r="M40" i="97"/>
  <c r="O40" i="97"/>
  <c r="Q40" i="97"/>
  <c r="S40" i="97"/>
  <c r="U40" i="97"/>
  <c r="W40" i="97"/>
  <c r="Y40" i="97"/>
  <c r="AA40" i="97"/>
  <c r="C41" i="97"/>
  <c r="E41" i="97"/>
  <c r="G41" i="97"/>
  <c r="I41" i="97"/>
  <c r="K41" i="97"/>
  <c r="M41" i="97"/>
  <c r="O41" i="97"/>
  <c r="Q41" i="97"/>
  <c r="S41" i="97"/>
  <c r="U41" i="97"/>
  <c r="W41" i="97"/>
  <c r="Y41" i="97"/>
  <c r="AA41" i="97"/>
  <c r="C42" i="97"/>
  <c r="E42" i="97"/>
  <c r="G42" i="97"/>
  <c r="I42" i="97"/>
  <c r="K42" i="97"/>
  <c r="M42" i="97"/>
  <c r="O42" i="97"/>
  <c r="Q42" i="97"/>
  <c r="S42" i="97"/>
  <c r="U42" i="97"/>
  <c r="W42" i="97"/>
  <c r="Y42" i="97"/>
  <c r="AA42" i="97"/>
  <c r="C43" i="97"/>
  <c r="E43" i="97"/>
  <c r="G43" i="97"/>
  <c r="I43" i="97"/>
  <c r="K43" i="97"/>
  <c r="M43" i="97"/>
  <c r="O43" i="97"/>
  <c r="Q43" i="97"/>
  <c r="S43" i="97"/>
  <c r="U43" i="97"/>
  <c r="W43" i="97"/>
  <c r="Y43" i="97"/>
  <c r="AA43" i="97"/>
  <c r="C18" i="96" l="1"/>
  <c r="D16" i="96"/>
  <c r="D13" i="96"/>
  <c r="D10" i="96"/>
  <c r="D9" i="96"/>
  <c r="D18" i="96" s="1"/>
  <c r="E30" i="95"/>
  <c r="C26" i="95"/>
  <c r="C23" i="95"/>
  <c r="C20" i="95"/>
  <c r="E17" i="95" s="1"/>
  <c r="C17" i="95"/>
  <c r="E11" i="95"/>
  <c r="E9" i="95"/>
  <c r="E32" i="95" s="1"/>
  <c r="B33" i="94"/>
  <c r="C32" i="94" s="1"/>
  <c r="C31" i="94"/>
  <c r="C30" i="94"/>
  <c r="C29" i="94"/>
  <c r="C27" i="94"/>
  <c r="C26" i="94"/>
  <c r="C25" i="94"/>
  <c r="C23" i="94"/>
  <c r="C22" i="94"/>
  <c r="C21" i="94"/>
  <c r="C19" i="94"/>
  <c r="C18" i="94"/>
  <c r="C17" i="94"/>
  <c r="C15" i="94"/>
  <c r="C14" i="94"/>
  <c r="C13" i="94"/>
  <c r="C11" i="94"/>
  <c r="C10" i="94"/>
  <c r="C9" i="94"/>
  <c r="B13" i="93"/>
  <c r="C11" i="93" s="1"/>
  <c r="C10" i="93"/>
  <c r="C9" i="93"/>
  <c r="E20" i="92"/>
  <c r="C20" i="92"/>
  <c r="E15" i="92"/>
  <c r="C15" i="92"/>
  <c r="E12" i="92"/>
  <c r="C12" i="92"/>
  <c r="E9" i="92"/>
  <c r="C9" i="92"/>
  <c r="C12" i="91"/>
  <c r="E9" i="91"/>
  <c r="C9" i="91"/>
  <c r="E13" i="90"/>
  <c r="E9" i="90"/>
  <c r="C33" i="89"/>
  <c r="E32" i="89" s="1"/>
  <c r="C28" i="89"/>
  <c r="C25" i="89"/>
  <c r="C22" i="89"/>
  <c r="E19" i="89"/>
  <c r="E18" i="89"/>
  <c r="E16" i="89"/>
  <c r="E9" i="89"/>
  <c r="B35" i="88"/>
  <c r="C33" i="88" s="1"/>
  <c r="C31" i="88"/>
  <c r="C27" i="88"/>
  <c r="C23" i="88"/>
  <c r="C20" i="88"/>
  <c r="C19" i="88"/>
  <c r="C16" i="88"/>
  <c r="C15" i="88"/>
  <c r="C14" i="88"/>
  <c r="C12" i="88"/>
  <c r="C11" i="88"/>
  <c r="C10" i="88"/>
  <c r="C8" i="88"/>
  <c r="B12" i="87"/>
  <c r="C11" i="87" s="1"/>
  <c r="C10" i="87"/>
  <c r="C9" i="87"/>
  <c r="C8" i="87"/>
  <c r="E14" i="86"/>
  <c r="C11" i="86"/>
  <c r="E11" i="86" s="1"/>
  <c r="E9" i="86"/>
  <c r="B32" i="85"/>
  <c r="C30" i="85" s="1"/>
  <c r="C28" i="85"/>
  <c r="C24" i="85"/>
  <c r="C21" i="85"/>
  <c r="C20" i="85"/>
  <c r="C17" i="85"/>
  <c r="C16" i="85"/>
  <c r="C13" i="85"/>
  <c r="C12" i="85"/>
  <c r="C9" i="85"/>
  <c r="C8" i="85"/>
  <c r="C17" i="84"/>
  <c r="D13" i="84"/>
  <c r="D11" i="84"/>
  <c r="E11" i="84" s="1"/>
  <c r="D10" i="84"/>
  <c r="D17" i="84" s="1"/>
  <c r="E12" i="83"/>
  <c r="F9" i="83" s="1"/>
  <c r="F12" i="83" s="1"/>
  <c r="E9" i="83"/>
  <c r="C9" i="83"/>
  <c r="B32" i="82"/>
  <c r="C30" i="82" s="1"/>
  <c r="C28" i="82"/>
  <c r="C25" i="82"/>
  <c r="C24" i="82"/>
  <c r="C21" i="82"/>
  <c r="C20" i="82"/>
  <c r="C17" i="82"/>
  <c r="C16" i="82"/>
  <c r="C13" i="82"/>
  <c r="C12" i="82"/>
  <c r="C9" i="82"/>
  <c r="C8" i="82"/>
  <c r="C15" i="81"/>
  <c r="D11" i="81"/>
  <c r="D10" i="81"/>
  <c r="D15" i="81" s="1"/>
  <c r="E11" i="81" s="1"/>
  <c r="E13" i="80"/>
  <c r="F13" i="80" s="1"/>
  <c r="E9" i="80"/>
  <c r="E20" i="80" s="1"/>
  <c r="F9" i="80" s="1"/>
  <c r="B31" i="79"/>
  <c r="C28" i="79" s="1"/>
  <c r="C27" i="79"/>
  <c r="C23" i="79"/>
  <c r="C22" i="79"/>
  <c r="C19" i="79"/>
  <c r="C18" i="79"/>
  <c r="C15" i="79"/>
  <c r="C14" i="79"/>
  <c r="C11" i="79"/>
  <c r="C10" i="79"/>
  <c r="D12" i="78"/>
  <c r="D11" i="78"/>
  <c r="D10" i="78"/>
  <c r="B38" i="77"/>
  <c r="C36" i="77" s="1"/>
  <c r="C34" i="77"/>
  <c r="C31" i="77"/>
  <c r="C30" i="77"/>
  <c r="C27" i="77"/>
  <c r="C26" i="77"/>
  <c r="C23" i="77"/>
  <c r="C22" i="77"/>
  <c r="C19" i="77"/>
  <c r="C18" i="77"/>
  <c r="C15" i="77"/>
  <c r="C14" i="77"/>
  <c r="C11" i="77"/>
  <c r="C10" i="77"/>
  <c r="D28" i="76"/>
  <c r="E25" i="76" s="1"/>
  <c r="C28" i="76"/>
  <c r="F13" i="75"/>
  <c r="E13" i="75"/>
  <c r="D13" i="75"/>
  <c r="C13" i="75"/>
  <c r="B13" i="75"/>
  <c r="H12" i="75"/>
  <c r="G11" i="75"/>
  <c r="H11" i="75" s="1"/>
  <c r="G10" i="75"/>
  <c r="G13" i="75" s="1"/>
  <c r="H9" i="75"/>
  <c r="H8" i="75"/>
  <c r="B14" i="73"/>
  <c r="F17" i="72"/>
  <c r="E17" i="72"/>
  <c r="D17" i="72"/>
  <c r="C17" i="72"/>
  <c r="B17" i="72"/>
  <c r="G16" i="72"/>
  <c r="G15" i="72"/>
  <c r="G14" i="72"/>
  <c r="G13" i="72"/>
  <c r="G12" i="72"/>
  <c r="G11" i="72"/>
  <c r="G10" i="72"/>
  <c r="G17" i="72" s="1"/>
  <c r="G9" i="72"/>
  <c r="G8" i="72"/>
  <c r="B13" i="70"/>
  <c r="Q42" i="69"/>
  <c r="O42" i="69"/>
  <c r="M42" i="69"/>
  <c r="K42" i="69"/>
  <c r="I42" i="69"/>
  <c r="G42" i="69"/>
  <c r="E42" i="69"/>
  <c r="C42" i="69"/>
  <c r="Q40" i="69"/>
  <c r="O40" i="69"/>
  <c r="M40" i="69"/>
  <c r="K40" i="69"/>
  <c r="I40" i="69"/>
  <c r="G40" i="69"/>
  <c r="E40" i="69"/>
  <c r="C40" i="69"/>
  <c r="Q39" i="69"/>
  <c r="O39" i="69"/>
  <c r="M39" i="69"/>
  <c r="K39" i="69"/>
  <c r="I39" i="69"/>
  <c r="G39" i="69"/>
  <c r="E39" i="69"/>
  <c r="C39" i="69"/>
  <c r="Q38" i="69"/>
  <c r="O38" i="69"/>
  <c r="M38" i="69"/>
  <c r="K38" i="69"/>
  <c r="I38" i="69"/>
  <c r="G38" i="69"/>
  <c r="E38" i="69"/>
  <c r="C38" i="69"/>
  <c r="Q37" i="69"/>
  <c r="O37" i="69"/>
  <c r="M37" i="69"/>
  <c r="K37" i="69"/>
  <c r="I37" i="69"/>
  <c r="G37" i="69"/>
  <c r="E37" i="69"/>
  <c r="C37" i="69"/>
  <c r="Q36" i="69"/>
  <c r="O36" i="69"/>
  <c r="M36" i="69"/>
  <c r="K36" i="69"/>
  <c r="I36" i="69"/>
  <c r="G36" i="69"/>
  <c r="E36" i="69"/>
  <c r="C36" i="69"/>
  <c r="Q35" i="69"/>
  <c r="O35" i="69"/>
  <c r="M35" i="69"/>
  <c r="K35" i="69"/>
  <c r="I35" i="69"/>
  <c r="G35" i="69"/>
  <c r="E35" i="69"/>
  <c r="C35" i="69"/>
  <c r="Q34" i="69"/>
  <c r="O34" i="69"/>
  <c r="M34" i="69"/>
  <c r="K34" i="69"/>
  <c r="I34" i="69"/>
  <c r="G34" i="69"/>
  <c r="E34" i="69"/>
  <c r="C34" i="69"/>
  <c r="Q33" i="69"/>
  <c r="O33" i="69"/>
  <c r="M33" i="69"/>
  <c r="K33" i="69"/>
  <c r="I33" i="69"/>
  <c r="G33" i="69"/>
  <c r="E33" i="69"/>
  <c r="C33" i="69"/>
  <c r="Q32" i="69"/>
  <c r="O32" i="69"/>
  <c r="M32" i="69"/>
  <c r="K32" i="69"/>
  <c r="I32" i="69"/>
  <c r="G32" i="69"/>
  <c r="E32" i="69"/>
  <c r="C32" i="69"/>
  <c r="Q31" i="69"/>
  <c r="O31" i="69"/>
  <c r="M31" i="69"/>
  <c r="K31" i="69"/>
  <c r="I31" i="69"/>
  <c r="G31" i="69"/>
  <c r="E31" i="69"/>
  <c r="C31" i="69"/>
  <c r="Q30" i="69"/>
  <c r="O30" i="69"/>
  <c r="M30" i="69"/>
  <c r="K30" i="69"/>
  <c r="I30" i="69"/>
  <c r="G30" i="69"/>
  <c r="E30" i="69"/>
  <c r="C30" i="69"/>
  <c r="Q29" i="69"/>
  <c r="O29" i="69"/>
  <c r="M29" i="69"/>
  <c r="K29" i="69"/>
  <c r="I29" i="69"/>
  <c r="G29" i="69"/>
  <c r="E29" i="69"/>
  <c r="C29" i="69"/>
  <c r="Q28" i="69"/>
  <c r="O28" i="69"/>
  <c r="M28" i="69"/>
  <c r="K28" i="69"/>
  <c r="I28" i="69"/>
  <c r="G28" i="69"/>
  <c r="E28" i="69"/>
  <c r="C28" i="69"/>
  <c r="Q27" i="69"/>
  <c r="O27" i="69"/>
  <c r="M27" i="69"/>
  <c r="K27" i="69"/>
  <c r="I27" i="69"/>
  <c r="G27" i="69"/>
  <c r="E27" i="69"/>
  <c r="C27" i="69"/>
  <c r="Q26" i="69"/>
  <c r="O26" i="69"/>
  <c r="M26" i="69"/>
  <c r="K26" i="69"/>
  <c r="I26" i="69"/>
  <c r="G26" i="69"/>
  <c r="E26" i="69"/>
  <c r="C26" i="69"/>
  <c r="Q25" i="69"/>
  <c r="O25" i="69"/>
  <c r="M25" i="69"/>
  <c r="K25" i="69"/>
  <c r="I25" i="69"/>
  <c r="G25" i="69"/>
  <c r="E25" i="69"/>
  <c r="C25" i="69"/>
  <c r="Q24" i="69"/>
  <c r="O24" i="69"/>
  <c r="M24" i="69"/>
  <c r="K24" i="69"/>
  <c r="I24" i="69"/>
  <c r="G24" i="69"/>
  <c r="E24" i="69"/>
  <c r="C24" i="69"/>
  <c r="Q23" i="69"/>
  <c r="O23" i="69"/>
  <c r="M23" i="69"/>
  <c r="K23" i="69"/>
  <c r="I23" i="69"/>
  <c r="G23" i="69"/>
  <c r="E23" i="69"/>
  <c r="C23" i="69"/>
  <c r="Q22" i="69"/>
  <c r="O22" i="69"/>
  <c r="M22" i="69"/>
  <c r="K22" i="69"/>
  <c r="I22" i="69"/>
  <c r="G22" i="69"/>
  <c r="E22" i="69"/>
  <c r="C22" i="69"/>
  <c r="Q21" i="69"/>
  <c r="O21" i="69"/>
  <c r="M21" i="69"/>
  <c r="K21" i="69"/>
  <c r="I21" i="69"/>
  <c r="G21" i="69"/>
  <c r="E21" i="69"/>
  <c r="C21" i="69"/>
  <c r="Q20" i="69"/>
  <c r="O20" i="69"/>
  <c r="M20" i="69"/>
  <c r="K20" i="69"/>
  <c r="I20" i="69"/>
  <c r="G20" i="69"/>
  <c r="E20" i="69"/>
  <c r="C20" i="69"/>
  <c r="Q19" i="69"/>
  <c r="O19" i="69"/>
  <c r="M19" i="69"/>
  <c r="K19" i="69"/>
  <c r="I19" i="69"/>
  <c r="G19" i="69"/>
  <c r="E19" i="69"/>
  <c r="C19" i="69"/>
  <c r="Q18" i="69"/>
  <c r="O18" i="69"/>
  <c r="M18" i="69"/>
  <c r="K18" i="69"/>
  <c r="I18" i="69"/>
  <c r="G18" i="69"/>
  <c r="E18" i="69"/>
  <c r="C18" i="69"/>
  <c r="Q17" i="69"/>
  <c r="O17" i="69"/>
  <c r="M17" i="69"/>
  <c r="K17" i="69"/>
  <c r="I17" i="69"/>
  <c r="G17" i="69"/>
  <c r="E17" i="69"/>
  <c r="C17" i="69"/>
  <c r="Q16" i="69"/>
  <c r="O16" i="69"/>
  <c r="M16" i="69"/>
  <c r="K16" i="69"/>
  <c r="I16" i="69"/>
  <c r="G16" i="69"/>
  <c r="E16" i="69"/>
  <c r="C16" i="69"/>
  <c r="Q15" i="69"/>
  <c r="O15" i="69"/>
  <c r="M15" i="69"/>
  <c r="K15" i="69"/>
  <c r="I15" i="69"/>
  <c r="G15" i="69"/>
  <c r="E15" i="69"/>
  <c r="C15" i="69"/>
  <c r="Q14" i="69"/>
  <c r="O14" i="69"/>
  <c r="M14" i="69"/>
  <c r="K14" i="69"/>
  <c r="I14" i="69"/>
  <c r="G14" i="69"/>
  <c r="E14" i="69"/>
  <c r="C14" i="69"/>
  <c r="Q13" i="69"/>
  <c r="O13" i="69"/>
  <c r="M13" i="69"/>
  <c r="K13" i="69"/>
  <c r="I13" i="69"/>
  <c r="G13" i="69"/>
  <c r="E13" i="69"/>
  <c r="C13" i="69"/>
  <c r="Q12" i="69"/>
  <c r="O12" i="69"/>
  <c r="M12" i="69"/>
  <c r="K12" i="69"/>
  <c r="I12" i="69"/>
  <c r="G12" i="69"/>
  <c r="E12" i="69"/>
  <c r="C12" i="69"/>
  <c r="Q11" i="69"/>
  <c r="O11" i="69"/>
  <c r="M11" i="69"/>
  <c r="K11" i="69"/>
  <c r="I11" i="69"/>
  <c r="G11" i="69"/>
  <c r="E11" i="69"/>
  <c r="C11" i="69"/>
  <c r="R10" i="69"/>
  <c r="P10" i="69"/>
  <c r="Q10" i="69" s="1"/>
  <c r="N10" i="69"/>
  <c r="O10" i="69" s="1"/>
  <c r="L10" i="69"/>
  <c r="M10" i="69" s="1"/>
  <c r="J10" i="69"/>
  <c r="K10" i="69" s="1"/>
  <c r="H10" i="69"/>
  <c r="I10" i="69" s="1"/>
  <c r="F10" i="69"/>
  <c r="G10" i="69" s="1"/>
  <c r="D10" i="69"/>
  <c r="E10" i="69" s="1"/>
  <c r="B10" i="69"/>
  <c r="C10" i="69" s="1"/>
  <c r="F43" i="68"/>
  <c r="F42" i="68"/>
  <c r="F41" i="68"/>
  <c r="E41" i="68"/>
  <c r="C41" i="68"/>
  <c r="F40" i="68"/>
  <c r="E40" i="68" s="1"/>
  <c r="C40" i="68"/>
  <c r="F39" i="68"/>
  <c r="C39" i="68" s="1"/>
  <c r="E39" i="68"/>
  <c r="F38" i="68"/>
  <c r="E38" i="68" s="1"/>
  <c r="F37" i="68"/>
  <c r="E37" i="68"/>
  <c r="C37" i="68"/>
  <c r="F36" i="68"/>
  <c r="E36" i="68" s="1"/>
  <c r="C36" i="68"/>
  <c r="F35" i="68"/>
  <c r="C35" i="68" s="1"/>
  <c r="E35" i="68"/>
  <c r="F34" i="68"/>
  <c r="E34" i="68" s="1"/>
  <c r="F33" i="68"/>
  <c r="C33" i="68" s="1"/>
  <c r="E33" i="68"/>
  <c r="F32" i="68"/>
  <c r="E32" i="68" s="1"/>
  <c r="C32" i="68"/>
  <c r="F31" i="68"/>
  <c r="E31" i="68"/>
  <c r="C31" i="68"/>
  <c r="F30" i="68"/>
  <c r="E30" i="68" s="1"/>
  <c r="F29" i="68"/>
  <c r="C29" i="68" s="1"/>
  <c r="E29" i="68"/>
  <c r="F28" i="68"/>
  <c r="E28" i="68" s="1"/>
  <c r="C28" i="68"/>
  <c r="F27" i="68"/>
  <c r="E27" i="68"/>
  <c r="C27" i="68"/>
  <c r="F26" i="68"/>
  <c r="E26" i="68" s="1"/>
  <c r="F25" i="68"/>
  <c r="C25" i="68" s="1"/>
  <c r="E25" i="68"/>
  <c r="F24" i="68"/>
  <c r="E24" i="68" s="1"/>
  <c r="C24" i="68"/>
  <c r="F23" i="68"/>
  <c r="E23" i="68"/>
  <c r="C23" i="68"/>
  <c r="F22" i="68"/>
  <c r="E22" i="68" s="1"/>
  <c r="F21" i="68"/>
  <c r="C21" i="68" s="1"/>
  <c r="E21" i="68"/>
  <c r="F20" i="68"/>
  <c r="E20" i="68" s="1"/>
  <c r="C20" i="68"/>
  <c r="F19" i="68"/>
  <c r="E19" i="68"/>
  <c r="C19" i="68"/>
  <c r="F18" i="68"/>
  <c r="E18" i="68" s="1"/>
  <c r="F17" i="68"/>
  <c r="C17" i="68" s="1"/>
  <c r="E17" i="68"/>
  <c r="F16" i="68"/>
  <c r="E16" i="68" s="1"/>
  <c r="C16" i="68"/>
  <c r="F15" i="68"/>
  <c r="E15" i="68"/>
  <c r="C15" i="68"/>
  <c r="F14" i="68"/>
  <c r="E14" i="68" s="1"/>
  <c r="F13" i="68"/>
  <c r="C13" i="68" s="1"/>
  <c r="E13" i="68"/>
  <c r="F12" i="68"/>
  <c r="F11" i="68" s="1"/>
  <c r="C12" i="68"/>
  <c r="D11" i="68"/>
  <c r="B11" i="68"/>
  <c r="V43" i="67"/>
  <c r="V42" i="67"/>
  <c r="V41" i="67"/>
  <c r="U41" i="67" s="1"/>
  <c r="O41" i="67"/>
  <c r="G41" i="67"/>
  <c r="V40" i="67"/>
  <c r="S40" i="67" s="1"/>
  <c r="U40" i="67"/>
  <c r="Q40" i="67"/>
  <c r="O40" i="67"/>
  <c r="M40" i="67"/>
  <c r="I40" i="67"/>
  <c r="G40" i="67"/>
  <c r="E40" i="67"/>
  <c r="V39" i="67"/>
  <c r="Q39" i="67" s="1"/>
  <c r="S39" i="67"/>
  <c r="O39" i="67"/>
  <c r="K39" i="67"/>
  <c r="G39" i="67"/>
  <c r="C39" i="67"/>
  <c r="V38" i="67"/>
  <c r="U38" i="67"/>
  <c r="S38" i="67"/>
  <c r="Q38" i="67"/>
  <c r="O38" i="67"/>
  <c r="M38" i="67"/>
  <c r="K38" i="67"/>
  <c r="I38" i="67"/>
  <c r="G38" i="67"/>
  <c r="E38" i="67"/>
  <c r="C38" i="67"/>
  <c r="V37" i="67"/>
  <c r="U37" i="67" s="1"/>
  <c r="O37" i="67"/>
  <c r="G37" i="67"/>
  <c r="V36" i="67"/>
  <c r="S36" i="67" s="1"/>
  <c r="U36" i="67"/>
  <c r="Q36" i="67"/>
  <c r="O36" i="67"/>
  <c r="M36" i="67"/>
  <c r="I36" i="67"/>
  <c r="G36" i="67"/>
  <c r="E36" i="67"/>
  <c r="V35" i="67"/>
  <c r="Q35" i="67" s="1"/>
  <c r="S35" i="67"/>
  <c r="O35" i="67"/>
  <c r="K35" i="67"/>
  <c r="G35" i="67"/>
  <c r="C35" i="67"/>
  <c r="V34" i="67"/>
  <c r="U34" i="67"/>
  <c r="S34" i="67"/>
  <c r="Q34" i="67"/>
  <c r="O34" i="67"/>
  <c r="M34" i="67"/>
  <c r="K34" i="67"/>
  <c r="I34" i="67"/>
  <c r="G34" i="67"/>
  <c r="E34" i="67"/>
  <c r="C34" i="67"/>
  <c r="V33" i="67"/>
  <c r="U33" i="67" s="1"/>
  <c r="O33" i="67"/>
  <c r="G33" i="67"/>
  <c r="V32" i="67"/>
  <c r="S32" i="67" s="1"/>
  <c r="U32" i="67"/>
  <c r="Q32" i="67"/>
  <c r="O32" i="67"/>
  <c r="M32" i="67"/>
  <c r="I32" i="67"/>
  <c r="G32" i="67"/>
  <c r="E32" i="67"/>
  <c r="V31" i="67"/>
  <c r="Q31" i="67" s="1"/>
  <c r="S31" i="67"/>
  <c r="O31" i="67"/>
  <c r="K31" i="67"/>
  <c r="G31" i="67"/>
  <c r="C31" i="67"/>
  <c r="V30" i="67"/>
  <c r="U30" i="67"/>
  <c r="S30" i="67"/>
  <c r="Q30" i="67"/>
  <c r="O30" i="67"/>
  <c r="M30" i="67"/>
  <c r="K30" i="67"/>
  <c r="I30" i="67"/>
  <c r="G30" i="67"/>
  <c r="E30" i="67"/>
  <c r="C30" i="67"/>
  <c r="V29" i="67"/>
  <c r="U29" i="67" s="1"/>
  <c r="O29" i="67"/>
  <c r="G29" i="67"/>
  <c r="V28" i="67"/>
  <c r="S28" i="67" s="1"/>
  <c r="U28" i="67"/>
  <c r="Q28" i="67"/>
  <c r="O28" i="67"/>
  <c r="M28" i="67"/>
  <c r="I28" i="67"/>
  <c r="G28" i="67"/>
  <c r="E28" i="67"/>
  <c r="V27" i="67"/>
  <c r="Q27" i="67" s="1"/>
  <c r="S27" i="67"/>
  <c r="O27" i="67"/>
  <c r="K27" i="67"/>
  <c r="G27" i="67"/>
  <c r="C27" i="67"/>
  <c r="V26" i="67"/>
  <c r="U26" i="67"/>
  <c r="S26" i="67"/>
  <c r="Q26" i="67"/>
  <c r="O26" i="67"/>
  <c r="M26" i="67"/>
  <c r="K26" i="67"/>
  <c r="I26" i="67"/>
  <c r="G26" i="67"/>
  <c r="E26" i="67"/>
  <c r="C26" i="67"/>
  <c r="V25" i="67"/>
  <c r="U25" i="67" s="1"/>
  <c r="O25" i="67"/>
  <c r="G25" i="67"/>
  <c r="V24" i="67"/>
  <c r="S24" i="67" s="1"/>
  <c r="U24" i="67"/>
  <c r="Q24" i="67"/>
  <c r="O24" i="67"/>
  <c r="M24" i="67"/>
  <c r="I24" i="67"/>
  <c r="G24" i="67"/>
  <c r="E24" i="67"/>
  <c r="V23" i="67"/>
  <c r="Q23" i="67" s="1"/>
  <c r="S23" i="67"/>
  <c r="O23" i="67"/>
  <c r="K23" i="67"/>
  <c r="G23" i="67"/>
  <c r="C23" i="67"/>
  <c r="V22" i="67"/>
  <c r="U22" i="67"/>
  <c r="S22" i="67"/>
  <c r="Q22" i="67"/>
  <c r="O22" i="67"/>
  <c r="M22" i="67"/>
  <c r="K22" i="67"/>
  <c r="I22" i="67"/>
  <c r="G22" i="67"/>
  <c r="E22" i="67"/>
  <c r="C22" i="67"/>
  <c r="V21" i="67"/>
  <c r="U21" i="67" s="1"/>
  <c r="O21" i="67"/>
  <c r="G21" i="67"/>
  <c r="V20" i="67"/>
  <c r="S20" i="67" s="1"/>
  <c r="U20" i="67"/>
  <c r="Q20" i="67"/>
  <c r="O20" i="67"/>
  <c r="M20" i="67"/>
  <c r="I20" i="67"/>
  <c r="G20" i="67"/>
  <c r="E20" i="67"/>
  <c r="V19" i="67"/>
  <c r="Q19" i="67" s="1"/>
  <c r="S19" i="67"/>
  <c r="O19" i="67"/>
  <c r="K19" i="67"/>
  <c r="G19" i="67"/>
  <c r="C19" i="67"/>
  <c r="V18" i="67"/>
  <c r="U18" i="67"/>
  <c r="S18" i="67"/>
  <c r="Q18" i="67"/>
  <c r="O18" i="67"/>
  <c r="M18" i="67"/>
  <c r="K18" i="67"/>
  <c r="I18" i="67"/>
  <c r="G18" i="67"/>
  <c r="E18" i="67"/>
  <c r="C18" i="67"/>
  <c r="V17" i="67"/>
  <c r="U17" i="67" s="1"/>
  <c r="O17" i="67"/>
  <c r="G17" i="67"/>
  <c r="V16" i="67"/>
  <c r="S16" i="67" s="1"/>
  <c r="U16" i="67"/>
  <c r="Q16" i="67"/>
  <c r="O16" i="67"/>
  <c r="M16" i="67"/>
  <c r="I16" i="67"/>
  <c r="G16" i="67"/>
  <c r="E16" i="67"/>
  <c r="V15" i="67"/>
  <c r="Q15" i="67" s="1"/>
  <c r="S15" i="67"/>
  <c r="O15" i="67"/>
  <c r="K15" i="67"/>
  <c r="G15" i="67"/>
  <c r="C15" i="67"/>
  <c r="V14" i="67"/>
  <c r="V13" i="67"/>
  <c r="Q13" i="67" s="1"/>
  <c r="S13" i="67"/>
  <c r="O13" i="67"/>
  <c r="K13" i="67"/>
  <c r="G13" i="67"/>
  <c r="C13" i="67"/>
  <c r="V12" i="67"/>
  <c r="U12" i="67"/>
  <c r="S12" i="67"/>
  <c r="Q12" i="67"/>
  <c r="O12" i="67"/>
  <c r="M12" i="67"/>
  <c r="K12" i="67"/>
  <c r="I12" i="67"/>
  <c r="G12" i="67"/>
  <c r="E12" i="67"/>
  <c r="C12" i="67"/>
  <c r="V11" i="67"/>
  <c r="T11" i="67"/>
  <c r="U11" i="67" s="1"/>
  <c r="R11" i="67"/>
  <c r="S11" i="67" s="1"/>
  <c r="P11" i="67"/>
  <c r="Q11" i="67" s="1"/>
  <c r="N11" i="67"/>
  <c r="O11" i="67" s="1"/>
  <c r="L11" i="67"/>
  <c r="M11" i="67" s="1"/>
  <c r="J11" i="67"/>
  <c r="K11" i="67" s="1"/>
  <c r="H11" i="67"/>
  <c r="I11" i="67" s="1"/>
  <c r="F11" i="67"/>
  <c r="G11" i="67" s="1"/>
  <c r="D11" i="67"/>
  <c r="E11" i="67" s="1"/>
  <c r="B11" i="67"/>
  <c r="C11" i="67" s="1"/>
  <c r="K40" i="66"/>
  <c r="I40" i="66"/>
  <c r="G40" i="66"/>
  <c r="E40" i="66"/>
  <c r="C40" i="66"/>
  <c r="K39" i="66"/>
  <c r="I39" i="66"/>
  <c r="G39" i="66"/>
  <c r="E39" i="66"/>
  <c r="C39" i="66"/>
  <c r="K38" i="66"/>
  <c r="I38" i="66"/>
  <c r="G38" i="66"/>
  <c r="E38" i="66"/>
  <c r="C38" i="66"/>
  <c r="K37" i="66"/>
  <c r="I37" i="66"/>
  <c r="G37" i="66"/>
  <c r="E37" i="66"/>
  <c r="C37" i="66"/>
  <c r="K36" i="66"/>
  <c r="I36" i="66"/>
  <c r="G36" i="66"/>
  <c r="E36" i="66"/>
  <c r="C36" i="66"/>
  <c r="K35" i="66"/>
  <c r="I35" i="66"/>
  <c r="G35" i="66"/>
  <c r="E35" i="66"/>
  <c r="C35" i="66"/>
  <c r="K34" i="66"/>
  <c r="I34" i="66"/>
  <c r="G34" i="66"/>
  <c r="E34" i="66"/>
  <c r="C34" i="66"/>
  <c r="K33" i="66"/>
  <c r="I33" i="66"/>
  <c r="G33" i="66"/>
  <c r="E33" i="66"/>
  <c r="C33" i="66"/>
  <c r="K32" i="66"/>
  <c r="I32" i="66"/>
  <c r="G32" i="66"/>
  <c r="E32" i="66"/>
  <c r="C32" i="66"/>
  <c r="K31" i="66"/>
  <c r="I31" i="66"/>
  <c r="G31" i="66"/>
  <c r="E31" i="66"/>
  <c r="C31" i="66"/>
  <c r="K30" i="66"/>
  <c r="I30" i="66"/>
  <c r="G30" i="66"/>
  <c r="E30" i="66"/>
  <c r="C30" i="66"/>
  <c r="K29" i="66"/>
  <c r="I29" i="66"/>
  <c r="G29" i="66"/>
  <c r="E29" i="66"/>
  <c r="C29" i="66"/>
  <c r="K28" i="66"/>
  <c r="I28" i="66"/>
  <c r="G28" i="66"/>
  <c r="E28" i="66"/>
  <c r="C28" i="66"/>
  <c r="K25" i="66"/>
  <c r="I25" i="66"/>
  <c r="G25" i="66"/>
  <c r="E25" i="66"/>
  <c r="C25" i="66"/>
  <c r="K24" i="66"/>
  <c r="I24" i="66"/>
  <c r="G24" i="66"/>
  <c r="E24" i="66"/>
  <c r="C24" i="66"/>
  <c r="K23" i="66"/>
  <c r="I23" i="66"/>
  <c r="G23" i="66"/>
  <c r="E23" i="66"/>
  <c r="C23" i="66"/>
  <c r="K21" i="66"/>
  <c r="I21" i="66"/>
  <c r="G21" i="66"/>
  <c r="E21" i="66"/>
  <c r="C21" i="66"/>
  <c r="K19" i="66"/>
  <c r="I19" i="66"/>
  <c r="G19" i="66"/>
  <c r="E19" i="66"/>
  <c r="C19" i="66"/>
  <c r="K18" i="66"/>
  <c r="I18" i="66"/>
  <c r="G18" i="66"/>
  <c r="E18" i="66"/>
  <c r="C18" i="66"/>
  <c r="K17" i="66"/>
  <c r="I17" i="66"/>
  <c r="G17" i="66"/>
  <c r="E17" i="66"/>
  <c r="C17" i="66"/>
  <c r="K16" i="66"/>
  <c r="I16" i="66"/>
  <c r="G16" i="66"/>
  <c r="E16" i="66"/>
  <c r="C16" i="66"/>
  <c r="K15" i="66"/>
  <c r="I15" i="66"/>
  <c r="G15" i="66"/>
  <c r="E15" i="66"/>
  <c r="C15" i="66"/>
  <c r="K14" i="66"/>
  <c r="I14" i="66"/>
  <c r="G14" i="66"/>
  <c r="E14" i="66"/>
  <c r="C14" i="66"/>
  <c r="K12" i="66"/>
  <c r="I12" i="66"/>
  <c r="G12" i="66"/>
  <c r="E12" i="66"/>
  <c r="C12" i="66"/>
  <c r="K11" i="66"/>
  <c r="I11" i="66"/>
  <c r="G11" i="66"/>
  <c r="E11" i="66"/>
  <c r="C11" i="66"/>
  <c r="L10" i="66"/>
  <c r="J10" i="66"/>
  <c r="H10" i="66"/>
  <c r="F10" i="66"/>
  <c r="D10" i="66"/>
  <c r="E10" i="66" s="1"/>
  <c r="B10" i="66"/>
  <c r="C10" i="66" s="1"/>
  <c r="F43" i="65"/>
  <c r="F42" i="65"/>
  <c r="F41" i="65"/>
  <c r="E41" i="65"/>
  <c r="C41" i="65"/>
  <c r="F40" i="65"/>
  <c r="E40" i="65" s="1"/>
  <c r="F39" i="65"/>
  <c r="C39" i="65" s="1"/>
  <c r="E39" i="65"/>
  <c r="F38" i="65"/>
  <c r="E38" i="65" s="1"/>
  <c r="C38" i="65"/>
  <c r="F37" i="65"/>
  <c r="E37" i="65"/>
  <c r="C37" i="65"/>
  <c r="F36" i="65"/>
  <c r="E36" i="65" s="1"/>
  <c r="F35" i="65"/>
  <c r="C35" i="65" s="1"/>
  <c r="E35" i="65"/>
  <c r="F34" i="65"/>
  <c r="E34" i="65" s="1"/>
  <c r="C34" i="65"/>
  <c r="F33" i="65"/>
  <c r="E33" i="65"/>
  <c r="C33" i="65"/>
  <c r="F32" i="65"/>
  <c r="E32" i="65" s="1"/>
  <c r="F31" i="65"/>
  <c r="C31" i="65" s="1"/>
  <c r="E31" i="65"/>
  <c r="F30" i="65"/>
  <c r="E30" i="65" s="1"/>
  <c r="C30" i="65"/>
  <c r="F29" i="65"/>
  <c r="E29" i="65"/>
  <c r="C29" i="65"/>
  <c r="F28" i="65"/>
  <c r="E28" i="65" s="1"/>
  <c r="F27" i="65"/>
  <c r="E27" i="65"/>
  <c r="C27" i="65"/>
  <c r="F26" i="65"/>
  <c r="E26" i="65" s="1"/>
  <c r="C26" i="65"/>
  <c r="F25" i="65"/>
  <c r="C25" i="65" s="1"/>
  <c r="E25" i="65"/>
  <c r="F24" i="65"/>
  <c r="E24" i="65" s="1"/>
  <c r="F23" i="65"/>
  <c r="E23" i="65"/>
  <c r="C23" i="65"/>
  <c r="F22" i="65"/>
  <c r="E22" i="65" s="1"/>
  <c r="C22" i="65"/>
  <c r="F21" i="65"/>
  <c r="C21" i="65" s="1"/>
  <c r="E21" i="65"/>
  <c r="F20" i="65"/>
  <c r="E20" i="65" s="1"/>
  <c r="F19" i="65"/>
  <c r="E19" i="65"/>
  <c r="C19" i="65"/>
  <c r="F18" i="65"/>
  <c r="E18" i="65" s="1"/>
  <c r="C18" i="65"/>
  <c r="F17" i="65"/>
  <c r="E17" i="65"/>
  <c r="C17" i="65"/>
  <c r="F16" i="65"/>
  <c r="E16" i="65" s="1"/>
  <c r="F15" i="65"/>
  <c r="E15" i="65"/>
  <c r="C15" i="65"/>
  <c r="F14" i="65"/>
  <c r="F13" i="65"/>
  <c r="E13" i="65"/>
  <c r="C13" i="65"/>
  <c r="F12" i="65"/>
  <c r="F11" i="65" s="1"/>
  <c r="C12" i="65"/>
  <c r="D11" i="65"/>
  <c r="B11" i="65"/>
  <c r="F43" i="64"/>
  <c r="E43" i="64" s="1"/>
  <c r="C43" i="64"/>
  <c r="F42" i="64"/>
  <c r="C42" i="64" s="1"/>
  <c r="E42" i="64"/>
  <c r="F41" i="64"/>
  <c r="E41" i="64" s="1"/>
  <c r="F40" i="64"/>
  <c r="E40" i="64"/>
  <c r="C40" i="64"/>
  <c r="F39" i="64"/>
  <c r="E39" i="64" s="1"/>
  <c r="C39" i="64"/>
  <c r="F38" i="64"/>
  <c r="C38" i="64" s="1"/>
  <c r="E38" i="64"/>
  <c r="F37" i="64"/>
  <c r="E37" i="64" s="1"/>
  <c r="F36" i="64"/>
  <c r="C36" i="64" s="1"/>
  <c r="E36" i="64"/>
  <c r="F35" i="64"/>
  <c r="E35" i="64" s="1"/>
  <c r="C35" i="64"/>
  <c r="F34" i="64"/>
  <c r="E34" i="64"/>
  <c r="C34" i="64"/>
  <c r="F33" i="64"/>
  <c r="E33" i="64" s="1"/>
  <c r="F32" i="64"/>
  <c r="C32" i="64" s="1"/>
  <c r="E32" i="64"/>
  <c r="F31" i="64"/>
  <c r="E31" i="64" s="1"/>
  <c r="C31" i="64"/>
  <c r="F30" i="64"/>
  <c r="E30" i="64"/>
  <c r="C30" i="64"/>
  <c r="F29" i="64"/>
  <c r="E29" i="64" s="1"/>
  <c r="F28" i="64"/>
  <c r="C28" i="64" s="1"/>
  <c r="E28" i="64"/>
  <c r="F27" i="64"/>
  <c r="E27" i="64" s="1"/>
  <c r="C27" i="64"/>
  <c r="F26" i="64"/>
  <c r="C26" i="64" s="1"/>
  <c r="E26" i="64"/>
  <c r="F25" i="64"/>
  <c r="E25" i="64" s="1"/>
  <c r="F24" i="64"/>
  <c r="E24" i="64"/>
  <c r="C24" i="64"/>
  <c r="F23" i="64"/>
  <c r="E23" i="64" s="1"/>
  <c r="C23" i="64"/>
  <c r="F22" i="64"/>
  <c r="C22" i="64" s="1"/>
  <c r="E22" i="64"/>
  <c r="F21" i="64"/>
  <c r="E21" i="64" s="1"/>
  <c r="F20" i="64"/>
  <c r="E20" i="64"/>
  <c r="C20" i="64"/>
  <c r="F19" i="64"/>
  <c r="E19" i="64" s="1"/>
  <c r="C19" i="64"/>
  <c r="F18" i="64"/>
  <c r="E18" i="64"/>
  <c r="C18" i="64"/>
  <c r="F17" i="64"/>
  <c r="E17" i="64" s="1"/>
  <c r="F16" i="64"/>
  <c r="C16" i="64" s="1"/>
  <c r="E16" i="64"/>
  <c r="F15" i="64"/>
  <c r="E15" i="64" s="1"/>
  <c r="C15" i="64"/>
  <c r="F14" i="64"/>
  <c r="C14" i="64" s="1"/>
  <c r="E14" i="64"/>
  <c r="F13" i="64"/>
  <c r="E13" i="64" s="1"/>
  <c r="F12" i="64"/>
  <c r="E12" i="64"/>
  <c r="C12" i="64"/>
  <c r="D11" i="64"/>
  <c r="B11" i="64"/>
  <c r="M43" i="63"/>
  <c r="K43" i="63"/>
  <c r="I43" i="63"/>
  <c r="G43" i="63"/>
  <c r="E43" i="63"/>
  <c r="C43" i="63"/>
  <c r="M42" i="63"/>
  <c r="K42" i="63"/>
  <c r="I42" i="63"/>
  <c r="G42" i="63"/>
  <c r="E42" i="63"/>
  <c r="C42" i="63"/>
  <c r="M41" i="63"/>
  <c r="K41" i="63"/>
  <c r="I41" i="63"/>
  <c r="G41" i="63"/>
  <c r="E41" i="63"/>
  <c r="C41" i="63"/>
  <c r="M40" i="63"/>
  <c r="K40" i="63"/>
  <c r="I40" i="63"/>
  <c r="G40" i="63"/>
  <c r="E40" i="63"/>
  <c r="C40" i="63"/>
  <c r="M39" i="63"/>
  <c r="K39" i="63"/>
  <c r="I39" i="63"/>
  <c r="G39" i="63"/>
  <c r="E39" i="63"/>
  <c r="C39" i="63"/>
  <c r="M38" i="63"/>
  <c r="K38" i="63"/>
  <c r="I38" i="63"/>
  <c r="G38" i="63"/>
  <c r="E38" i="63"/>
  <c r="C38" i="63"/>
  <c r="M37" i="63"/>
  <c r="K37" i="63"/>
  <c r="I37" i="63"/>
  <c r="G37" i="63"/>
  <c r="E37" i="63"/>
  <c r="C37" i="63"/>
  <c r="M36" i="63"/>
  <c r="K36" i="63"/>
  <c r="I36" i="63"/>
  <c r="G36" i="63"/>
  <c r="E36" i="63"/>
  <c r="C36" i="63"/>
  <c r="M35" i="63"/>
  <c r="K35" i="63"/>
  <c r="I35" i="63"/>
  <c r="G35" i="63"/>
  <c r="E35" i="63"/>
  <c r="C35" i="63"/>
  <c r="M34" i="63"/>
  <c r="K34" i="63"/>
  <c r="I34" i="63"/>
  <c r="G34" i="63"/>
  <c r="E34" i="63"/>
  <c r="C34" i="63"/>
  <c r="M33" i="63"/>
  <c r="K33" i="63"/>
  <c r="I33" i="63"/>
  <c r="G33" i="63"/>
  <c r="E33" i="63"/>
  <c r="C33" i="63"/>
  <c r="M32" i="63"/>
  <c r="K32" i="63"/>
  <c r="I32" i="63"/>
  <c r="G32" i="63"/>
  <c r="E32" i="63"/>
  <c r="C32" i="63"/>
  <c r="M31" i="63"/>
  <c r="K31" i="63"/>
  <c r="I31" i="63"/>
  <c r="G31" i="63"/>
  <c r="E31" i="63"/>
  <c r="C31" i="63"/>
  <c r="M30" i="63"/>
  <c r="K30" i="63"/>
  <c r="I30" i="63"/>
  <c r="G30" i="63"/>
  <c r="E30" i="63"/>
  <c r="C30" i="63"/>
  <c r="M29" i="63"/>
  <c r="K29" i="63"/>
  <c r="I29" i="63"/>
  <c r="G29" i="63"/>
  <c r="E29" i="63"/>
  <c r="C29" i="63"/>
  <c r="M28" i="63"/>
  <c r="K28" i="63"/>
  <c r="I28" i="63"/>
  <c r="G28" i="63"/>
  <c r="E28" i="63"/>
  <c r="C28" i="63"/>
  <c r="M27" i="63"/>
  <c r="K27" i="63"/>
  <c r="I27" i="63"/>
  <c r="G27" i="63"/>
  <c r="E27" i="63"/>
  <c r="C27" i="63"/>
  <c r="M26" i="63"/>
  <c r="K26" i="63"/>
  <c r="I26" i="63"/>
  <c r="G26" i="63"/>
  <c r="E26" i="63"/>
  <c r="C26" i="63"/>
  <c r="M25" i="63"/>
  <c r="K25" i="63"/>
  <c r="I25" i="63"/>
  <c r="G25" i="63"/>
  <c r="E25" i="63"/>
  <c r="C25" i="63"/>
  <c r="M24" i="63"/>
  <c r="K24" i="63"/>
  <c r="I24" i="63"/>
  <c r="G24" i="63"/>
  <c r="E24" i="63"/>
  <c r="C24" i="63"/>
  <c r="M23" i="63"/>
  <c r="K23" i="63"/>
  <c r="I23" i="63"/>
  <c r="G23" i="63"/>
  <c r="E23" i="63"/>
  <c r="C23" i="63"/>
  <c r="M22" i="63"/>
  <c r="K22" i="63"/>
  <c r="I22" i="63"/>
  <c r="G22" i="63"/>
  <c r="E22" i="63"/>
  <c r="C22" i="63"/>
  <c r="M21" i="63"/>
  <c r="K21" i="63"/>
  <c r="I21" i="63"/>
  <c r="G21" i="63"/>
  <c r="E21" i="63"/>
  <c r="C21" i="63"/>
  <c r="M20" i="63"/>
  <c r="K20" i="63"/>
  <c r="I20" i="63"/>
  <c r="G20" i="63"/>
  <c r="E20" i="63"/>
  <c r="C20" i="63"/>
  <c r="M19" i="63"/>
  <c r="K19" i="63"/>
  <c r="I19" i="63"/>
  <c r="G19" i="63"/>
  <c r="E19" i="63"/>
  <c r="C19" i="63"/>
  <c r="M18" i="63"/>
  <c r="K18" i="63"/>
  <c r="I18" i="63"/>
  <c r="G18" i="63"/>
  <c r="E18" i="63"/>
  <c r="C18" i="63"/>
  <c r="M17" i="63"/>
  <c r="K17" i="63"/>
  <c r="I17" i="63"/>
  <c r="G17" i="63"/>
  <c r="E17" i="63"/>
  <c r="C17" i="63"/>
  <c r="M16" i="63"/>
  <c r="K16" i="63"/>
  <c r="I16" i="63"/>
  <c r="G16" i="63"/>
  <c r="E16" i="63"/>
  <c r="C16" i="63"/>
  <c r="M15" i="63"/>
  <c r="K15" i="63"/>
  <c r="I15" i="63"/>
  <c r="G15" i="63"/>
  <c r="E15" i="63"/>
  <c r="C15" i="63"/>
  <c r="M14" i="63"/>
  <c r="K14" i="63"/>
  <c r="I14" i="63"/>
  <c r="G14" i="63"/>
  <c r="E14" i="63"/>
  <c r="C14" i="63"/>
  <c r="M13" i="63"/>
  <c r="K13" i="63"/>
  <c r="I13" i="63"/>
  <c r="G13" i="63"/>
  <c r="E13" i="63"/>
  <c r="C13" i="63"/>
  <c r="M12" i="63"/>
  <c r="K12" i="63"/>
  <c r="I12" i="63"/>
  <c r="G12" i="63"/>
  <c r="E12" i="63"/>
  <c r="C12" i="63"/>
  <c r="L11" i="63"/>
  <c r="M11" i="63" s="1"/>
  <c r="J11" i="63"/>
  <c r="K11" i="63" s="1"/>
  <c r="H11" i="63"/>
  <c r="I11" i="63" s="1"/>
  <c r="F11" i="63"/>
  <c r="G11" i="63" s="1"/>
  <c r="D11" i="63"/>
  <c r="E11" i="63" s="1"/>
  <c r="B11" i="63"/>
  <c r="C11" i="63" s="1"/>
  <c r="H42" i="62"/>
  <c r="H41" i="62"/>
  <c r="H40" i="62"/>
  <c r="G40" i="62"/>
  <c r="E40" i="62"/>
  <c r="C40" i="62"/>
  <c r="H39" i="62"/>
  <c r="G39" i="62"/>
  <c r="E39" i="62"/>
  <c r="C39" i="62"/>
  <c r="H38" i="62"/>
  <c r="G38" i="62"/>
  <c r="E38" i="62"/>
  <c r="C38" i="62"/>
  <c r="H37" i="62"/>
  <c r="G37" i="62"/>
  <c r="E37" i="62"/>
  <c r="C37" i="62"/>
  <c r="H36" i="62"/>
  <c r="E36" i="62" s="1"/>
  <c r="G36" i="62"/>
  <c r="C36" i="62"/>
  <c r="H35" i="62"/>
  <c r="E35" i="62" s="1"/>
  <c r="G35" i="62"/>
  <c r="C35" i="62"/>
  <c r="H34" i="62"/>
  <c r="E34" i="62" s="1"/>
  <c r="G34" i="62"/>
  <c r="C34" i="62"/>
  <c r="H33" i="62"/>
  <c r="E33" i="62" s="1"/>
  <c r="G33" i="62"/>
  <c r="C33" i="62"/>
  <c r="H32" i="62"/>
  <c r="E32" i="62" s="1"/>
  <c r="G32" i="62"/>
  <c r="C32" i="62"/>
  <c r="H31" i="62"/>
  <c r="E31" i="62" s="1"/>
  <c r="G31" i="62"/>
  <c r="C31" i="62"/>
  <c r="H30" i="62"/>
  <c r="E30" i="62" s="1"/>
  <c r="G30" i="62"/>
  <c r="C30" i="62"/>
  <c r="H29" i="62"/>
  <c r="E29" i="62" s="1"/>
  <c r="G29" i="62"/>
  <c r="C29" i="62"/>
  <c r="H28" i="62"/>
  <c r="E28" i="62" s="1"/>
  <c r="G28" i="62"/>
  <c r="C28" i="62"/>
  <c r="H27" i="62"/>
  <c r="E27" i="62" s="1"/>
  <c r="G27" i="62"/>
  <c r="C27" i="62"/>
  <c r="H26" i="62"/>
  <c r="E26" i="62" s="1"/>
  <c r="G26" i="62"/>
  <c r="C26" i="62"/>
  <c r="H25" i="62"/>
  <c r="E25" i="62" s="1"/>
  <c r="G25" i="62"/>
  <c r="C25" i="62"/>
  <c r="H24" i="62"/>
  <c r="E24" i="62" s="1"/>
  <c r="G24" i="62"/>
  <c r="C24" i="62"/>
  <c r="H23" i="62"/>
  <c r="E23" i="62" s="1"/>
  <c r="G23" i="62"/>
  <c r="C23" i="62"/>
  <c r="H22" i="62"/>
  <c r="E22" i="62" s="1"/>
  <c r="G22" i="62"/>
  <c r="C22" i="62"/>
  <c r="H21" i="62"/>
  <c r="E21" i="62" s="1"/>
  <c r="G21" i="62"/>
  <c r="C21" i="62"/>
  <c r="H20" i="62"/>
  <c r="E20" i="62" s="1"/>
  <c r="G20" i="62"/>
  <c r="C20" i="62"/>
  <c r="H19" i="62"/>
  <c r="E19" i="62" s="1"/>
  <c r="G19" i="62"/>
  <c r="C19" i="62"/>
  <c r="H18" i="62"/>
  <c r="E18" i="62" s="1"/>
  <c r="G18" i="62"/>
  <c r="C18" i="62"/>
  <c r="H17" i="62"/>
  <c r="E17" i="62" s="1"/>
  <c r="G17" i="62"/>
  <c r="C17" i="62"/>
  <c r="H16" i="62"/>
  <c r="E16" i="62" s="1"/>
  <c r="G16" i="62"/>
  <c r="C16" i="62"/>
  <c r="H15" i="62"/>
  <c r="E15" i="62" s="1"/>
  <c r="G15" i="62"/>
  <c r="C15" i="62"/>
  <c r="H14" i="62"/>
  <c r="E14" i="62" s="1"/>
  <c r="G14" i="62"/>
  <c r="C14" i="62"/>
  <c r="H13" i="62"/>
  <c r="H12" i="62"/>
  <c r="E12" i="62" s="1"/>
  <c r="H11" i="62"/>
  <c r="E11" i="62" s="1"/>
  <c r="H10" i="62"/>
  <c r="F10" i="62"/>
  <c r="G10" i="62" s="1"/>
  <c r="D10" i="62"/>
  <c r="E10" i="62" s="1"/>
  <c r="B10" i="62"/>
  <c r="C10" i="62" s="1"/>
  <c r="F43" i="61"/>
  <c r="C43" i="61" s="1"/>
  <c r="E43" i="61"/>
  <c r="F42" i="61"/>
  <c r="E42" i="61" s="1"/>
  <c r="C42" i="61"/>
  <c r="F41" i="61"/>
  <c r="E41" i="61"/>
  <c r="C41" i="61"/>
  <c r="F40" i="61"/>
  <c r="C40" i="61" s="1"/>
  <c r="F39" i="61"/>
  <c r="C39" i="61" s="1"/>
  <c r="E39" i="61"/>
  <c r="F38" i="61"/>
  <c r="E38" i="61" s="1"/>
  <c r="C38" i="61"/>
  <c r="F37" i="61"/>
  <c r="E37" i="61"/>
  <c r="C37" i="61"/>
  <c r="F36" i="61"/>
  <c r="C36" i="61" s="1"/>
  <c r="F35" i="61"/>
  <c r="C35" i="61" s="1"/>
  <c r="E35" i="61"/>
  <c r="F34" i="61"/>
  <c r="E34" i="61" s="1"/>
  <c r="C34" i="61"/>
  <c r="F33" i="61"/>
  <c r="E33" i="61"/>
  <c r="C33" i="61"/>
  <c r="F32" i="61"/>
  <c r="C32" i="61" s="1"/>
  <c r="F31" i="61"/>
  <c r="E31" i="61"/>
  <c r="C31" i="61"/>
  <c r="F30" i="61"/>
  <c r="E30" i="61" s="1"/>
  <c r="C30" i="61"/>
  <c r="F29" i="61"/>
  <c r="E29" i="61"/>
  <c r="C29" i="61"/>
  <c r="F28" i="61"/>
  <c r="C28" i="61" s="1"/>
  <c r="F27" i="61"/>
  <c r="C27" i="61" s="1"/>
  <c r="E27" i="61"/>
  <c r="F26" i="61"/>
  <c r="E26" i="61" s="1"/>
  <c r="C26" i="61"/>
  <c r="F25" i="61"/>
  <c r="E25" i="61"/>
  <c r="C25" i="61"/>
  <c r="F24" i="61"/>
  <c r="C24" i="61" s="1"/>
  <c r="F23" i="61"/>
  <c r="C23" i="61" s="1"/>
  <c r="E23" i="61"/>
  <c r="F22" i="61"/>
  <c r="E22" i="61" s="1"/>
  <c r="C22" i="61"/>
  <c r="F21" i="61"/>
  <c r="E21" i="61"/>
  <c r="C21" i="61"/>
  <c r="F20" i="61"/>
  <c r="C20" i="61" s="1"/>
  <c r="F19" i="61"/>
  <c r="C19" i="61" s="1"/>
  <c r="E19" i="61"/>
  <c r="F18" i="61"/>
  <c r="E18" i="61" s="1"/>
  <c r="C18" i="61"/>
  <c r="F17" i="61"/>
  <c r="E17" i="61"/>
  <c r="C17" i="61"/>
  <c r="F16" i="61"/>
  <c r="C16" i="61" s="1"/>
  <c r="F15" i="61"/>
  <c r="C15" i="61" s="1"/>
  <c r="E15" i="61"/>
  <c r="F14" i="61"/>
  <c r="E14" i="61" s="1"/>
  <c r="C14" i="61"/>
  <c r="F13" i="61"/>
  <c r="E13" i="61"/>
  <c r="C13" i="61"/>
  <c r="F12" i="61"/>
  <c r="C12" i="61" s="1"/>
  <c r="D11" i="61"/>
  <c r="B11" i="61"/>
  <c r="H43" i="60"/>
  <c r="E43" i="60" s="1"/>
  <c r="H42" i="60"/>
  <c r="E42" i="60" s="1"/>
  <c r="H41" i="60"/>
  <c r="E41" i="60" s="1"/>
  <c r="H40" i="60"/>
  <c r="E40" i="60" s="1"/>
  <c r="H39" i="60"/>
  <c r="E39" i="60" s="1"/>
  <c r="H38" i="60"/>
  <c r="E38" i="60" s="1"/>
  <c r="H37" i="60"/>
  <c r="E37" i="60" s="1"/>
  <c r="H36" i="60"/>
  <c r="E36" i="60" s="1"/>
  <c r="H35" i="60"/>
  <c r="E35" i="60" s="1"/>
  <c r="H34" i="60"/>
  <c r="H33" i="60"/>
  <c r="H32" i="60"/>
  <c r="H31" i="60"/>
  <c r="H30" i="60"/>
  <c r="H29" i="60"/>
  <c r="G29" i="60" s="1"/>
  <c r="H28" i="60"/>
  <c r="G28" i="60" s="1"/>
  <c r="E28" i="60"/>
  <c r="C28" i="60"/>
  <c r="H27" i="60"/>
  <c r="G27" i="60"/>
  <c r="E27" i="60"/>
  <c r="C27" i="60"/>
  <c r="H26" i="60"/>
  <c r="G26" i="60"/>
  <c r="E26" i="60"/>
  <c r="C26" i="60"/>
  <c r="H25" i="60"/>
  <c r="G25" i="60"/>
  <c r="E25" i="60"/>
  <c r="C25" i="60"/>
  <c r="H24" i="60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G20" i="60"/>
  <c r="E20" i="60"/>
  <c r="C20" i="60"/>
  <c r="H19" i="60"/>
  <c r="G19" i="60"/>
  <c r="E19" i="60"/>
  <c r="C19" i="60"/>
  <c r="H18" i="60"/>
  <c r="G18" i="60"/>
  <c r="E18" i="60"/>
  <c r="C18" i="60"/>
  <c r="H17" i="60"/>
  <c r="G17" i="60"/>
  <c r="E17" i="60"/>
  <c r="C17" i="60"/>
  <c r="H16" i="60"/>
  <c r="G16" i="60"/>
  <c r="E16" i="60"/>
  <c r="C16" i="60"/>
  <c r="H15" i="60"/>
  <c r="G15" i="60"/>
  <c r="E15" i="60"/>
  <c r="C15" i="60"/>
  <c r="H14" i="60"/>
  <c r="G14" i="60"/>
  <c r="E14" i="60"/>
  <c r="C14" i="60"/>
  <c r="H13" i="60"/>
  <c r="G13" i="60"/>
  <c r="E13" i="60"/>
  <c r="C13" i="60"/>
  <c r="H12" i="60"/>
  <c r="G12" i="60"/>
  <c r="E12" i="60"/>
  <c r="C12" i="60"/>
  <c r="F11" i="60"/>
  <c r="D11" i="60"/>
  <c r="B11" i="60"/>
  <c r="F43" i="59"/>
  <c r="E43" i="59" s="1"/>
  <c r="F42" i="59"/>
  <c r="C42" i="59" s="1"/>
  <c r="F41" i="59"/>
  <c r="E41" i="59"/>
  <c r="C41" i="59"/>
  <c r="F40" i="59"/>
  <c r="E40" i="59"/>
  <c r="C40" i="59"/>
  <c r="F39" i="59"/>
  <c r="E39" i="59" s="1"/>
  <c r="F38" i="59"/>
  <c r="C38" i="59" s="1"/>
  <c r="F37" i="59"/>
  <c r="E37" i="59"/>
  <c r="C37" i="59"/>
  <c r="F36" i="59"/>
  <c r="E36" i="59"/>
  <c r="C36" i="59"/>
  <c r="F35" i="59"/>
  <c r="E35" i="59" s="1"/>
  <c r="F34" i="59"/>
  <c r="C34" i="59" s="1"/>
  <c r="F33" i="59"/>
  <c r="E33" i="59"/>
  <c r="C33" i="59"/>
  <c r="F32" i="59"/>
  <c r="E32" i="59"/>
  <c r="C32" i="59"/>
  <c r="F31" i="59"/>
  <c r="E31" i="59" s="1"/>
  <c r="F30" i="59"/>
  <c r="C30" i="59" s="1"/>
  <c r="F29" i="59"/>
  <c r="E29" i="59"/>
  <c r="C29" i="59"/>
  <c r="F28" i="59"/>
  <c r="E28" i="59"/>
  <c r="C28" i="59"/>
  <c r="F27" i="59"/>
  <c r="E27" i="59" s="1"/>
  <c r="F26" i="59"/>
  <c r="C26" i="59" s="1"/>
  <c r="F25" i="59"/>
  <c r="E25" i="59"/>
  <c r="C25" i="59"/>
  <c r="F24" i="59"/>
  <c r="E24" i="59"/>
  <c r="C24" i="59"/>
  <c r="F23" i="59"/>
  <c r="E23" i="59" s="1"/>
  <c r="F22" i="59"/>
  <c r="C22" i="59" s="1"/>
  <c r="F21" i="59"/>
  <c r="E21" i="59"/>
  <c r="C21" i="59"/>
  <c r="F20" i="59"/>
  <c r="E20" i="59"/>
  <c r="C20" i="59"/>
  <c r="F19" i="59"/>
  <c r="E19" i="59" s="1"/>
  <c r="F18" i="59"/>
  <c r="C18" i="59" s="1"/>
  <c r="F17" i="59"/>
  <c r="E17" i="59"/>
  <c r="C17" i="59"/>
  <c r="F16" i="59"/>
  <c r="E16" i="59"/>
  <c r="C16" i="59"/>
  <c r="F15" i="59"/>
  <c r="E15" i="59" s="1"/>
  <c r="F14" i="59"/>
  <c r="C14" i="59" s="1"/>
  <c r="F13" i="59"/>
  <c r="E13" i="59"/>
  <c r="C13" i="59"/>
  <c r="F12" i="59"/>
  <c r="E12" i="59"/>
  <c r="C12" i="59"/>
  <c r="D11" i="59"/>
  <c r="B11" i="59"/>
  <c r="Q43" i="58"/>
  <c r="O43" i="58"/>
  <c r="M43" i="58"/>
  <c r="K43" i="58"/>
  <c r="I43" i="58"/>
  <c r="G43" i="58"/>
  <c r="E43" i="58"/>
  <c r="C43" i="58"/>
  <c r="Q42" i="58"/>
  <c r="O42" i="58"/>
  <c r="M42" i="58"/>
  <c r="K42" i="58"/>
  <c r="I42" i="58"/>
  <c r="G42" i="58"/>
  <c r="E42" i="58"/>
  <c r="C42" i="58"/>
  <c r="Q41" i="58"/>
  <c r="O41" i="58"/>
  <c r="M41" i="58"/>
  <c r="K41" i="58"/>
  <c r="I41" i="58"/>
  <c r="G41" i="58"/>
  <c r="E41" i="58"/>
  <c r="C41" i="58"/>
  <c r="Q40" i="58"/>
  <c r="O40" i="58"/>
  <c r="M40" i="58"/>
  <c r="K40" i="58"/>
  <c r="I40" i="58"/>
  <c r="G40" i="58"/>
  <c r="E40" i="58"/>
  <c r="C40" i="58"/>
  <c r="Q39" i="58"/>
  <c r="O39" i="58"/>
  <c r="M39" i="58"/>
  <c r="K39" i="58"/>
  <c r="I39" i="58"/>
  <c r="G39" i="58"/>
  <c r="E39" i="58"/>
  <c r="C39" i="58"/>
  <c r="Q38" i="58"/>
  <c r="O38" i="58"/>
  <c r="M38" i="58"/>
  <c r="K38" i="58"/>
  <c r="I38" i="58"/>
  <c r="G38" i="58"/>
  <c r="E38" i="58"/>
  <c r="C38" i="58"/>
  <c r="Q37" i="58"/>
  <c r="O37" i="58"/>
  <c r="M37" i="58"/>
  <c r="K37" i="58"/>
  <c r="I37" i="58"/>
  <c r="G37" i="58"/>
  <c r="E37" i="58"/>
  <c r="C37" i="58"/>
  <c r="Q36" i="58"/>
  <c r="O36" i="58"/>
  <c r="M36" i="58"/>
  <c r="K36" i="58"/>
  <c r="I36" i="58"/>
  <c r="G36" i="58"/>
  <c r="E36" i="58"/>
  <c r="C36" i="58"/>
  <c r="Q35" i="58"/>
  <c r="O35" i="58"/>
  <c r="M35" i="58"/>
  <c r="K35" i="58"/>
  <c r="I35" i="58"/>
  <c r="G35" i="58"/>
  <c r="E35" i="58"/>
  <c r="C35" i="58"/>
  <c r="Q34" i="58"/>
  <c r="O34" i="58"/>
  <c r="M34" i="58"/>
  <c r="K34" i="58"/>
  <c r="I34" i="58"/>
  <c r="G34" i="58"/>
  <c r="E34" i="58"/>
  <c r="C34" i="58"/>
  <c r="Q33" i="58"/>
  <c r="O33" i="58"/>
  <c r="M33" i="58"/>
  <c r="K33" i="58"/>
  <c r="I33" i="58"/>
  <c r="G33" i="58"/>
  <c r="E33" i="58"/>
  <c r="C33" i="58"/>
  <c r="Q32" i="58"/>
  <c r="O32" i="58"/>
  <c r="M32" i="58"/>
  <c r="K32" i="58"/>
  <c r="I32" i="58"/>
  <c r="G32" i="58"/>
  <c r="E32" i="58"/>
  <c r="C32" i="58"/>
  <c r="Q31" i="58"/>
  <c r="O31" i="58"/>
  <c r="M31" i="58"/>
  <c r="K31" i="58"/>
  <c r="I31" i="58"/>
  <c r="G31" i="58"/>
  <c r="E31" i="58"/>
  <c r="C31" i="58"/>
  <c r="Q30" i="58"/>
  <c r="O30" i="58"/>
  <c r="M30" i="58"/>
  <c r="K30" i="58"/>
  <c r="I30" i="58"/>
  <c r="G30" i="58"/>
  <c r="E30" i="58"/>
  <c r="C30" i="58"/>
  <c r="Q29" i="58"/>
  <c r="O29" i="58"/>
  <c r="M29" i="58"/>
  <c r="K29" i="58"/>
  <c r="I29" i="58"/>
  <c r="G29" i="58"/>
  <c r="E29" i="58"/>
  <c r="C29" i="58"/>
  <c r="Q28" i="58"/>
  <c r="O28" i="58"/>
  <c r="M28" i="58"/>
  <c r="K28" i="58"/>
  <c r="I28" i="58"/>
  <c r="G28" i="58"/>
  <c r="E28" i="58"/>
  <c r="C28" i="58"/>
  <c r="Q27" i="58"/>
  <c r="O27" i="58"/>
  <c r="M27" i="58"/>
  <c r="K27" i="58"/>
  <c r="I27" i="58"/>
  <c r="G27" i="58"/>
  <c r="E27" i="58"/>
  <c r="C27" i="58"/>
  <c r="Q26" i="58"/>
  <c r="O26" i="58"/>
  <c r="M26" i="58"/>
  <c r="K26" i="58"/>
  <c r="I26" i="58"/>
  <c r="G26" i="58"/>
  <c r="E26" i="58"/>
  <c r="C26" i="58"/>
  <c r="Q25" i="58"/>
  <c r="O25" i="58"/>
  <c r="M25" i="58"/>
  <c r="K25" i="58"/>
  <c r="I25" i="58"/>
  <c r="G25" i="58"/>
  <c r="E25" i="58"/>
  <c r="C25" i="58"/>
  <c r="Q24" i="58"/>
  <c r="O24" i="58"/>
  <c r="M24" i="58"/>
  <c r="K24" i="58"/>
  <c r="I24" i="58"/>
  <c r="G24" i="58"/>
  <c r="E24" i="58"/>
  <c r="C24" i="58"/>
  <c r="Q23" i="58"/>
  <c r="O23" i="58"/>
  <c r="M23" i="58"/>
  <c r="K23" i="58"/>
  <c r="I23" i="58"/>
  <c r="G23" i="58"/>
  <c r="E23" i="58"/>
  <c r="C23" i="58"/>
  <c r="Q22" i="58"/>
  <c r="O22" i="58"/>
  <c r="M22" i="58"/>
  <c r="K22" i="58"/>
  <c r="I22" i="58"/>
  <c r="G22" i="58"/>
  <c r="E22" i="58"/>
  <c r="C22" i="58"/>
  <c r="Q21" i="58"/>
  <c r="O21" i="58"/>
  <c r="M21" i="58"/>
  <c r="K21" i="58"/>
  <c r="I21" i="58"/>
  <c r="G21" i="58"/>
  <c r="E21" i="58"/>
  <c r="C21" i="58"/>
  <c r="Q20" i="58"/>
  <c r="O20" i="58"/>
  <c r="M20" i="58"/>
  <c r="K20" i="58"/>
  <c r="I20" i="58"/>
  <c r="G20" i="58"/>
  <c r="E20" i="58"/>
  <c r="C20" i="58"/>
  <c r="Q19" i="58"/>
  <c r="O19" i="58"/>
  <c r="M19" i="58"/>
  <c r="K19" i="58"/>
  <c r="I19" i="58"/>
  <c r="G19" i="58"/>
  <c r="E19" i="58"/>
  <c r="C19" i="58"/>
  <c r="Q18" i="58"/>
  <c r="O18" i="58"/>
  <c r="M18" i="58"/>
  <c r="K18" i="58"/>
  <c r="I18" i="58"/>
  <c r="G18" i="58"/>
  <c r="E18" i="58"/>
  <c r="C18" i="58"/>
  <c r="Q17" i="58"/>
  <c r="O17" i="58"/>
  <c r="M17" i="58"/>
  <c r="K17" i="58"/>
  <c r="I17" i="58"/>
  <c r="G17" i="58"/>
  <c r="E17" i="58"/>
  <c r="C17" i="58"/>
  <c r="Q16" i="58"/>
  <c r="O16" i="58"/>
  <c r="M16" i="58"/>
  <c r="K16" i="58"/>
  <c r="I16" i="58"/>
  <c r="G16" i="58"/>
  <c r="E16" i="58"/>
  <c r="C16" i="58"/>
  <c r="Q15" i="58"/>
  <c r="O15" i="58"/>
  <c r="M15" i="58"/>
  <c r="K15" i="58"/>
  <c r="I15" i="58"/>
  <c r="G15" i="58"/>
  <c r="E15" i="58"/>
  <c r="C15" i="58"/>
  <c r="Q14" i="58"/>
  <c r="O14" i="58"/>
  <c r="M14" i="58"/>
  <c r="K14" i="58"/>
  <c r="I14" i="58"/>
  <c r="G14" i="58"/>
  <c r="E14" i="58"/>
  <c r="C14" i="58"/>
  <c r="Q13" i="58"/>
  <c r="O13" i="58"/>
  <c r="M13" i="58"/>
  <c r="K13" i="58"/>
  <c r="I13" i="58"/>
  <c r="G13" i="58"/>
  <c r="E13" i="58"/>
  <c r="C13" i="58"/>
  <c r="Q12" i="58"/>
  <c r="O12" i="58"/>
  <c r="M12" i="58"/>
  <c r="K12" i="58"/>
  <c r="I12" i="58"/>
  <c r="G12" i="58"/>
  <c r="E12" i="58"/>
  <c r="C12" i="58"/>
  <c r="R11" i="58"/>
  <c r="P11" i="58"/>
  <c r="Q11" i="58" s="1"/>
  <c r="N11" i="58"/>
  <c r="O11" i="58" s="1"/>
  <c r="L11" i="58"/>
  <c r="M11" i="58" s="1"/>
  <c r="J11" i="58"/>
  <c r="K11" i="58" s="1"/>
  <c r="H11" i="58"/>
  <c r="I11" i="58" s="1"/>
  <c r="F11" i="58"/>
  <c r="G11" i="58" s="1"/>
  <c r="D11" i="58"/>
  <c r="E11" i="58" s="1"/>
  <c r="B11" i="58"/>
  <c r="C11" i="58" s="1"/>
  <c r="F43" i="57"/>
  <c r="C43" i="57" s="1"/>
  <c r="E43" i="57"/>
  <c r="F42" i="57"/>
  <c r="E42" i="57"/>
  <c r="C42" i="57"/>
  <c r="F41" i="57"/>
  <c r="E41" i="57" s="1"/>
  <c r="C41" i="57"/>
  <c r="F40" i="57"/>
  <c r="C40" i="57" s="1"/>
  <c r="F39" i="57"/>
  <c r="C39" i="57" s="1"/>
  <c r="E39" i="57"/>
  <c r="F38" i="57"/>
  <c r="E38" i="57"/>
  <c r="C38" i="57"/>
  <c r="F37" i="57"/>
  <c r="E37" i="57"/>
  <c r="C37" i="57"/>
  <c r="F36" i="57"/>
  <c r="C36" i="57" s="1"/>
  <c r="F35" i="57"/>
  <c r="C35" i="57" s="1"/>
  <c r="E35" i="57"/>
  <c r="F34" i="57"/>
  <c r="E34" i="57" s="1"/>
  <c r="C34" i="57"/>
  <c r="F33" i="57"/>
  <c r="E33" i="57"/>
  <c r="C33" i="57"/>
  <c r="F32" i="57"/>
  <c r="C32" i="57" s="1"/>
  <c r="F31" i="57"/>
  <c r="C31" i="57" s="1"/>
  <c r="E31" i="57"/>
  <c r="F30" i="57"/>
  <c r="E30" i="57"/>
  <c r="C30" i="57"/>
  <c r="F29" i="57"/>
  <c r="E29" i="57" s="1"/>
  <c r="C29" i="57"/>
  <c r="F28" i="57"/>
  <c r="C28" i="57" s="1"/>
  <c r="F27" i="57"/>
  <c r="C27" i="57" s="1"/>
  <c r="E27" i="57"/>
  <c r="F26" i="57"/>
  <c r="E26" i="57"/>
  <c r="C26" i="57"/>
  <c r="F25" i="57"/>
  <c r="E25" i="57" s="1"/>
  <c r="C25" i="57"/>
  <c r="F24" i="57"/>
  <c r="C24" i="57" s="1"/>
  <c r="F23" i="57"/>
  <c r="C23" i="57" s="1"/>
  <c r="E23" i="57"/>
  <c r="F22" i="57"/>
  <c r="E22" i="57"/>
  <c r="C22" i="57"/>
  <c r="F21" i="57"/>
  <c r="E21" i="57" s="1"/>
  <c r="C21" i="57"/>
  <c r="F20" i="57"/>
  <c r="C20" i="57" s="1"/>
  <c r="F19" i="57"/>
  <c r="C19" i="57" s="1"/>
  <c r="E19" i="57"/>
  <c r="F18" i="57"/>
  <c r="E18" i="57"/>
  <c r="C18" i="57"/>
  <c r="F17" i="57"/>
  <c r="E17" i="57" s="1"/>
  <c r="C17" i="57"/>
  <c r="F16" i="57"/>
  <c r="C16" i="57" s="1"/>
  <c r="F15" i="57"/>
  <c r="C15" i="57" s="1"/>
  <c r="E15" i="57"/>
  <c r="F14" i="57"/>
  <c r="E14" i="57"/>
  <c r="C14" i="57"/>
  <c r="F13" i="57"/>
  <c r="E13" i="57" s="1"/>
  <c r="C13" i="57"/>
  <c r="F12" i="57"/>
  <c r="C12" i="57" s="1"/>
  <c r="D11" i="57"/>
  <c r="B11" i="57"/>
  <c r="S43" i="56"/>
  <c r="Q43" i="56"/>
  <c r="O43" i="56"/>
  <c r="M43" i="56"/>
  <c r="K43" i="56"/>
  <c r="I43" i="56"/>
  <c r="G43" i="56"/>
  <c r="E43" i="56"/>
  <c r="C43" i="56"/>
  <c r="S42" i="56"/>
  <c r="Q42" i="56"/>
  <c r="O42" i="56"/>
  <c r="M42" i="56"/>
  <c r="K42" i="56"/>
  <c r="I42" i="56"/>
  <c r="G42" i="56"/>
  <c r="E42" i="56"/>
  <c r="C42" i="56"/>
  <c r="S41" i="56"/>
  <c r="Q41" i="56"/>
  <c r="O41" i="56"/>
  <c r="M41" i="56"/>
  <c r="K41" i="56"/>
  <c r="I41" i="56"/>
  <c r="G41" i="56"/>
  <c r="E41" i="56"/>
  <c r="C41" i="56"/>
  <c r="S40" i="56"/>
  <c r="Q40" i="56"/>
  <c r="O40" i="56"/>
  <c r="M40" i="56"/>
  <c r="K40" i="56"/>
  <c r="I40" i="56"/>
  <c r="G40" i="56"/>
  <c r="E40" i="56"/>
  <c r="C40" i="56"/>
  <c r="S39" i="56"/>
  <c r="Q39" i="56"/>
  <c r="O39" i="56"/>
  <c r="M39" i="56"/>
  <c r="K39" i="56"/>
  <c r="I39" i="56"/>
  <c r="G39" i="56"/>
  <c r="E39" i="56"/>
  <c r="C39" i="56"/>
  <c r="S38" i="56"/>
  <c r="Q38" i="56"/>
  <c r="O38" i="56"/>
  <c r="M38" i="56"/>
  <c r="K38" i="56"/>
  <c r="I38" i="56"/>
  <c r="G38" i="56"/>
  <c r="E38" i="56"/>
  <c r="C38" i="56"/>
  <c r="S37" i="56"/>
  <c r="Q37" i="56"/>
  <c r="O37" i="56"/>
  <c r="M37" i="56"/>
  <c r="K37" i="56"/>
  <c r="I37" i="56"/>
  <c r="G37" i="56"/>
  <c r="E37" i="56"/>
  <c r="C37" i="56"/>
  <c r="S36" i="56"/>
  <c r="Q36" i="56"/>
  <c r="O36" i="56"/>
  <c r="M36" i="56"/>
  <c r="K36" i="56"/>
  <c r="I36" i="56"/>
  <c r="G36" i="56"/>
  <c r="E36" i="56"/>
  <c r="C36" i="56"/>
  <c r="S35" i="56"/>
  <c r="Q35" i="56"/>
  <c r="O35" i="56"/>
  <c r="M35" i="56"/>
  <c r="K35" i="56"/>
  <c r="I35" i="56"/>
  <c r="G35" i="56"/>
  <c r="E35" i="56"/>
  <c r="C35" i="56"/>
  <c r="S34" i="56"/>
  <c r="Q34" i="56"/>
  <c r="O34" i="56"/>
  <c r="M34" i="56"/>
  <c r="K34" i="56"/>
  <c r="I34" i="56"/>
  <c r="G34" i="56"/>
  <c r="E34" i="56"/>
  <c r="C34" i="56"/>
  <c r="S33" i="56"/>
  <c r="Q33" i="56"/>
  <c r="O33" i="56"/>
  <c r="M33" i="56"/>
  <c r="K33" i="56"/>
  <c r="I33" i="56"/>
  <c r="G33" i="56"/>
  <c r="E33" i="56"/>
  <c r="C33" i="56"/>
  <c r="S32" i="56"/>
  <c r="Q32" i="56"/>
  <c r="O32" i="56"/>
  <c r="M32" i="56"/>
  <c r="K32" i="56"/>
  <c r="I32" i="56"/>
  <c r="G32" i="56"/>
  <c r="E32" i="56"/>
  <c r="C32" i="56"/>
  <c r="S31" i="56"/>
  <c r="Q31" i="56"/>
  <c r="O31" i="56"/>
  <c r="M31" i="56"/>
  <c r="K31" i="56"/>
  <c r="I31" i="56"/>
  <c r="G31" i="56"/>
  <c r="E31" i="56"/>
  <c r="C31" i="56"/>
  <c r="S30" i="56"/>
  <c r="Q30" i="56"/>
  <c r="O30" i="56"/>
  <c r="M30" i="56"/>
  <c r="K30" i="56"/>
  <c r="I30" i="56"/>
  <c r="G30" i="56"/>
  <c r="E30" i="56"/>
  <c r="C30" i="56"/>
  <c r="S29" i="56"/>
  <c r="Q29" i="56"/>
  <c r="O29" i="56"/>
  <c r="M29" i="56"/>
  <c r="K29" i="56"/>
  <c r="I29" i="56"/>
  <c r="G29" i="56"/>
  <c r="E29" i="56"/>
  <c r="C29" i="56"/>
  <c r="S28" i="56"/>
  <c r="Q28" i="56"/>
  <c r="O28" i="56"/>
  <c r="M28" i="56"/>
  <c r="K28" i="56"/>
  <c r="I28" i="56"/>
  <c r="G28" i="56"/>
  <c r="E28" i="56"/>
  <c r="C28" i="56"/>
  <c r="S27" i="56"/>
  <c r="Q27" i="56"/>
  <c r="O27" i="56"/>
  <c r="M27" i="56"/>
  <c r="K27" i="56"/>
  <c r="I27" i="56"/>
  <c r="G27" i="56"/>
  <c r="E27" i="56"/>
  <c r="C27" i="56"/>
  <c r="S26" i="56"/>
  <c r="Q26" i="56"/>
  <c r="O26" i="56"/>
  <c r="M26" i="56"/>
  <c r="K26" i="56"/>
  <c r="I26" i="56"/>
  <c r="G26" i="56"/>
  <c r="E26" i="56"/>
  <c r="C26" i="56"/>
  <c r="S25" i="56"/>
  <c r="Q25" i="56"/>
  <c r="O25" i="56"/>
  <c r="M25" i="56"/>
  <c r="K25" i="56"/>
  <c r="I25" i="56"/>
  <c r="G25" i="56"/>
  <c r="E25" i="56"/>
  <c r="C25" i="56"/>
  <c r="S24" i="56"/>
  <c r="Q24" i="56"/>
  <c r="O24" i="56"/>
  <c r="M24" i="56"/>
  <c r="K24" i="56"/>
  <c r="I24" i="56"/>
  <c r="G24" i="56"/>
  <c r="E24" i="56"/>
  <c r="C24" i="56"/>
  <c r="S23" i="56"/>
  <c r="Q23" i="56"/>
  <c r="O23" i="56"/>
  <c r="M23" i="56"/>
  <c r="K23" i="56"/>
  <c r="I23" i="56"/>
  <c r="G23" i="56"/>
  <c r="E23" i="56"/>
  <c r="C23" i="56"/>
  <c r="S22" i="56"/>
  <c r="Q22" i="56"/>
  <c r="O22" i="56"/>
  <c r="M22" i="56"/>
  <c r="K22" i="56"/>
  <c r="I22" i="56"/>
  <c r="G22" i="56"/>
  <c r="E22" i="56"/>
  <c r="C22" i="56"/>
  <c r="S21" i="56"/>
  <c r="Q21" i="56"/>
  <c r="O21" i="56"/>
  <c r="M21" i="56"/>
  <c r="K21" i="56"/>
  <c r="I21" i="56"/>
  <c r="G21" i="56"/>
  <c r="E21" i="56"/>
  <c r="C21" i="56"/>
  <c r="S20" i="56"/>
  <c r="Q20" i="56"/>
  <c r="O20" i="56"/>
  <c r="M20" i="56"/>
  <c r="K20" i="56"/>
  <c r="I20" i="56"/>
  <c r="G20" i="56"/>
  <c r="E20" i="56"/>
  <c r="C20" i="56"/>
  <c r="S19" i="56"/>
  <c r="Q19" i="56"/>
  <c r="O19" i="56"/>
  <c r="M19" i="56"/>
  <c r="K19" i="56"/>
  <c r="I19" i="56"/>
  <c r="G19" i="56"/>
  <c r="E19" i="56"/>
  <c r="C19" i="56"/>
  <c r="S18" i="56"/>
  <c r="Q18" i="56"/>
  <c r="O18" i="56"/>
  <c r="M18" i="56"/>
  <c r="K18" i="56"/>
  <c r="I18" i="56"/>
  <c r="G18" i="56"/>
  <c r="E18" i="56"/>
  <c r="C18" i="56"/>
  <c r="S17" i="56"/>
  <c r="Q17" i="56"/>
  <c r="O17" i="56"/>
  <c r="M17" i="56"/>
  <c r="K17" i="56"/>
  <c r="I17" i="56"/>
  <c r="G17" i="56"/>
  <c r="E17" i="56"/>
  <c r="C17" i="56"/>
  <c r="S16" i="56"/>
  <c r="Q16" i="56"/>
  <c r="O16" i="56"/>
  <c r="M16" i="56"/>
  <c r="K16" i="56"/>
  <c r="I16" i="56"/>
  <c r="G16" i="56"/>
  <c r="E16" i="56"/>
  <c r="C16" i="56"/>
  <c r="S15" i="56"/>
  <c r="Q15" i="56"/>
  <c r="O15" i="56"/>
  <c r="M15" i="56"/>
  <c r="K15" i="56"/>
  <c r="I15" i="56"/>
  <c r="G15" i="56"/>
  <c r="E15" i="56"/>
  <c r="C15" i="56"/>
  <c r="S14" i="56"/>
  <c r="Q14" i="56"/>
  <c r="O14" i="56"/>
  <c r="M14" i="56"/>
  <c r="K14" i="56"/>
  <c r="I14" i="56"/>
  <c r="G14" i="56"/>
  <c r="E14" i="56"/>
  <c r="C14" i="56"/>
  <c r="S13" i="56"/>
  <c r="Q13" i="56"/>
  <c r="O13" i="56"/>
  <c r="M13" i="56"/>
  <c r="K13" i="56"/>
  <c r="I13" i="56"/>
  <c r="G13" i="56"/>
  <c r="E13" i="56"/>
  <c r="C13" i="56"/>
  <c r="S12" i="56"/>
  <c r="Q12" i="56"/>
  <c r="O12" i="56"/>
  <c r="M12" i="56"/>
  <c r="K12" i="56"/>
  <c r="I12" i="56"/>
  <c r="G12" i="56"/>
  <c r="E12" i="56"/>
  <c r="C12" i="56"/>
  <c r="T11" i="56"/>
  <c r="R11" i="56"/>
  <c r="S11" i="56" s="1"/>
  <c r="P11" i="56"/>
  <c r="Q11" i="56" s="1"/>
  <c r="N11" i="56"/>
  <c r="O11" i="56" s="1"/>
  <c r="L11" i="56"/>
  <c r="M11" i="56" s="1"/>
  <c r="J11" i="56"/>
  <c r="K11" i="56" s="1"/>
  <c r="H11" i="56"/>
  <c r="I11" i="56" s="1"/>
  <c r="F11" i="56"/>
  <c r="G11" i="56" s="1"/>
  <c r="D11" i="56"/>
  <c r="E11" i="56" s="1"/>
  <c r="B11" i="56"/>
  <c r="C11" i="56" s="1"/>
  <c r="P43" i="55"/>
  <c r="K43" i="55" s="1"/>
  <c r="O43" i="55"/>
  <c r="I43" i="55"/>
  <c r="G43" i="55"/>
  <c r="C43" i="55"/>
  <c r="P42" i="55"/>
  <c r="K42" i="55" s="1"/>
  <c r="O42" i="55"/>
  <c r="I42" i="55"/>
  <c r="G42" i="55"/>
  <c r="P41" i="55"/>
  <c r="K41" i="55" s="1"/>
  <c r="O41" i="55"/>
  <c r="I41" i="55"/>
  <c r="G41" i="55"/>
  <c r="P40" i="55"/>
  <c r="K40" i="55" s="1"/>
  <c r="O40" i="55"/>
  <c r="I40" i="55"/>
  <c r="G40" i="55"/>
  <c r="P39" i="55"/>
  <c r="K39" i="55" s="1"/>
  <c r="O39" i="55"/>
  <c r="I39" i="55"/>
  <c r="G39" i="55"/>
  <c r="P38" i="55"/>
  <c r="K38" i="55" s="1"/>
  <c r="O38" i="55"/>
  <c r="I38" i="55"/>
  <c r="G38" i="55"/>
  <c r="P37" i="55"/>
  <c r="K37" i="55" s="1"/>
  <c r="O37" i="55"/>
  <c r="I37" i="55"/>
  <c r="G37" i="55"/>
  <c r="P36" i="55"/>
  <c r="K36" i="55" s="1"/>
  <c r="O36" i="55"/>
  <c r="I36" i="55"/>
  <c r="G36" i="55"/>
  <c r="P35" i="55"/>
  <c r="K35" i="55" s="1"/>
  <c r="O35" i="55"/>
  <c r="I35" i="55"/>
  <c r="G35" i="55"/>
  <c r="P34" i="55"/>
  <c r="K34" i="55" s="1"/>
  <c r="O34" i="55"/>
  <c r="I34" i="55"/>
  <c r="G34" i="55"/>
  <c r="P33" i="55"/>
  <c r="K33" i="55" s="1"/>
  <c r="O33" i="55"/>
  <c r="I33" i="55"/>
  <c r="G33" i="55"/>
  <c r="P32" i="55"/>
  <c r="K32" i="55" s="1"/>
  <c r="O32" i="55"/>
  <c r="I32" i="55"/>
  <c r="G32" i="55"/>
  <c r="P31" i="55"/>
  <c r="K31" i="55" s="1"/>
  <c r="O31" i="55"/>
  <c r="I31" i="55"/>
  <c r="G31" i="55"/>
  <c r="P30" i="55"/>
  <c r="K30" i="55" s="1"/>
  <c r="O30" i="55"/>
  <c r="I30" i="55"/>
  <c r="G30" i="55"/>
  <c r="P29" i="55"/>
  <c r="K29" i="55" s="1"/>
  <c r="O29" i="55"/>
  <c r="I29" i="55"/>
  <c r="G29" i="55"/>
  <c r="P28" i="55"/>
  <c r="K28" i="55" s="1"/>
  <c r="O28" i="55"/>
  <c r="I28" i="55"/>
  <c r="G28" i="55"/>
  <c r="P27" i="55"/>
  <c r="K27" i="55" s="1"/>
  <c r="O27" i="55"/>
  <c r="I27" i="55"/>
  <c r="G27" i="55"/>
  <c r="P26" i="55"/>
  <c r="K26" i="55" s="1"/>
  <c r="O26" i="55"/>
  <c r="I26" i="55"/>
  <c r="G26" i="55"/>
  <c r="P25" i="55"/>
  <c r="K25" i="55" s="1"/>
  <c r="O25" i="55"/>
  <c r="I25" i="55"/>
  <c r="G25" i="55"/>
  <c r="P24" i="55"/>
  <c r="K24" i="55" s="1"/>
  <c r="O24" i="55"/>
  <c r="I24" i="55"/>
  <c r="G24" i="55"/>
  <c r="P23" i="55"/>
  <c r="K23" i="55" s="1"/>
  <c r="O23" i="55"/>
  <c r="I23" i="55"/>
  <c r="G23" i="55"/>
  <c r="P22" i="55"/>
  <c r="K22" i="55" s="1"/>
  <c r="O22" i="55"/>
  <c r="I22" i="55"/>
  <c r="G22" i="55"/>
  <c r="P21" i="55"/>
  <c r="K21" i="55" s="1"/>
  <c r="O21" i="55"/>
  <c r="I21" i="55"/>
  <c r="G21" i="55"/>
  <c r="P20" i="55"/>
  <c r="K20" i="55" s="1"/>
  <c r="O20" i="55"/>
  <c r="I20" i="55"/>
  <c r="G20" i="55"/>
  <c r="P19" i="55"/>
  <c r="K19" i="55" s="1"/>
  <c r="O19" i="55"/>
  <c r="I19" i="55"/>
  <c r="G19" i="55"/>
  <c r="P18" i="55"/>
  <c r="K18" i="55" s="1"/>
  <c r="O18" i="55"/>
  <c r="I18" i="55"/>
  <c r="G18" i="55"/>
  <c r="P17" i="55"/>
  <c r="K17" i="55" s="1"/>
  <c r="O17" i="55"/>
  <c r="I17" i="55"/>
  <c r="G17" i="55"/>
  <c r="P16" i="55"/>
  <c r="K16" i="55" s="1"/>
  <c r="O16" i="55"/>
  <c r="I16" i="55"/>
  <c r="G16" i="55"/>
  <c r="P15" i="55"/>
  <c r="K15" i="55" s="1"/>
  <c r="O15" i="55"/>
  <c r="I15" i="55"/>
  <c r="G15" i="55"/>
  <c r="P14" i="55"/>
  <c r="K14" i="55" s="1"/>
  <c r="O14" i="55"/>
  <c r="I14" i="55"/>
  <c r="G14" i="55"/>
  <c r="P13" i="55"/>
  <c r="K13" i="55" s="1"/>
  <c r="O13" i="55"/>
  <c r="I13" i="55"/>
  <c r="G13" i="55"/>
  <c r="P12" i="55"/>
  <c r="K12" i="55" s="1"/>
  <c r="O12" i="55"/>
  <c r="I12" i="55"/>
  <c r="G12" i="55"/>
  <c r="P11" i="55"/>
  <c r="O11" i="55"/>
  <c r="N11" i="55"/>
  <c r="L11" i="55"/>
  <c r="M11" i="55" s="1"/>
  <c r="K11" i="55"/>
  <c r="J11" i="55"/>
  <c r="H11" i="55"/>
  <c r="I11" i="55" s="1"/>
  <c r="G11" i="55"/>
  <c r="F11" i="55"/>
  <c r="D11" i="55"/>
  <c r="E11" i="55" s="1"/>
  <c r="C11" i="55"/>
  <c r="B11" i="55"/>
  <c r="L43" i="54"/>
  <c r="K43" i="54"/>
  <c r="I43" i="54"/>
  <c r="G43" i="54"/>
  <c r="E43" i="54"/>
  <c r="C43" i="54"/>
  <c r="L42" i="54"/>
  <c r="I42" i="54" s="1"/>
  <c r="E42" i="54"/>
  <c r="L41" i="54"/>
  <c r="G41" i="54" s="1"/>
  <c r="K41" i="54"/>
  <c r="I41" i="54"/>
  <c r="E41" i="54"/>
  <c r="C41" i="54"/>
  <c r="L40" i="54"/>
  <c r="I40" i="54" s="1"/>
  <c r="E40" i="54"/>
  <c r="L39" i="54"/>
  <c r="G39" i="54" s="1"/>
  <c r="K39" i="54"/>
  <c r="I39" i="54"/>
  <c r="E39" i="54"/>
  <c r="C39" i="54"/>
  <c r="L38" i="54"/>
  <c r="I38" i="54" s="1"/>
  <c r="E38" i="54"/>
  <c r="L37" i="54"/>
  <c r="G37" i="54" s="1"/>
  <c r="K37" i="54"/>
  <c r="I37" i="54"/>
  <c r="E37" i="54"/>
  <c r="C37" i="54"/>
  <c r="L36" i="54"/>
  <c r="I36" i="54" s="1"/>
  <c r="E36" i="54"/>
  <c r="L35" i="54"/>
  <c r="G35" i="54" s="1"/>
  <c r="K35" i="54"/>
  <c r="I35" i="54"/>
  <c r="E35" i="54"/>
  <c r="C35" i="54"/>
  <c r="L34" i="54"/>
  <c r="I34" i="54" s="1"/>
  <c r="E34" i="54"/>
  <c r="L33" i="54"/>
  <c r="G33" i="54" s="1"/>
  <c r="K33" i="54"/>
  <c r="I33" i="54"/>
  <c r="E33" i="54"/>
  <c r="C33" i="54"/>
  <c r="L32" i="54"/>
  <c r="I32" i="54" s="1"/>
  <c r="E32" i="54"/>
  <c r="L31" i="54"/>
  <c r="G31" i="54" s="1"/>
  <c r="K31" i="54"/>
  <c r="I31" i="54"/>
  <c r="E31" i="54"/>
  <c r="C31" i="54"/>
  <c r="L30" i="54"/>
  <c r="I30" i="54" s="1"/>
  <c r="E30" i="54"/>
  <c r="L29" i="54"/>
  <c r="G29" i="54" s="1"/>
  <c r="K29" i="54"/>
  <c r="I29" i="54"/>
  <c r="E29" i="54"/>
  <c r="C29" i="54"/>
  <c r="L28" i="54"/>
  <c r="I28" i="54" s="1"/>
  <c r="E28" i="54"/>
  <c r="L27" i="54"/>
  <c r="G27" i="54" s="1"/>
  <c r="K27" i="54"/>
  <c r="I27" i="54"/>
  <c r="E27" i="54"/>
  <c r="C27" i="54"/>
  <c r="L26" i="54"/>
  <c r="I26" i="54" s="1"/>
  <c r="E26" i="54"/>
  <c r="L25" i="54"/>
  <c r="G25" i="54" s="1"/>
  <c r="K25" i="54"/>
  <c r="I25" i="54"/>
  <c r="E25" i="54"/>
  <c r="C25" i="54"/>
  <c r="L24" i="54"/>
  <c r="I24" i="54" s="1"/>
  <c r="E24" i="54"/>
  <c r="L23" i="54"/>
  <c r="G23" i="54" s="1"/>
  <c r="K23" i="54"/>
  <c r="I23" i="54"/>
  <c r="E23" i="54"/>
  <c r="C23" i="54"/>
  <c r="L22" i="54"/>
  <c r="E22" i="54"/>
  <c r="L21" i="54"/>
  <c r="G21" i="54" s="1"/>
  <c r="K21" i="54"/>
  <c r="I21" i="54"/>
  <c r="E21" i="54"/>
  <c r="C21" i="54"/>
  <c r="L20" i="54"/>
  <c r="E20" i="54"/>
  <c r="L19" i="54"/>
  <c r="G19" i="54" s="1"/>
  <c r="K19" i="54"/>
  <c r="I19" i="54"/>
  <c r="E19" i="54"/>
  <c r="C19" i="54"/>
  <c r="L18" i="54"/>
  <c r="E18" i="54"/>
  <c r="L17" i="54"/>
  <c r="G17" i="54" s="1"/>
  <c r="K17" i="54"/>
  <c r="I17" i="54"/>
  <c r="E17" i="54"/>
  <c r="C17" i="54"/>
  <c r="L16" i="54"/>
  <c r="L15" i="54"/>
  <c r="G15" i="54" s="1"/>
  <c r="K15" i="54"/>
  <c r="I15" i="54"/>
  <c r="E15" i="54"/>
  <c r="C15" i="54"/>
  <c r="L14" i="54"/>
  <c r="E14" i="54"/>
  <c r="L13" i="54"/>
  <c r="G13" i="54" s="1"/>
  <c r="K13" i="54"/>
  <c r="I13" i="54"/>
  <c r="E13" i="54"/>
  <c r="C13" i="54"/>
  <c r="L12" i="54"/>
  <c r="E12" i="54"/>
  <c r="J11" i="54"/>
  <c r="H11" i="54"/>
  <c r="F11" i="54"/>
  <c r="D11" i="54"/>
  <c r="B11" i="54"/>
  <c r="F43" i="53"/>
  <c r="E43" i="53"/>
  <c r="C43" i="53"/>
  <c r="F42" i="53"/>
  <c r="F41" i="53"/>
  <c r="C41" i="53" s="1"/>
  <c r="E41" i="53"/>
  <c r="F40" i="53"/>
  <c r="E40" i="53"/>
  <c r="C40" i="53"/>
  <c r="F39" i="53"/>
  <c r="E39" i="53"/>
  <c r="C39" i="53"/>
  <c r="F38" i="53"/>
  <c r="F37" i="53"/>
  <c r="C37" i="53" s="1"/>
  <c r="E37" i="53"/>
  <c r="F36" i="53"/>
  <c r="E36" i="53"/>
  <c r="C36" i="53"/>
  <c r="F35" i="53"/>
  <c r="E35" i="53" s="1"/>
  <c r="C35" i="53"/>
  <c r="F34" i="53"/>
  <c r="F33" i="53"/>
  <c r="C33" i="53" s="1"/>
  <c r="E33" i="53"/>
  <c r="F32" i="53"/>
  <c r="E32" i="53"/>
  <c r="C32" i="53"/>
  <c r="F31" i="53"/>
  <c r="E31" i="53"/>
  <c r="C31" i="53"/>
  <c r="F30" i="53"/>
  <c r="F29" i="53"/>
  <c r="C29" i="53" s="1"/>
  <c r="E29" i="53"/>
  <c r="F28" i="53"/>
  <c r="E28" i="53"/>
  <c r="C28" i="53"/>
  <c r="F27" i="53"/>
  <c r="E27" i="53"/>
  <c r="C27" i="53"/>
  <c r="F26" i="53"/>
  <c r="F25" i="53"/>
  <c r="C25" i="53" s="1"/>
  <c r="E25" i="53"/>
  <c r="F24" i="53"/>
  <c r="E24" i="53"/>
  <c r="C24" i="53"/>
  <c r="F23" i="53"/>
  <c r="E23" i="53"/>
  <c r="C23" i="53"/>
  <c r="F22" i="53"/>
  <c r="F21" i="53"/>
  <c r="C21" i="53" s="1"/>
  <c r="E21" i="53"/>
  <c r="F20" i="53"/>
  <c r="E20" i="53"/>
  <c r="C20" i="53"/>
  <c r="F19" i="53"/>
  <c r="E19" i="53" s="1"/>
  <c r="C19" i="53"/>
  <c r="F18" i="53"/>
  <c r="F17" i="53"/>
  <c r="C17" i="53" s="1"/>
  <c r="E17" i="53"/>
  <c r="F16" i="53"/>
  <c r="E16" i="53"/>
  <c r="C16" i="53"/>
  <c r="F15" i="53"/>
  <c r="E15" i="53"/>
  <c r="C15" i="53"/>
  <c r="F14" i="53"/>
  <c r="F13" i="53"/>
  <c r="C13" i="53" s="1"/>
  <c r="E13" i="53"/>
  <c r="F12" i="53"/>
  <c r="F11" i="53" s="1"/>
  <c r="E12" i="53"/>
  <c r="C12" i="53"/>
  <c r="D11" i="53"/>
  <c r="C11" i="53"/>
  <c r="B11" i="53"/>
  <c r="I43" i="51"/>
  <c r="G43" i="51"/>
  <c r="E43" i="51"/>
  <c r="C43" i="51"/>
  <c r="I42" i="51"/>
  <c r="G42" i="51"/>
  <c r="E42" i="51"/>
  <c r="C42" i="51"/>
  <c r="I41" i="51"/>
  <c r="G41" i="51"/>
  <c r="E41" i="51"/>
  <c r="C41" i="51"/>
  <c r="I40" i="51"/>
  <c r="G40" i="51"/>
  <c r="E40" i="51"/>
  <c r="C40" i="51"/>
  <c r="I39" i="51"/>
  <c r="G39" i="51"/>
  <c r="E39" i="51"/>
  <c r="C39" i="51"/>
  <c r="I38" i="51"/>
  <c r="G38" i="51"/>
  <c r="E38" i="51"/>
  <c r="C38" i="51"/>
  <c r="I37" i="51"/>
  <c r="G37" i="51"/>
  <c r="E37" i="51"/>
  <c r="C37" i="51"/>
  <c r="I36" i="51"/>
  <c r="G36" i="51"/>
  <c r="E36" i="51"/>
  <c r="C36" i="51"/>
  <c r="I35" i="51"/>
  <c r="G35" i="51"/>
  <c r="E35" i="51"/>
  <c r="C35" i="51"/>
  <c r="I34" i="51"/>
  <c r="G34" i="51"/>
  <c r="E34" i="51"/>
  <c r="C34" i="51"/>
  <c r="I33" i="51"/>
  <c r="G33" i="51"/>
  <c r="E33" i="51"/>
  <c r="C33" i="51"/>
  <c r="I32" i="51"/>
  <c r="G32" i="51"/>
  <c r="E32" i="51"/>
  <c r="C32" i="51"/>
  <c r="I31" i="51"/>
  <c r="G31" i="51"/>
  <c r="E31" i="51"/>
  <c r="C31" i="51"/>
  <c r="I30" i="51"/>
  <c r="G30" i="51"/>
  <c r="E30" i="51"/>
  <c r="C30" i="51"/>
  <c r="I29" i="51"/>
  <c r="G29" i="51"/>
  <c r="E29" i="51"/>
  <c r="C29" i="51"/>
  <c r="I28" i="51"/>
  <c r="G28" i="51"/>
  <c r="E28" i="51"/>
  <c r="C28" i="51"/>
  <c r="I27" i="51"/>
  <c r="G27" i="51"/>
  <c r="E27" i="51"/>
  <c r="C27" i="51"/>
  <c r="I26" i="51"/>
  <c r="G26" i="51"/>
  <c r="E26" i="51"/>
  <c r="C26" i="51"/>
  <c r="I25" i="51"/>
  <c r="G25" i="51"/>
  <c r="E25" i="51"/>
  <c r="C25" i="51"/>
  <c r="I24" i="51"/>
  <c r="G24" i="51"/>
  <c r="E24" i="51"/>
  <c r="C24" i="51"/>
  <c r="I23" i="51"/>
  <c r="G23" i="51"/>
  <c r="E23" i="51"/>
  <c r="C23" i="51"/>
  <c r="I22" i="51"/>
  <c r="G22" i="51"/>
  <c r="E22" i="51"/>
  <c r="C22" i="51"/>
  <c r="I21" i="51"/>
  <c r="G21" i="51"/>
  <c r="E21" i="51"/>
  <c r="C21" i="51"/>
  <c r="I20" i="51"/>
  <c r="G20" i="51"/>
  <c r="E20" i="51"/>
  <c r="C20" i="51"/>
  <c r="I19" i="51"/>
  <c r="G19" i="51"/>
  <c r="E19" i="51"/>
  <c r="C19" i="51"/>
  <c r="I18" i="51"/>
  <c r="G18" i="51"/>
  <c r="E18" i="51"/>
  <c r="C18" i="51"/>
  <c r="I17" i="51"/>
  <c r="G17" i="51"/>
  <c r="E17" i="51"/>
  <c r="C17" i="51"/>
  <c r="I16" i="51"/>
  <c r="G16" i="51"/>
  <c r="E16" i="51"/>
  <c r="C16" i="51"/>
  <c r="I15" i="51"/>
  <c r="G15" i="51"/>
  <c r="E15" i="51"/>
  <c r="C15" i="51"/>
  <c r="I14" i="51"/>
  <c r="G14" i="51"/>
  <c r="E14" i="51"/>
  <c r="C14" i="51"/>
  <c r="I13" i="51"/>
  <c r="G13" i="51"/>
  <c r="E13" i="51"/>
  <c r="C13" i="51"/>
  <c r="I12" i="51"/>
  <c r="G12" i="51"/>
  <c r="E12" i="51"/>
  <c r="C12" i="51"/>
  <c r="J11" i="51"/>
  <c r="H11" i="51"/>
  <c r="I11" i="51" s="1"/>
  <c r="F11" i="51"/>
  <c r="G11" i="51" s="1"/>
  <c r="D11" i="51"/>
  <c r="E11" i="51" s="1"/>
  <c r="B11" i="51"/>
  <c r="C11" i="51" s="1"/>
  <c r="M43" i="50"/>
  <c r="K43" i="50"/>
  <c r="I43" i="50"/>
  <c r="G43" i="50"/>
  <c r="E43" i="50"/>
  <c r="C43" i="50"/>
  <c r="M42" i="50"/>
  <c r="K42" i="50"/>
  <c r="I42" i="50"/>
  <c r="G42" i="50"/>
  <c r="E42" i="50"/>
  <c r="C42" i="50"/>
  <c r="M41" i="50"/>
  <c r="K41" i="50"/>
  <c r="I41" i="50"/>
  <c r="G41" i="50"/>
  <c r="E41" i="50"/>
  <c r="C41" i="50"/>
  <c r="M40" i="50"/>
  <c r="K40" i="50"/>
  <c r="I40" i="50"/>
  <c r="G40" i="50"/>
  <c r="E40" i="50"/>
  <c r="C40" i="50"/>
  <c r="M39" i="50"/>
  <c r="K39" i="50"/>
  <c r="I39" i="50"/>
  <c r="G39" i="50"/>
  <c r="E39" i="50"/>
  <c r="C39" i="50"/>
  <c r="M38" i="50"/>
  <c r="K38" i="50"/>
  <c r="I38" i="50"/>
  <c r="G38" i="50"/>
  <c r="E38" i="50"/>
  <c r="C38" i="50"/>
  <c r="M37" i="50"/>
  <c r="K37" i="50"/>
  <c r="I37" i="50"/>
  <c r="G37" i="50"/>
  <c r="E37" i="50"/>
  <c r="C37" i="50"/>
  <c r="M36" i="50"/>
  <c r="K36" i="50"/>
  <c r="I36" i="50"/>
  <c r="G36" i="50"/>
  <c r="E36" i="50"/>
  <c r="C36" i="50"/>
  <c r="M35" i="50"/>
  <c r="K35" i="50"/>
  <c r="I35" i="50"/>
  <c r="G35" i="50"/>
  <c r="E35" i="50"/>
  <c r="C35" i="50"/>
  <c r="M34" i="50"/>
  <c r="K34" i="50"/>
  <c r="I34" i="50"/>
  <c r="G34" i="50"/>
  <c r="E34" i="50"/>
  <c r="C34" i="50"/>
  <c r="M33" i="50"/>
  <c r="K33" i="50"/>
  <c r="I33" i="50"/>
  <c r="G33" i="50"/>
  <c r="E33" i="50"/>
  <c r="C33" i="50"/>
  <c r="M32" i="50"/>
  <c r="K32" i="50"/>
  <c r="I32" i="50"/>
  <c r="G32" i="50"/>
  <c r="E32" i="50"/>
  <c r="C32" i="50"/>
  <c r="M31" i="50"/>
  <c r="K31" i="50"/>
  <c r="I31" i="50"/>
  <c r="G31" i="50"/>
  <c r="E31" i="50"/>
  <c r="C31" i="50"/>
  <c r="M30" i="50"/>
  <c r="K30" i="50"/>
  <c r="I30" i="50"/>
  <c r="G30" i="50"/>
  <c r="E30" i="50"/>
  <c r="C30" i="50"/>
  <c r="M29" i="50"/>
  <c r="K29" i="50"/>
  <c r="I29" i="50"/>
  <c r="G29" i="50"/>
  <c r="E29" i="50"/>
  <c r="C29" i="50"/>
  <c r="M28" i="50"/>
  <c r="K28" i="50"/>
  <c r="I28" i="50"/>
  <c r="G28" i="50"/>
  <c r="E28" i="50"/>
  <c r="C28" i="50"/>
  <c r="M27" i="50"/>
  <c r="K27" i="50"/>
  <c r="I27" i="50"/>
  <c r="G27" i="50"/>
  <c r="E27" i="50"/>
  <c r="C27" i="50"/>
  <c r="M26" i="50"/>
  <c r="K26" i="50"/>
  <c r="I26" i="50"/>
  <c r="G26" i="50"/>
  <c r="E26" i="50"/>
  <c r="C26" i="50"/>
  <c r="M25" i="50"/>
  <c r="K25" i="50"/>
  <c r="I25" i="50"/>
  <c r="G25" i="50"/>
  <c r="E25" i="50"/>
  <c r="C25" i="50"/>
  <c r="M24" i="50"/>
  <c r="K24" i="50"/>
  <c r="I24" i="50"/>
  <c r="G24" i="50"/>
  <c r="E24" i="50"/>
  <c r="C24" i="50"/>
  <c r="M23" i="50"/>
  <c r="K23" i="50"/>
  <c r="I23" i="50"/>
  <c r="G23" i="50"/>
  <c r="E23" i="50"/>
  <c r="C23" i="50"/>
  <c r="M22" i="50"/>
  <c r="K22" i="50"/>
  <c r="I22" i="50"/>
  <c r="G22" i="50"/>
  <c r="E22" i="50"/>
  <c r="C22" i="50"/>
  <c r="M21" i="50"/>
  <c r="K21" i="50"/>
  <c r="I21" i="50"/>
  <c r="G21" i="50"/>
  <c r="E21" i="50"/>
  <c r="C21" i="50"/>
  <c r="M20" i="50"/>
  <c r="K20" i="50"/>
  <c r="I20" i="50"/>
  <c r="G20" i="50"/>
  <c r="E20" i="50"/>
  <c r="C20" i="50"/>
  <c r="M19" i="50"/>
  <c r="K19" i="50"/>
  <c r="I19" i="50"/>
  <c r="G19" i="50"/>
  <c r="E19" i="50"/>
  <c r="C19" i="50"/>
  <c r="M18" i="50"/>
  <c r="K18" i="50"/>
  <c r="I18" i="50"/>
  <c r="G18" i="50"/>
  <c r="E18" i="50"/>
  <c r="C18" i="50"/>
  <c r="M17" i="50"/>
  <c r="K17" i="50"/>
  <c r="I17" i="50"/>
  <c r="G17" i="50"/>
  <c r="E17" i="50"/>
  <c r="C17" i="50"/>
  <c r="M16" i="50"/>
  <c r="K16" i="50"/>
  <c r="I16" i="50"/>
  <c r="G16" i="50"/>
  <c r="E16" i="50"/>
  <c r="C16" i="50"/>
  <c r="M15" i="50"/>
  <c r="K15" i="50"/>
  <c r="I15" i="50"/>
  <c r="G15" i="50"/>
  <c r="E15" i="50"/>
  <c r="C15" i="50"/>
  <c r="M14" i="50"/>
  <c r="K14" i="50"/>
  <c r="I14" i="50"/>
  <c r="G14" i="50"/>
  <c r="E14" i="50"/>
  <c r="C14" i="50"/>
  <c r="M13" i="50"/>
  <c r="K13" i="50"/>
  <c r="I13" i="50"/>
  <c r="G13" i="50"/>
  <c r="E13" i="50"/>
  <c r="C13" i="50"/>
  <c r="M12" i="50"/>
  <c r="K12" i="50"/>
  <c r="I12" i="50"/>
  <c r="G12" i="50"/>
  <c r="E12" i="50"/>
  <c r="C12" i="50"/>
  <c r="N11" i="50"/>
  <c r="M11" i="50"/>
  <c r="L11" i="50"/>
  <c r="J11" i="50"/>
  <c r="K11" i="50" s="1"/>
  <c r="I11" i="50"/>
  <c r="H11" i="50"/>
  <c r="F11" i="50"/>
  <c r="G11" i="50" s="1"/>
  <c r="E11" i="50"/>
  <c r="D11" i="50"/>
  <c r="B11" i="50"/>
  <c r="C11" i="50" s="1"/>
  <c r="R43" i="49"/>
  <c r="K43" i="49"/>
  <c r="C43" i="49"/>
  <c r="R42" i="49"/>
  <c r="Q42" i="49"/>
  <c r="O42" i="49"/>
  <c r="M42" i="49"/>
  <c r="K42" i="49"/>
  <c r="I42" i="49"/>
  <c r="G42" i="49"/>
  <c r="E42" i="49"/>
  <c r="C42" i="49"/>
  <c r="R41" i="49"/>
  <c r="M41" i="49" s="1"/>
  <c r="Q41" i="49"/>
  <c r="O41" i="49"/>
  <c r="K41" i="49"/>
  <c r="I41" i="49"/>
  <c r="G41" i="49"/>
  <c r="C41" i="49"/>
  <c r="R40" i="49"/>
  <c r="O40" i="49" s="1"/>
  <c r="Q40" i="49"/>
  <c r="K40" i="49"/>
  <c r="I40" i="49"/>
  <c r="C40" i="49"/>
  <c r="R39" i="49"/>
  <c r="K39" i="49"/>
  <c r="C39" i="49"/>
  <c r="R38" i="49"/>
  <c r="Q38" i="49"/>
  <c r="O38" i="49"/>
  <c r="M38" i="49"/>
  <c r="K38" i="49"/>
  <c r="I38" i="49"/>
  <c r="G38" i="49"/>
  <c r="E38" i="49"/>
  <c r="C38" i="49"/>
  <c r="R37" i="49"/>
  <c r="M37" i="49" s="1"/>
  <c r="Q37" i="49"/>
  <c r="O37" i="49"/>
  <c r="K37" i="49"/>
  <c r="I37" i="49"/>
  <c r="G37" i="49"/>
  <c r="C37" i="49"/>
  <c r="R36" i="49"/>
  <c r="O36" i="49" s="1"/>
  <c r="Q36" i="49"/>
  <c r="K36" i="49"/>
  <c r="I36" i="49"/>
  <c r="C36" i="49"/>
  <c r="R35" i="49"/>
  <c r="K35" i="49"/>
  <c r="C35" i="49"/>
  <c r="R34" i="49"/>
  <c r="Q34" i="49"/>
  <c r="O34" i="49"/>
  <c r="M34" i="49"/>
  <c r="K34" i="49"/>
  <c r="I34" i="49"/>
  <c r="G34" i="49"/>
  <c r="E34" i="49"/>
  <c r="C34" i="49"/>
  <c r="R33" i="49"/>
  <c r="M33" i="49" s="1"/>
  <c r="Q33" i="49"/>
  <c r="O33" i="49"/>
  <c r="K33" i="49"/>
  <c r="I33" i="49"/>
  <c r="G33" i="49"/>
  <c r="C33" i="49"/>
  <c r="R32" i="49"/>
  <c r="O32" i="49" s="1"/>
  <c r="Q32" i="49"/>
  <c r="K32" i="49"/>
  <c r="I32" i="49"/>
  <c r="C32" i="49"/>
  <c r="R31" i="49"/>
  <c r="K31" i="49"/>
  <c r="C31" i="49"/>
  <c r="R30" i="49"/>
  <c r="Q30" i="49"/>
  <c r="O30" i="49"/>
  <c r="M30" i="49"/>
  <c r="K30" i="49"/>
  <c r="I30" i="49"/>
  <c r="G30" i="49"/>
  <c r="E30" i="49"/>
  <c r="C30" i="49"/>
  <c r="R29" i="49"/>
  <c r="M29" i="49" s="1"/>
  <c r="Q29" i="49"/>
  <c r="O29" i="49"/>
  <c r="K29" i="49"/>
  <c r="I29" i="49"/>
  <c r="G29" i="49"/>
  <c r="C29" i="49"/>
  <c r="R28" i="49"/>
  <c r="Q28" i="49"/>
  <c r="K28" i="49"/>
  <c r="I28" i="49"/>
  <c r="C28" i="49"/>
  <c r="R27" i="49"/>
  <c r="M27" i="49"/>
  <c r="K27" i="49"/>
  <c r="C27" i="49"/>
  <c r="R26" i="49"/>
  <c r="Q26" i="49"/>
  <c r="O26" i="49"/>
  <c r="M26" i="49"/>
  <c r="K26" i="49"/>
  <c r="I26" i="49"/>
  <c r="G26" i="49"/>
  <c r="E26" i="49"/>
  <c r="C26" i="49"/>
  <c r="R25" i="49"/>
  <c r="M25" i="49" s="1"/>
  <c r="Q25" i="49"/>
  <c r="O25" i="49"/>
  <c r="K25" i="49"/>
  <c r="I25" i="49"/>
  <c r="G25" i="49"/>
  <c r="C25" i="49"/>
  <c r="R24" i="49"/>
  <c r="Q24" i="49"/>
  <c r="C24" i="49"/>
  <c r="R23" i="49"/>
  <c r="K23" i="49" s="1"/>
  <c r="R22" i="49"/>
  <c r="Q22" i="49"/>
  <c r="O22" i="49"/>
  <c r="M22" i="49"/>
  <c r="K22" i="49"/>
  <c r="I22" i="49"/>
  <c r="G22" i="49"/>
  <c r="E22" i="49"/>
  <c r="C22" i="49"/>
  <c r="R21" i="49"/>
  <c r="M21" i="49" s="1"/>
  <c r="Q21" i="49"/>
  <c r="O21" i="49"/>
  <c r="K21" i="49"/>
  <c r="I21" i="49"/>
  <c r="G21" i="49"/>
  <c r="C21" i="49"/>
  <c r="R20" i="49"/>
  <c r="Q20" i="49"/>
  <c r="K20" i="49"/>
  <c r="I20" i="49"/>
  <c r="C20" i="49"/>
  <c r="R19" i="49"/>
  <c r="M19" i="49"/>
  <c r="K19" i="49"/>
  <c r="C19" i="49"/>
  <c r="R18" i="49"/>
  <c r="Q18" i="49"/>
  <c r="O18" i="49"/>
  <c r="M18" i="49"/>
  <c r="K18" i="49"/>
  <c r="I18" i="49"/>
  <c r="G18" i="49"/>
  <c r="E18" i="49"/>
  <c r="C18" i="49"/>
  <c r="R17" i="49"/>
  <c r="M17" i="49" s="1"/>
  <c r="Q17" i="49"/>
  <c r="O17" i="49"/>
  <c r="K17" i="49"/>
  <c r="I17" i="49"/>
  <c r="G17" i="49"/>
  <c r="C17" i="49"/>
  <c r="R16" i="49"/>
  <c r="Q16" i="49"/>
  <c r="I16" i="49"/>
  <c r="E16" i="49"/>
  <c r="R15" i="49"/>
  <c r="O15" i="49"/>
  <c r="M15" i="49"/>
  <c r="G15" i="49"/>
  <c r="E15" i="49"/>
  <c r="C15" i="49"/>
  <c r="R14" i="49"/>
  <c r="Q14" i="49"/>
  <c r="O14" i="49"/>
  <c r="M14" i="49"/>
  <c r="K14" i="49"/>
  <c r="I14" i="49"/>
  <c r="G14" i="49"/>
  <c r="E14" i="49"/>
  <c r="C14" i="49"/>
  <c r="R13" i="49"/>
  <c r="Q13" i="49"/>
  <c r="O13" i="49"/>
  <c r="I13" i="49"/>
  <c r="G13" i="49"/>
  <c r="C13" i="49"/>
  <c r="R12" i="49"/>
  <c r="Q12" i="49"/>
  <c r="M12" i="49"/>
  <c r="K12" i="49"/>
  <c r="I12" i="49"/>
  <c r="E12" i="49"/>
  <c r="C12" i="49"/>
  <c r="R11" i="49"/>
  <c r="G11" i="49" s="1"/>
  <c r="P11" i="49"/>
  <c r="N11" i="49"/>
  <c r="O11" i="49" s="1"/>
  <c r="L11" i="49"/>
  <c r="J11" i="49"/>
  <c r="K11" i="49" s="1"/>
  <c r="H11" i="49"/>
  <c r="F11" i="49"/>
  <c r="D11" i="49"/>
  <c r="B11" i="49"/>
  <c r="C11" i="49" s="1"/>
  <c r="T43" i="48"/>
  <c r="S43" i="48"/>
  <c r="Q43" i="48"/>
  <c r="O43" i="48"/>
  <c r="M43" i="48"/>
  <c r="K43" i="48"/>
  <c r="I43" i="48"/>
  <c r="G43" i="48"/>
  <c r="E43" i="48"/>
  <c r="C43" i="48"/>
  <c r="T42" i="48"/>
  <c r="S42" i="48"/>
  <c r="K42" i="48"/>
  <c r="G42" i="48"/>
  <c r="T41" i="48"/>
  <c r="S41" i="48"/>
  <c r="Q41" i="48"/>
  <c r="O41" i="48"/>
  <c r="M41" i="48"/>
  <c r="K41" i="48"/>
  <c r="I41" i="48"/>
  <c r="G41" i="48"/>
  <c r="E41" i="48"/>
  <c r="C41" i="48"/>
  <c r="T40" i="48"/>
  <c r="S40" i="48"/>
  <c r="O40" i="48"/>
  <c r="M40" i="48"/>
  <c r="K40" i="48"/>
  <c r="G40" i="48"/>
  <c r="E40" i="48"/>
  <c r="C40" i="48"/>
  <c r="T39" i="48"/>
  <c r="S39" i="48"/>
  <c r="Q39" i="48"/>
  <c r="O39" i="48"/>
  <c r="M39" i="48"/>
  <c r="K39" i="48"/>
  <c r="I39" i="48"/>
  <c r="G39" i="48"/>
  <c r="E39" i="48"/>
  <c r="C39" i="48"/>
  <c r="T38" i="48"/>
  <c r="S38" i="48"/>
  <c r="K38" i="48"/>
  <c r="G38" i="48"/>
  <c r="T37" i="48"/>
  <c r="S37" i="48"/>
  <c r="Q37" i="48"/>
  <c r="O37" i="48"/>
  <c r="M37" i="48"/>
  <c r="K37" i="48"/>
  <c r="I37" i="48"/>
  <c r="G37" i="48"/>
  <c r="E37" i="48"/>
  <c r="C37" i="48"/>
  <c r="T36" i="48"/>
  <c r="S36" i="48"/>
  <c r="O36" i="48"/>
  <c r="M36" i="48"/>
  <c r="K36" i="48"/>
  <c r="G36" i="48"/>
  <c r="E36" i="48"/>
  <c r="C36" i="48"/>
  <c r="T35" i="48"/>
  <c r="S35" i="48"/>
  <c r="Q35" i="48"/>
  <c r="O35" i="48"/>
  <c r="M35" i="48"/>
  <c r="K35" i="48"/>
  <c r="I35" i="48"/>
  <c r="G35" i="48"/>
  <c r="E35" i="48"/>
  <c r="C35" i="48"/>
  <c r="T34" i="48"/>
  <c r="S34" i="48"/>
  <c r="K34" i="48"/>
  <c r="G34" i="48"/>
  <c r="T33" i="48"/>
  <c r="S33" i="48"/>
  <c r="Q33" i="48"/>
  <c r="O33" i="48"/>
  <c r="M33" i="48"/>
  <c r="K33" i="48"/>
  <c r="I33" i="48"/>
  <c r="G33" i="48"/>
  <c r="E33" i="48"/>
  <c r="C33" i="48"/>
  <c r="T32" i="48"/>
  <c r="S32" i="48"/>
  <c r="O32" i="48"/>
  <c r="M32" i="48"/>
  <c r="K32" i="48"/>
  <c r="G32" i="48"/>
  <c r="E32" i="48"/>
  <c r="C32" i="48"/>
  <c r="T31" i="48"/>
  <c r="S31" i="48"/>
  <c r="Q31" i="48"/>
  <c r="O31" i="48"/>
  <c r="M31" i="48"/>
  <c r="K31" i="48"/>
  <c r="I31" i="48"/>
  <c r="G31" i="48"/>
  <c r="E31" i="48"/>
  <c r="C31" i="48"/>
  <c r="T30" i="48"/>
  <c r="S30" i="48"/>
  <c r="K30" i="48"/>
  <c r="G30" i="48"/>
  <c r="T29" i="48"/>
  <c r="S29" i="48"/>
  <c r="Q29" i="48"/>
  <c r="O29" i="48"/>
  <c r="M29" i="48"/>
  <c r="K29" i="48"/>
  <c r="I29" i="48"/>
  <c r="G29" i="48"/>
  <c r="E29" i="48"/>
  <c r="C29" i="48"/>
  <c r="T28" i="48"/>
  <c r="S28" i="48"/>
  <c r="O28" i="48"/>
  <c r="M28" i="48"/>
  <c r="K28" i="48"/>
  <c r="G28" i="48"/>
  <c r="E28" i="48"/>
  <c r="C28" i="48"/>
  <c r="T27" i="48"/>
  <c r="S27" i="48"/>
  <c r="Q27" i="48"/>
  <c r="O27" i="48"/>
  <c r="M27" i="48"/>
  <c r="K27" i="48"/>
  <c r="I27" i="48"/>
  <c r="G27" i="48"/>
  <c r="E27" i="48"/>
  <c r="C27" i="48"/>
  <c r="T26" i="48"/>
  <c r="S26" i="48"/>
  <c r="K26" i="48"/>
  <c r="G26" i="48"/>
  <c r="T25" i="48"/>
  <c r="S25" i="48"/>
  <c r="Q25" i="48"/>
  <c r="O25" i="48"/>
  <c r="M25" i="48"/>
  <c r="K25" i="48"/>
  <c r="I25" i="48"/>
  <c r="G25" i="48"/>
  <c r="E25" i="48"/>
  <c r="C25" i="48"/>
  <c r="T24" i="48"/>
  <c r="S24" i="48"/>
  <c r="O24" i="48"/>
  <c r="M24" i="48"/>
  <c r="K24" i="48"/>
  <c r="G24" i="48"/>
  <c r="E24" i="48"/>
  <c r="C24" i="48"/>
  <c r="T23" i="48"/>
  <c r="S23" i="48"/>
  <c r="Q23" i="48"/>
  <c r="O23" i="48"/>
  <c r="M23" i="48"/>
  <c r="K23" i="48"/>
  <c r="I23" i="48"/>
  <c r="G23" i="48"/>
  <c r="E23" i="48"/>
  <c r="C23" i="48"/>
  <c r="T22" i="48"/>
  <c r="S22" i="48"/>
  <c r="K22" i="48"/>
  <c r="G22" i="48"/>
  <c r="T21" i="48"/>
  <c r="S21" i="48"/>
  <c r="Q21" i="48"/>
  <c r="O21" i="48"/>
  <c r="M21" i="48"/>
  <c r="K21" i="48"/>
  <c r="I21" i="48"/>
  <c r="G21" i="48"/>
  <c r="E21" i="48"/>
  <c r="C21" i="48"/>
  <c r="T20" i="48"/>
  <c r="S20" i="48"/>
  <c r="O20" i="48"/>
  <c r="M20" i="48"/>
  <c r="K20" i="48"/>
  <c r="G20" i="48"/>
  <c r="E20" i="48"/>
  <c r="C20" i="48"/>
  <c r="T19" i="48"/>
  <c r="S19" i="48"/>
  <c r="Q19" i="48"/>
  <c r="O19" i="48"/>
  <c r="M19" i="48"/>
  <c r="K19" i="48"/>
  <c r="I19" i="48"/>
  <c r="G19" i="48"/>
  <c r="E19" i="48"/>
  <c r="C19" i="48"/>
  <c r="T18" i="48"/>
  <c r="S18" i="48"/>
  <c r="K18" i="48"/>
  <c r="G18" i="48"/>
  <c r="T17" i="48"/>
  <c r="S17" i="48"/>
  <c r="Q17" i="48"/>
  <c r="O17" i="48"/>
  <c r="M17" i="48"/>
  <c r="K17" i="48"/>
  <c r="I17" i="48"/>
  <c r="G17" i="48"/>
  <c r="E17" i="48"/>
  <c r="C17" i="48"/>
  <c r="T16" i="48"/>
  <c r="S16" i="48"/>
  <c r="O16" i="48"/>
  <c r="M16" i="48"/>
  <c r="K16" i="48"/>
  <c r="G16" i="48"/>
  <c r="E16" i="48"/>
  <c r="C16" i="48"/>
  <c r="T15" i="48"/>
  <c r="S15" i="48"/>
  <c r="Q15" i="48"/>
  <c r="O15" i="48"/>
  <c r="M15" i="48"/>
  <c r="K15" i="48"/>
  <c r="I15" i="48"/>
  <c r="G15" i="48"/>
  <c r="E15" i="48"/>
  <c r="C15" i="48"/>
  <c r="T14" i="48"/>
  <c r="S14" i="48"/>
  <c r="K14" i="48"/>
  <c r="G14" i="48"/>
  <c r="T13" i="48"/>
  <c r="S13" i="48"/>
  <c r="Q13" i="48"/>
  <c r="O13" i="48"/>
  <c r="M13" i="48"/>
  <c r="K13" i="48"/>
  <c r="I13" i="48"/>
  <c r="G13" i="48"/>
  <c r="E13" i="48"/>
  <c r="C13" i="48"/>
  <c r="T12" i="48"/>
  <c r="S12" i="48"/>
  <c r="O12" i="48"/>
  <c r="M12" i="48"/>
  <c r="K12" i="48"/>
  <c r="G12" i="48"/>
  <c r="E12" i="48"/>
  <c r="C12" i="48"/>
  <c r="R11" i="48"/>
  <c r="P11" i="48"/>
  <c r="N11" i="48"/>
  <c r="L11" i="48"/>
  <c r="J11" i="48"/>
  <c r="H11" i="48"/>
  <c r="F11" i="48"/>
  <c r="D11" i="48"/>
  <c r="B11" i="48"/>
  <c r="P42" i="47"/>
  <c r="M42" i="47"/>
  <c r="E42" i="47"/>
  <c r="C42" i="47"/>
  <c r="P41" i="47"/>
  <c r="M41" i="47"/>
  <c r="K41" i="47"/>
  <c r="I41" i="47"/>
  <c r="E41" i="47"/>
  <c r="C41" i="47"/>
  <c r="P40" i="47"/>
  <c r="M40" i="47"/>
  <c r="E40" i="47"/>
  <c r="C40" i="47"/>
  <c r="P39" i="47"/>
  <c r="M39" i="47"/>
  <c r="K39" i="47"/>
  <c r="I39" i="47"/>
  <c r="E39" i="47"/>
  <c r="C39" i="47"/>
  <c r="P38" i="47"/>
  <c r="M38" i="47"/>
  <c r="E38" i="47"/>
  <c r="C38" i="47"/>
  <c r="P37" i="47"/>
  <c r="M37" i="47"/>
  <c r="K37" i="47"/>
  <c r="I37" i="47"/>
  <c r="E37" i="47"/>
  <c r="C37" i="47"/>
  <c r="P36" i="47"/>
  <c r="M36" i="47"/>
  <c r="E36" i="47"/>
  <c r="C36" i="47"/>
  <c r="P35" i="47"/>
  <c r="M35" i="47"/>
  <c r="K35" i="47"/>
  <c r="I35" i="47"/>
  <c r="E35" i="47"/>
  <c r="C35" i="47"/>
  <c r="P34" i="47"/>
  <c r="M34" i="47"/>
  <c r="E34" i="47"/>
  <c r="C34" i="47"/>
  <c r="P33" i="47"/>
  <c r="M33" i="47"/>
  <c r="K33" i="47"/>
  <c r="I33" i="47"/>
  <c r="E33" i="47"/>
  <c r="C33" i="47"/>
  <c r="P32" i="47"/>
  <c r="M32" i="47"/>
  <c r="E32" i="47"/>
  <c r="C32" i="47"/>
  <c r="P31" i="47"/>
  <c r="M31" i="47"/>
  <c r="K31" i="47"/>
  <c r="I31" i="47"/>
  <c r="E31" i="47"/>
  <c r="C31" i="47"/>
  <c r="P30" i="47"/>
  <c r="M30" i="47"/>
  <c r="E30" i="47"/>
  <c r="C30" i="47"/>
  <c r="P29" i="47"/>
  <c r="M29" i="47"/>
  <c r="K29" i="47"/>
  <c r="I29" i="47"/>
  <c r="E29" i="47"/>
  <c r="C29" i="47"/>
  <c r="P28" i="47"/>
  <c r="M28" i="47"/>
  <c r="E28" i="47"/>
  <c r="C28" i="47"/>
  <c r="P27" i="47"/>
  <c r="M27" i="47"/>
  <c r="K27" i="47"/>
  <c r="I27" i="47"/>
  <c r="E27" i="47"/>
  <c r="C27" i="47"/>
  <c r="P26" i="47"/>
  <c r="M26" i="47"/>
  <c r="E26" i="47"/>
  <c r="C26" i="47"/>
  <c r="P25" i="47"/>
  <c r="M25" i="47"/>
  <c r="K25" i="47"/>
  <c r="I25" i="47"/>
  <c r="E25" i="47"/>
  <c r="C25" i="47"/>
  <c r="P24" i="47"/>
  <c r="M24" i="47"/>
  <c r="E24" i="47"/>
  <c r="C24" i="47"/>
  <c r="P23" i="47"/>
  <c r="M23" i="47"/>
  <c r="K23" i="47"/>
  <c r="I23" i="47"/>
  <c r="E23" i="47"/>
  <c r="C23" i="47"/>
  <c r="P22" i="47"/>
  <c r="M22" i="47"/>
  <c r="E22" i="47"/>
  <c r="C22" i="47"/>
  <c r="P21" i="47"/>
  <c r="M21" i="47"/>
  <c r="K21" i="47"/>
  <c r="I21" i="47"/>
  <c r="E21" i="47"/>
  <c r="C21" i="47"/>
  <c r="P20" i="47"/>
  <c r="M20" i="47"/>
  <c r="E20" i="47"/>
  <c r="C20" i="47"/>
  <c r="P19" i="47"/>
  <c r="M19" i="47"/>
  <c r="K19" i="47"/>
  <c r="I19" i="47"/>
  <c r="E19" i="47"/>
  <c r="C19" i="47"/>
  <c r="P18" i="47"/>
  <c r="M18" i="47"/>
  <c r="E18" i="47"/>
  <c r="C18" i="47"/>
  <c r="P17" i="47"/>
  <c r="M17" i="47"/>
  <c r="K17" i="47"/>
  <c r="I17" i="47"/>
  <c r="E17" i="47"/>
  <c r="C17" i="47"/>
  <c r="P16" i="47"/>
  <c r="M16" i="47"/>
  <c r="E16" i="47"/>
  <c r="C16" i="47"/>
  <c r="P15" i="47"/>
  <c r="M15" i="47"/>
  <c r="K15" i="47"/>
  <c r="I15" i="47"/>
  <c r="E15" i="47"/>
  <c r="C15" i="47"/>
  <c r="P14" i="47"/>
  <c r="M14" i="47"/>
  <c r="E14" i="47"/>
  <c r="C14" i="47"/>
  <c r="P13" i="47"/>
  <c r="M13" i="47"/>
  <c r="K13" i="47"/>
  <c r="I13" i="47"/>
  <c r="E13" i="47"/>
  <c r="C13" i="47"/>
  <c r="P12" i="47"/>
  <c r="M12" i="47"/>
  <c r="E12" i="47"/>
  <c r="C12" i="47"/>
  <c r="P11" i="47"/>
  <c r="M11" i="47"/>
  <c r="K11" i="47"/>
  <c r="I11" i="47"/>
  <c r="E11" i="47"/>
  <c r="C11" i="47"/>
  <c r="P10" i="47"/>
  <c r="N10" i="47"/>
  <c r="O10" i="47" s="1"/>
  <c r="L10" i="47"/>
  <c r="M10" i="47" s="1"/>
  <c r="J10" i="47"/>
  <c r="K10" i="47" s="1"/>
  <c r="I10" i="47"/>
  <c r="H10" i="47"/>
  <c r="F10" i="47"/>
  <c r="D10" i="47"/>
  <c r="E10" i="47" s="1"/>
  <c r="B10" i="47"/>
  <c r="J43" i="46"/>
  <c r="G43" i="46" s="1"/>
  <c r="I43" i="46"/>
  <c r="E43" i="46"/>
  <c r="J42" i="46"/>
  <c r="I42" i="46" s="1"/>
  <c r="G42" i="46"/>
  <c r="E42" i="46"/>
  <c r="J41" i="46"/>
  <c r="I41" i="46"/>
  <c r="G41" i="46"/>
  <c r="E41" i="46"/>
  <c r="C41" i="46"/>
  <c r="J40" i="46"/>
  <c r="E40" i="46" s="1"/>
  <c r="I40" i="46"/>
  <c r="J39" i="46"/>
  <c r="G39" i="46" s="1"/>
  <c r="I39" i="46"/>
  <c r="J38" i="46"/>
  <c r="I38" i="46" s="1"/>
  <c r="G38" i="46"/>
  <c r="J37" i="46"/>
  <c r="I37" i="46"/>
  <c r="G37" i="46"/>
  <c r="E37" i="46"/>
  <c r="C37" i="46"/>
  <c r="J36" i="46"/>
  <c r="E36" i="46" s="1"/>
  <c r="J35" i="46"/>
  <c r="G35" i="46" s="1"/>
  <c r="J34" i="46"/>
  <c r="I34" i="46" s="1"/>
  <c r="J33" i="46"/>
  <c r="I33" i="46"/>
  <c r="G33" i="46"/>
  <c r="E33" i="46"/>
  <c r="C33" i="46"/>
  <c r="J32" i="46"/>
  <c r="E32" i="46" s="1"/>
  <c r="I32" i="46"/>
  <c r="G32" i="46"/>
  <c r="C32" i="46"/>
  <c r="J31" i="46"/>
  <c r="G31" i="46" s="1"/>
  <c r="I31" i="46"/>
  <c r="E31" i="46"/>
  <c r="C31" i="46"/>
  <c r="J30" i="46"/>
  <c r="I30" i="46"/>
  <c r="G30" i="46"/>
  <c r="E30" i="46"/>
  <c r="C30" i="46"/>
  <c r="J29" i="46"/>
  <c r="E29" i="46" s="1"/>
  <c r="I29" i="46"/>
  <c r="G29" i="46"/>
  <c r="C29" i="46"/>
  <c r="J28" i="46"/>
  <c r="G28" i="46" s="1"/>
  <c r="I28" i="46"/>
  <c r="C28" i="46"/>
  <c r="J27" i="46"/>
  <c r="I27" i="46" s="1"/>
  <c r="C27" i="46"/>
  <c r="J26" i="46"/>
  <c r="I26" i="46"/>
  <c r="G26" i="46"/>
  <c r="E26" i="46"/>
  <c r="C26" i="46"/>
  <c r="J25" i="46"/>
  <c r="E25" i="46" s="1"/>
  <c r="I25" i="46"/>
  <c r="G25" i="46"/>
  <c r="C25" i="46"/>
  <c r="J24" i="46"/>
  <c r="G24" i="46" s="1"/>
  <c r="I24" i="46"/>
  <c r="C24" i="46"/>
  <c r="J23" i="46"/>
  <c r="I23" i="46" s="1"/>
  <c r="C23" i="46"/>
  <c r="J22" i="46"/>
  <c r="I22" i="46"/>
  <c r="G22" i="46"/>
  <c r="E22" i="46"/>
  <c r="C22" i="46"/>
  <c r="J21" i="46"/>
  <c r="E21" i="46" s="1"/>
  <c r="I21" i="46"/>
  <c r="G21" i="46"/>
  <c r="C21" i="46"/>
  <c r="J20" i="46"/>
  <c r="G20" i="46" s="1"/>
  <c r="I20" i="46"/>
  <c r="C20" i="46"/>
  <c r="J19" i="46"/>
  <c r="I19" i="46" s="1"/>
  <c r="J18" i="46"/>
  <c r="I18" i="46"/>
  <c r="G18" i="46"/>
  <c r="E18" i="46"/>
  <c r="C18" i="46"/>
  <c r="J17" i="46"/>
  <c r="E17" i="46" s="1"/>
  <c r="I17" i="46"/>
  <c r="G17" i="46"/>
  <c r="C17" i="46"/>
  <c r="J16" i="46"/>
  <c r="G16" i="46" s="1"/>
  <c r="I16" i="46"/>
  <c r="C16" i="46"/>
  <c r="J15" i="46"/>
  <c r="I15" i="46" s="1"/>
  <c r="J14" i="46"/>
  <c r="I14" i="46"/>
  <c r="G14" i="46"/>
  <c r="E14" i="46"/>
  <c r="C14" i="46"/>
  <c r="J13" i="46"/>
  <c r="E13" i="46" s="1"/>
  <c r="I13" i="46"/>
  <c r="G13" i="46"/>
  <c r="C13" i="46"/>
  <c r="J12" i="46"/>
  <c r="G12" i="46" s="1"/>
  <c r="I12" i="46"/>
  <c r="C12" i="46"/>
  <c r="J11" i="46"/>
  <c r="H11" i="46"/>
  <c r="I11" i="46" s="1"/>
  <c r="F11" i="46"/>
  <c r="G11" i="46" s="1"/>
  <c r="D11" i="46"/>
  <c r="E11" i="46" s="1"/>
  <c r="B11" i="46"/>
  <c r="C11" i="46" s="1"/>
  <c r="W43" i="45"/>
  <c r="U43" i="45"/>
  <c r="S43" i="45"/>
  <c r="Q43" i="45"/>
  <c r="O43" i="45"/>
  <c r="M43" i="45"/>
  <c r="K43" i="45"/>
  <c r="I43" i="45"/>
  <c r="G43" i="45"/>
  <c r="E43" i="45"/>
  <c r="C43" i="45"/>
  <c r="W42" i="45"/>
  <c r="U42" i="45"/>
  <c r="S42" i="45"/>
  <c r="Q42" i="45"/>
  <c r="O42" i="45"/>
  <c r="M42" i="45"/>
  <c r="K42" i="45"/>
  <c r="I42" i="45"/>
  <c r="G42" i="45"/>
  <c r="E42" i="45"/>
  <c r="C42" i="45"/>
  <c r="W41" i="45"/>
  <c r="U41" i="45"/>
  <c r="S41" i="45"/>
  <c r="Q41" i="45"/>
  <c r="O41" i="45"/>
  <c r="M41" i="45"/>
  <c r="K41" i="45"/>
  <c r="I41" i="45"/>
  <c r="G41" i="45"/>
  <c r="E41" i="45"/>
  <c r="C41" i="45"/>
  <c r="W40" i="45"/>
  <c r="U40" i="45"/>
  <c r="S40" i="45"/>
  <c r="Q40" i="45"/>
  <c r="O40" i="45"/>
  <c r="M40" i="45"/>
  <c r="K40" i="45"/>
  <c r="I40" i="45"/>
  <c r="G40" i="45"/>
  <c r="E40" i="45"/>
  <c r="C40" i="45"/>
  <c r="W39" i="45"/>
  <c r="U39" i="45"/>
  <c r="S39" i="45"/>
  <c r="Q39" i="45"/>
  <c r="O39" i="45"/>
  <c r="M39" i="45"/>
  <c r="K39" i="45"/>
  <c r="I39" i="45"/>
  <c r="G39" i="45"/>
  <c r="E39" i="45"/>
  <c r="C39" i="45"/>
  <c r="W38" i="45"/>
  <c r="U38" i="45"/>
  <c r="S38" i="45"/>
  <c r="Q38" i="45"/>
  <c r="O38" i="45"/>
  <c r="M38" i="45"/>
  <c r="K38" i="45"/>
  <c r="I38" i="45"/>
  <c r="G38" i="45"/>
  <c r="E38" i="45"/>
  <c r="C38" i="45"/>
  <c r="W37" i="45"/>
  <c r="U37" i="45"/>
  <c r="S37" i="45"/>
  <c r="Q37" i="45"/>
  <c r="O37" i="45"/>
  <c r="M37" i="45"/>
  <c r="K37" i="45"/>
  <c r="I37" i="45"/>
  <c r="G37" i="45"/>
  <c r="E37" i="45"/>
  <c r="C37" i="45"/>
  <c r="W36" i="45"/>
  <c r="U36" i="45"/>
  <c r="S36" i="45"/>
  <c r="Q36" i="45"/>
  <c r="O36" i="45"/>
  <c r="M36" i="45"/>
  <c r="K36" i="45"/>
  <c r="I36" i="45"/>
  <c r="G36" i="45"/>
  <c r="E36" i="45"/>
  <c r="C36" i="45"/>
  <c r="W35" i="45"/>
  <c r="U35" i="45"/>
  <c r="S35" i="45"/>
  <c r="Q35" i="45"/>
  <c r="O35" i="45"/>
  <c r="M35" i="45"/>
  <c r="K35" i="45"/>
  <c r="I35" i="45"/>
  <c r="G35" i="45"/>
  <c r="E35" i="45"/>
  <c r="C35" i="45"/>
  <c r="W34" i="45"/>
  <c r="U34" i="45"/>
  <c r="S34" i="45"/>
  <c r="Q34" i="45"/>
  <c r="O34" i="45"/>
  <c r="M34" i="45"/>
  <c r="K34" i="45"/>
  <c r="I34" i="45"/>
  <c r="G34" i="45"/>
  <c r="E34" i="45"/>
  <c r="C34" i="45"/>
  <c r="W33" i="45"/>
  <c r="U33" i="45"/>
  <c r="S33" i="45"/>
  <c r="Q33" i="45"/>
  <c r="O33" i="45"/>
  <c r="M33" i="45"/>
  <c r="K33" i="45"/>
  <c r="I33" i="45"/>
  <c r="G33" i="45"/>
  <c r="E33" i="45"/>
  <c r="C33" i="45"/>
  <c r="W32" i="45"/>
  <c r="U32" i="45"/>
  <c r="S32" i="45"/>
  <c r="Q32" i="45"/>
  <c r="O32" i="45"/>
  <c r="M32" i="45"/>
  <c r="K32" i="45"/>
  <c r="I32" i="45"/>
  <c r="G32" i="45"/>
  <c r="E32" i="45"/>
  <c r="C32" i="45"/>
  <c r="W31" i="45"/>
  <c r="U31" i="45"/>
  <c r="S31" i="45"/>
  <c r="Q31" i="45"/>
  <c r="O31" i="45"/>
  <c r="M31" i="45"/>
  <c r="K31" i="45"/>
  <c r="I31" i="45"/>
  <c r="G31" i="45"/>
  <c r="E31" i="45"/>
  <c r="C31" i="45"/>
  <c r="W30" i="45"/>
  <c r="U30" i="45"/>
  <c r="S30" i="45"/>
  <c r="Q30" i="45"/>
  <c r="O30" i="45"/>
  <c r="M30" i="45"/>
  <c r="K30" i="45"/>
  <c r="I30" i="45"/>
  <c r="G30" i="45"/>
  <c r="E30" i="45"/>
  <c r="C30" i="45"/>
  <c r="W29" i="45"/>
  <c r="U29" i="45"/>
  <c r="S29" i="45"/>
  <c r="Q29" i="45"/>
  <c r="O29" i="45"/>
  <c r="M29" i="45"/>
  <c r="K29" i="45"/>
  <c r="I29" i="45"/>
  <c r="G29" i="45"/>
  <c r="E29" i="45"/>
  <c r="C29" i="45"/>
  <c r="W28" i="45"/>
  <c r="U28" i="45"/>
  <c r="S28" i="45"/>
  <c r="Q28" i="45"/>
  <c r="O28" i="45"/>
  <c r="M28" i="45"/>
  <c r="K28" i="45"/>
  <c r="I28" i="45"/>
  <c r="G28" i="45"/>
  <c r="E28" i="45"/>
  <c r="C28" i="45"/>
  <c r="W27" i="45"/>
  <c r="U27" i="45"/>
  <c r="S27" i="45"/>
  <c r="Q27" i="45"/>
  <c r="O27" i="45"/>
  <c r="M27" i="45"/>
  <c r="K27" i="45"/>
  <c r="I27" i="45"/>
  <c r="G27" i="45"/>
  <c r="E27" i="45"/>
  <c r="C27" i="45"/>
  <c r="W26" i="45"/>
  <c r="U26" i="45"/>
  <c r="S26" i="45"/>
  <c r="Q26" i="45"/>
  <c r="O26" i="45"/>
  <c r="M26" i="45"/>
  <c r="K26" i="45"/>
  <c r="I26" i="45"/>
  <c r="G26" i="45"/>
  <c r="E26" i="45"/>
  <c r="C26" i="45"/>
  <c r="W25" i="45"/>
  <c r="U25" i="45"/>
  <c r="S25" i="45"/>
  <c r="Q25" i="45"/>
  <c r="O25" i="45"/>
  <c r="M25" i="45"/>
  <c r="K25" i="45"/>
  <c r="I25" i="45"/>
  <c r="G25" i="45"/>
  <c r="E25" i="45"/>
  <c r="C25" i="45"/>
  <c r="W24" i="45"/>
  <c r="U24" i="45"/>
  <c r="S24" i="45"/>
  <c r="Q24" i="45"/>
  <c r="O24" i="45"/>
  <c r="M24" i="45"/>
  <c r="K24" i="45"/>
  <c r="I24" i="45"/>
  <c r="G24" i="45"/>
  <c r="E24" i="45"/>
  <c r="C24" i="45"/>
  <c r="W23" i="45"/>
  <c r="U23" i="45"/>
  <c r="S23" i="45"/>
  <c r="Q23" i="45"/>
  <c r="O23" i="45"/>
  <c r="M23" i="45"/>
  <c r="K23" i="45"/>
  <c r="I23" i="45"/>
  <c r="G23" i="45"/>
  <c r="E23" i="45"/>
  <c r="C23" i="45"/>
  <c r="W22" i="45"/>
  <c r="U22" i="45"/>
  <c r="S22" i="45"/>
  <c r="Q22" i="45"/>
  <c r="O22" i="45"/>
  <c r="M22" i="45"/>
  <c r="K22" i="45"/>
  <c r="I22" i="45"/>
  <c r="G22" i="45"/>
  <c r="E22" i="45"/>
  <c r="C22" i="45"/>
  <c r="W21" i="45"/>
  <c r="U21" i="45"/>
  <c r="S21" i="45"/>
  <c r="Q21" i="45"/>
  <c r="O21" i="45"/>
  <c r="M21" i="45"/>
  <c r="K21" i="45"/>
  <c r="I21" i="45"/>
  <c r="G21" i="45"/>
  <c r="E21" i="45"/>
  <c r="C21" i="45"/>
  <c r="W20" i="45"/>
  <c r="U20" i="45"/>
  <c r="S20" i="45"/>
  <c r="Q20" i="45"/>
  <c r="O20" i="45"/>
  <c r="M20" i="45"/>
  <c r="K20" i="45"/>
  <c r="I20" i="45"/>
  <c r="G20" i="45"/>
  <c r="E20" i="45"/>
  <c r="C20" i="45"/>
  <c r="W19" i="45"/>
  <c r="U19" i="45"/>
  <c r="S19" i="45"/>
  <c r="Q19" i="45"/>
  <c r="O19" i="45"/>
  <c r="M19" i="45"/>
  <c r="K19" i="45"/>
  <c r="I19" i="45"/>
  <c r="G19" i="45"/>
  <c r="E19" i="45"/>
  <c r="C19" i="45"/>
  <c r="W18" i="45"/>
  <c r="U18" i="45"/>
  <c r="S18" i="45"/>
  <c r="Q18" i="45"/>
  <c r="O18" i="45"/>
  <c r="M18" i="45"/>
  <c r="K18" i="45"/>
  <c r="I18" i="45"/>
  <c r="G18" i="45"/>
  <c r="E18" i="45"/>
  <c r="C18" i="45"/>
  <c r="W17" i="45"/>
  <c r="U17" i="45"/>
  <c r="S17" i="45"/>
  <c r="Q17" i="45"/>
  <c r="O17" i="45"/>
  <c r="M17" i="45"/>
  <c r="K17" i="45"/>
  <c r="I17" i="45"/>
  <c r="G17" i="45"/>
  <c r="E17" i="45"/>
  <c r="C17" i="45"/>
  <c r="W16" i="45"/>
  <c r="U16" i="45"/>
  <c r="S16" i="45"/>
  <c r="Q16" i="45"/>
  <c r="O16" i="45"/>
  <c r="M16" i="45"/>
  <c r="K16" i="45"/>
  <c r="I16" i="45"/>
  <c r="G16" i="45"/>
  <c r="E16" i="45"/>
  <c r="C16" i="45"/>
  <c r="W15" i="45"/>
  <c r="U15" i="45"/>
  <c r="S15" i="45"/>
  <c r="Q15" i="45"/>
  <c r="O15" i="45"/>
  <c r="M15" i="45"/>
  <c r="K15" i="45"/>
  <c r="I15" i="45"/>
  <c r="G15" i="45"/>
  <c r="E15" i="45"/>
  <c r="C15" i="45"/>
  <c r="W14" i="45"/>
  <c r="U14" i="45"/>
  <c r="S14" i="45"/>
  <c r="Q14" i="45"/>
  <c r="O14" i="45"/>
  <c r="M14" i="45"/>
  <c r="K14" i="45"/>
  <c r="I14" i="45"/>
  <c r="G14" i="45"/>
  <c r="E14" i="45"/>
  <c r="C14" i="45"/>
  <c r="W13" i="45"/>
  <c r="U13" i="45"/>
  <c r="S13" i="45"/>
  <c r="Q13" i="45"/>
  <c r="O13" i="45"/>
  <c r="M13" i="45"/>
  <c r="K13" i="45"/>
  <c r="I13" i="45"/>
  <c r="G13" i="45"/>
  <c r="E13" i="45"/>
  <c r="C13" i="45"/>
  <c r="W12" i="45"/>
  <c r="U12" i="45"/>
  <c r="S12" i="45"/>
  <c r="Q12" i="45"/>
  <c r="O12" i="45"/>
  <c r="M12" i="45"/>
  <c r="K12" i="45"/>
  <c r="I12" i="45"/>
  <c r="G12" i="45"/>
  <c r="E12" i="45"/>
  <c r="C12" i="45"/>
  <c r="X11" i="45"/>
  <c r="V11" i="45"/>
  <c r="W11" i="45" s="1"/>
  <c r="U11" i="45"/>
  <c r="T11" i="45"/>
  <c r="R11" i="45"/>
  <c r="S11" i="45" s="1"/>
  <c r="Q11" i="45"/>
  <c r="P11" i="45"/>
  <c r="N11" i="45"/>
  <c r="O11" i="45" s="1"/>
  <c r="M11" i="45"/>
  <c r="L11" i="45"/>
  <c r="J11" i="45"/>
  <c r="K11" i="45" s="1"/>
  <c r="I11" i="45"/>
  <c r="H11" i="45"/>
  <c r="F11" i="45"/>
  <c r="G11" i="45" s="1"/>
  <c r="E11" i="45"/>
  <c r="D11" i="45"/>
  <c r="B11" i="45"/>
  <c r="C11" i="45" s="1"/>
  <c r="F43" i="44"/>
  <c r="E43" i="44" s="1"/>
  <c r="F42" i="44"/>
  <c r="C42" i="44" s="1"/>
  <c r="E42" i="44"/>
  <c r="F41" i="44"/>
  <c r="E41" i="44"/>
  <c r="C41" i="44"/>
  <c r="F40" i="44"/>
  <c r="E40" i="44"/>
  <c r="C40" i="44"/>
  <c r="F39" i="44"/>
  <c r="E39" i="44" s="1"/>
  <c r="F38" i="44"/>
  <c r="C38" i="44" s="1"/>
  <c r="E38" i="44"/>
  <c r="F37" i="44"/>
  <c r="E37" i="44"/>
  <c r="C37" i="44"/>
  <c r="F36" i="44"/>
  <c r="E36" i="44"/>
  <c r="C36" i="44"/>
  <c r="F35" i="44"/>
  <c r="E35" i="44" s="1"/>
  <c r="F34" i="44"/>
  <c r="C34" i="44" s="1"/>
  <c r="E34" i="44"/>
  <c r="F33" i="44"/>
  <c r="E33" i="44"/>
  <c r="C33" i="44"/>
  <c r="F32" i="44"/>
  <c r="E32" i="44"/>
  <c r="C32" i="44"/>
  <c r="F31" i="44"/>
  <c r="E31" i="44" s="1"/>
  <c r="F30" i="44"/>
  <c r="C30" i="44" s="1"/>
  <c r="E30" i="44"/>
  <c r="F29" i="44"/>
  <c r="E29" i="44"/>
  <c r="C29" i="44"/>
  <c r="F28" i="44"/>
  <c r="E28" i="44"/>
  <c r="C28" i="44"/>
  <c r="F27" i="44"/>
  <c r="E27" i="44" s="1"/>
  <c r="F26" i="44"/>
  <c r="C26" i="44" s="1"/>
  <c r="E26" i="44"/>
  <c r="F25" i="44"/>
  <c r="E25" i="44"/>
  <c r="C25" i="44"/>
  <c r="F24" i="44"/>
  <c r="E24" i="44"/>
  <c r="C24" i="44"/>
  <c r="F23" i="44"/>
  <c r="E23" i="44" s="1"/>
  <c r="F22" i="44"/>
  <c r="C22" i="44" s="1"/>
  <c r="E22" i="44"/>
  <c r="F21" i="44"/>
  <c r="E21" i="44"/>
  <c r="C21" i="44"/>
  <c r="F20" i="44"/>
  <c r="E20" i="44"/>
  <c r="C20" i="44"/>
  <c r="F19" i="44"/>
  <c r="E19" i="44" s="1"/>
  <c r="F18" i="44"/>
  <c r="C18" i="44" s="1"/>
  <c r="E18" i="44"/>
  <c r="F17" i="44"/>
  <c r="E17" i="44"/>
  <c r="C17" i="44"/>
  <c r="F16" i="44"/>
  <c r="E16" i="44"/>
  <c r="C16" i="44"/>
  <c r="F15" i="44"/>
  <c r="E15" i="44" s="1"/>
  <c r="F14" i="44"/>
  <c r="C14" i="44" s="1"/>
  <c r="E14" i="44"/>
  <c r="F13" i="44"/>
  <c r="E13" i="44"/>
  <c r="C13" i="44"/>
  <c r="F12" i="44"/>
  <c r="E12" i="44"/>
  <c r="C12" i="44"/>
  <c r="F11" i="44"/>
  <c r="D11" i="44"/>
  <c r="E11" i="44" s="1"/>
  <c r="B11" i="44"/>
  <c r="C11" i="44" s="1"/>
  <c r="N43" i="43"/>
  <c r="M43" i="43"/>
  <c r="K43" i="43"/>
  <c r="I43" i="43"/>
  <c r="G43" i="43"/>
  <c r="E43" i="43"/>
  <c r="C43" i="43"/>
  <c r="N42" i="43"/>
  <c r="M42" i="43" s="1"/>
  <c r="N41" i="43"/>
  <c r="K41" i="43" s="1"/>
  <c r="M41" i="43"/>
  <c r="G41" i="43"/>
  <c r="E41" i="43"/>
  <c r="N40" i="43"/>
  <c r="I40" i="43" s="1"/>
  <c r="M40" i="43"/>
  <c r="K40" i="43"/>
  <c r="E40" i="43"/>
  <c r="C40" i="43"/>
  <c r="N39" i="43"/>
  <c r="M39" i="43"/>
  <c r="K39" i="43"/>
  <c r="I39" i="43"/>
  <c r="G39" i="43"/>
  <c r="E39" i="43"/>
  <c r="C39" i="43"/>
  <c r="N38" i="43"/>
  <c r="M38" i="43" s="1"/>
  <c r="N37" i="43"/>
  <c r="K37" i="43" s="1"/>
  <c r="M37" i="43"/>
  <c r="E37" i="43"/>
  <c r="N36" i="43"/>
  <c r="I36" i="43" s="1"/>
  <c r="M36" i="43"/>
  <c r="K36" i="43"/>
  <c r="G36" i="43"/>
  <c r="E36" i="43"/>
  <c r="C36" i="43"/>
  <c r="N35" i="43"/>
  <c r="M35" i="43"/>
  <c r="K35" i="43"/>
  <c r="I35" i="43"/>
  <c r="G35" i="43"/>
  <c r="E35" i="43"/>
  <c r="C35" i="43"/>
  <c r="N34" i="43"/>
  <c r="M34" i="43" s="1"/>
  <c r="N33" i="43"/>
  <c r="K33" i="43" s="1"/>
  <c r="M33" i="43"/>
  <c r="E33" i="43"/>
  <c r="N32" i="43"/>
  <c r="I32" i="43" s="1"/>
  <c r="M32" i="43"/>
  <c r="K32" i="43"/>
  <c r="G32" i="43"/>
  <c r="E32" i="43"/>
  <c r="C32" i="43"/>
  <c r="N31" i="43"/>
  <c r="M31" i="43"/>
  <c r="K31" i="43"/>
  <c r="I31" i="43"/>
  <c r="G31" i="43"/>
  <c r="E31" i="43"/>
  <c r="C31" i="43"/>
  <c r="N30" i="43"/>
  <c r="M30" i="43" s="1"/>
  <c r="N29" i="43"/>
  <c r="K29" i="43" s="1"/>
  <c r="M29" i="43"/>
  <c r="E29" i="43"/>
  <c r="N28" i="43"/>
  <c r="I28" i="43" s="1"/>
  <c r="M28" i="43"/>
  <c r="K28" i="43"/>
  <c r="G28" i="43"/>
  <c r="E28" i="43"/>
  <c r="C28" i="43"/>
  <c r="N27" i="43"/>
  <c r="M27" i="43"/>
  <c r="K27" i="43"/>
  <c r="I27" i="43"/>
  <c r="G27" i="43"/>
  <c r="E27" i="43"/>
  <c r="C27" i="43"/>
  <c r="N26" i="43"/>
  <c r="M26" i="43" s="1"/>
  <c r="N25" i="43"/>
  <c r="K25" i="43" s="1"/>
  <c r="M25" i="43"/>
  <c r="G25" i="43"/>
  <c r="E25" i="43"/>
  <c r="N24" i="43"/>
  <c r="I24" i="43" s="1"/>
  <c r="M24" i="43"/>
  <c r="K24" i="43"/>
  <c r="G24" i="43"/>
  <c r="E24" i="43"/>
  <c r="C24" i="43"/>
  <c r="N23" i="43"/>
  <c r="M23" i="43"/>
  <c r="K23" i="43"/>
  <c r="I23" i="43"/>
  <c r="G23" i="43"/>
  <c r="E23" i="43"/>
  <c r="C23" i="43"/>
  <c r="N22" i="43"/>
  <c r="M22" i="43" s="1"/>
  <c r="N21" i="43"/>
  <c r="K21" i="43" s="1"/>
  <c r="M21" i="43"/>
  <c r="E21" i="43"/>
  <c r="N20" i="43"/>
  <c r="I20" i="43" s="1"/>
  <c r="M20" i="43"/>
  <c r="K20" i="43"/>
  <c r="G20" i="43"/>
  <c r="E20" i="43"/>
  <c r="C20" i="43"/>
  <c r="N19" i="43"/>
  <c r="M19" i="43"/>
  <c r="K19" i="43"/>
  <c r="I19" i="43"/>
  <c r="G19" i="43"/>
  <c r="E19" i="43"/>
  <c r="C19" i="43"/>
  <c r="N18" i="43"/>
  <c r="M18" i="43" s="1"/>
  <c r="N17" i="43"/>
  <c r="K17" i="43" s="1"/>
  <c r="M17" i="43"/>
  <c r="E17" i="43"/>
  <c r="N16" i="43"/>
  <c r="I16" i="43" s="1"/>
  <c r="M16" i="43"/>
  <c r="K16" i="43"/>
  <c r="E16" i="43"/>
  <c r="C16" i="43"/>
  <c r="N15" i="43"/>
  <c r="M15" i="43"/>
  <c r="K15" i="43"/>
  <c r="I15" i="43"/>
  <c r="G15" i="43"/>
  <c r="E15" i="43"/>
  <c r="C15" i="43"/>
  <c r="N14" i="43"/>
  <c r="M14" i="43" s="1"/>
  <c r="G14" i="43"/>
  <c r="N13" i="43"/>
  <c r="K13" i="43" s="1"/>
  <c r="M13" i="43"/>
  <c r="E13" i="43"/>
  <c r="N12" i="43"/>
  <c r="I12" i="43" s="1"/>
  <c r="M12" i="43"/>
  <c r="K12" i="43"/>
  <c r="E12" i="43"/>
  <c r="C12" i="43"/>
  <c r="L11" i="43"/>
  <c r="J11" i="43"/>
  <c r="H11" i="43"/>
  <c r="F11" i="43"/>
  <c r="D11" i="43"/>
  <c r="B11" i="43"/>
  <c r="F26" i="42"/>
  <c r="G26" i="42" s="1"/>
  <c r="E26" i="42"/>
  <c r="F25" i="42"/>
  <c r="G25" i="42" s="1"/>
  <c r="E25" i="42"/>
  <c r="F24" i="42"/>
  <c r="G24" i="42" s="1"/>
  <c r="E24" i="42"/>
  <c r="F23" i="42"/>
  <c r="G23" i="42" s="1"/>
  <c r="E23" i="42"/>
  <c r="F22" i="42"/>
  <c r="G22" i="42" s="1"/>
  <c r="E22" i="42"/>
  <c r="F21" i="42"/>
  <c r="G21" i="42" s="1"/>
  <c r="E21" i="42"/>
  <c r="F20" i="42"/>
  <c r="G20" i="42" s="1"/>
  <c r="E20" i="42"/>
  <c r="F19" i="42"/>
  <c r="G19" i="42" s="1"/>
  <c r="E19" i="42"/>
  <c r="F18" i="42"/>
  <c r="G18" i="42" s="1"/>
  <c r="E18" i="42"/>
  <c r="F17" i="42"/>
  <c r="G17" i="42" s="1"/>
  <c r="E17" i="42"/>
  <c r="F16" i="42"/>
  <c r="G16" i="42" s="1"/>
  <c r="E16" i="42"/>
  <c r="F15" i="42"/>
  <c r="G15" i="42" s="1"/>
  <c r="E15" i="42"/>
  <c r="F14" i="42"/>
  <c r="G14" i="42" s="1"/>
  <c r="E14" i="42"/>
  <c r="F13" i="42"/>
  <c r="G13" i="42" s="1"/>
  <c r="E13" i="42"/>
  <c r="F12" i="42"/>
  <c r="G12" i="42" s="1"/>
  <c r="E12" i="42"/>
  <c r="F11" i="42"/>
  <c r="G11" i="42" s="1"/>
  <c r="E11" i="42"/>
  <c r="F10" i="42"/>
  <c r="E10" i="42"/>
  <c r="D10" i="42"/>
  <c r="B10" i="42"/>
  <c r="C26" i="42" s="1"/>
  <c r="F42" i="41"/>
  <c r="E42" i="41" s="1"/>
  <c r="F41" i="41"/>
  <c r="C41" i="41" s="1"/>
  <c r="E41" i="41"/>
  <c r="F40" i="41"/>
  <c r="E40" i="41"/>
  <c r="C40" i="41"/>
  <c r="F39" i="41"/>
  <c r="E39" i="41"/>
  <c r="C39" i="41"/>
  <c r="F38" i="41"/>
  <c r="E38" i="41" s="1"/>
  <c r="F37" i="41"/>
  <c r="C37" i="41" s="1"/>
  <c r="E37" i="41"/>
  <c r="F36" i="41"/>
  <c r="E36" i="41"/>
  <c r="C36" i="41"/>
  <c r="F35" i="41"/>
  <c r="E35" i="41"/>
  <c r="C35" i="41"/>
  <c r="F34" i="41"/>
  <c r="E34" i="41" s="1"/>
  <c r="F33" i="41"/>
  <c r="C33" i="41" s="1"/>
  <c r="E33" i="41"/>
  <c r="F32" i="41"/>
  <c r="E32" i="41"/>
  <c r="C32" i="41"/>
  <c r="F31" i="41"/>
  <c r="E31" i="41"/>
  <c r="C31" i="41"/>
  <c r="F30" i="41"/>
  <c r="E30" i="41" s="1"/>
  <c r="F29" i="41"/>
  <c r="C29" i="41" s="1"/>
  <c r="E29" i="41"/>
  <c r="F28" i="41"/>
  <c r="E28" i="41"/>
  <c r="C28" i="41"/>
  <c r="F27" i="41"/>
  <c r="E27" i="41"/>
  <c r="C27" i="41"/>
  <c r="F26" i="41"/>
  <c r="E26" i="41" s="1"/>
  <c r="F25" i="41"/>
  <c r="C25" i="41" s="1"/>
  <c r="E25" i="41"/>
  <c r="F24" i="41"/>
  <c r="E24" i="41"/>
  <c r="C24" i="41"/>
  <c r="F23" i="41"/>
  <c r="E23" i="41"/>
  <c r="C23" i="41"/>
  <c r="F22" i="41"/>
  <c r="E22" i="41" s="1"/>
  <c r="F21" i="41"/>
  <c r="C21" i="41" s="1"/>
  <c r="E21" i="41"/>
  <c r="F20" i="41"/>
  <c r="E20" i="41"/>
  <c r="C20" i="41"/>
  <c r="F19" i="41"/>
  <c r="E19" i="41"/>
  <c r="C19" i="41"/>
  <c r="F18" i="41"/>
  <c r="E18" i="41" s="1"/>
  <c r="F17" i="41"/>
  <c r="C17" i="41" s="1"/>
  <c r="E17" i="41"/>
  <c r="F16" i="41"/>
  <c r="E16" i="41"/>
  <c r="C16" i="41"/>
  <c r="F15" i="41"/>
  <c r="E15" i="41"/>
  <c r="C15" i="41"/>
  <c r="F14" i="41"/>
  <c r="E14" i="41" s="1"/>
  <c r="F13" i="41"/>
  <c r="C13" i="41" s="1"/>
  <c r="E13" i="41"/>
  <c r="F12" i="41"/>
  <c r="E12" i="41"/>
  <c r="C12" i="41"/>
  <c r="F11" i="41"/>
  <c r="E11" i="41"/>
  <c r="C11" i="41"/>
  <c r="F10" i="41"/>
  <c r="D10" i="41"/>
  <c r="E10" i="41" s="1"/>
  <c r="B10" i="41"/>
  <c r="C10" i="41" s="1"/>
  <c r="B8" i="40"/>
  <c r="C12" i="87" l="1"/>
  <c r="F11" i="95"/>
  <c r="F20" i="80"/>
  <c r="E13" i="84"/>
  <c r="E10" i="84"/>
  <c r="E22" i="86"/>
  <c r="F11" i="86" s="1"/>
  <c r="F30" i="95"/>
  <c r="F16" i="95"/>
  <c r="F17" i="95"/>
  <c r="C9" i="77"/>
  <c r="C13" i="77"/>
  <c r="C17" i="77"/>
  <c r="C21" i="77"/>
  <c r="C25" i="77"/>
  <c r="C29" i="77"/>
  <c r="C33" i="77"/>
  <c r="C37" i="77"/>
  <c r="C9" i="79"/>
  <c r="C13" i="79"/>
  <c r="C17" i="79"/>
  <c r="C21" i="79"/>
  <c r="C25" i="79"/>
  <c r="C29" i="79"/>
  <c r="C11" i="82"/>
  <c r="C15" i="82"/>
  <c r="C19" i="82"/>
  <c r="C23" i="82"/>
  <c r="C27" i="82"/>
  <c r="C31" i="82"/>
  <c r="C11" i="85"/>
  <c r="C15" i="85"/>
  <c r="C19" i="85"/>
  <c r="C23" i="85"/>
  <c r="C27" i="85"/>
  <c r="C31" i="85"/>
  <c r="C18" i="88"/>
  <c r="C22" i="88"/>
  <c r="C26" i="88"/>
  <c r="C30" i="88"/>
  <c r="C34" i="88"/>
  <c r="E37" i="89"/>
  <c r="F32" i="89" s="1"/>
  <c r="E18" i="91"/>
  <c r="F9" i="91" s="1"/>
  <c r="F18" i="91" s="1"/>
  <c r="C8" i="93"/>
  <c r="C12" i="93"/>
  <c r="D16" i="78"/>
  <c r="E10" i="78" s="1"/>
  <c r="C26" i="79"/>
  <c r="C30" i="79"/>
  <c r="E20" i="76"/>
  <c r="E23" i="76"/>
  <c r="E15" i="76"/>
  <c r="E24" i="76"/>
  <c r="C35" i="77"/>
  <c r="C29" i="82"/>
  <c r="C25" i="85"/>
  <c r="C29" i="85"/>
  <c r="C24" i="88"/>
  <c r="C28" i="88"/>
  <c r="C32" i="88"/>
  <c r="E20" i="90"/>
  <c r="F13" i="90" s="1"/>
  <c r="E25" i="92"/>
  <c r="F15" i="92" s="1"/>
  <c r="E11" i="76"/>
  <c r="E13" i="76"/>
  <c r="E10" i="76"/>
  <c r="E16" i="76"/>
  <c r="C8" i="77"/>
  <c r="C12" i="77"/>
  <c r="C16" i="77"/>
  <c r="C20" i="77"/>
  <c r="C24" i="77"/>
  <c r="C28" i="77"/>
  <c r="C32" i="77"/>
  <c r="C8" i="79"/>
  <c r="C12" i="79"/>
  <c r="C16" i="79"/>
  <c r="C20" i="79"/>
  <c r="C24" i="79"/>
  <c r="E10" i="81"/>
  <c r="E15" i="81" s="1"/>
  <c r="C10" i="82"/>
  <c r="C32" i="82" s="1"/>
  <c r="C14" i="82"/>
  <c r="C18" i="82"/>
  <c r="C22" i="82"/>
  <c r="C26" i="82"/>
  <c r="C10" i="85"/>
  <c r="C32" i="85" s="1"/>
  <c r="C14" i="85"/>
  <c r="C18" i="85"/>
  <c r="C22" i="85"/>
  <c r="C26" i="85"/>
  <c r="C9" i="88"/>
  <c r="C35" i="88" s="1"/>
  <c r="C13" i="88"/>
  <c r="C17" i="88"/>
  <c r="C21" i="88"/>
  <c r="C25" i="88"/>
  <c r="C29" i="88"/>
  <c r="C8" i="94"/>
  <c r="C12" i="94"/>
  <c r="C16" i="94"/>
  <c r="C20" i="94"/>
  <c r="C24" i="94"/>
  <c r="C28" i="94"/>
  <c r="F9" i="95"/>
  <c r="F32" i="95" s="1"/>
  <c r="G30" i="43"/>
  <c r="G38" i="43"/>
  <c r="G42" i="43"/>
  <c r="C23" i="49"/>
  <c r="G21" i="43"/>
  <c r="I22" i="43"/>
  <c r="I30" i="43"/>
  <c r="E15" i="46"/>
  <c r="E19" i="46"/>
  <c r="E23" i="46"/>
  <c r="E27" i="46"/>
  <c r="C34" i="46"/>
  <c r="C35" i="46"/>
  <c r="C36" i="46"/>
  <c r="O12" i="47"/>
  <c r="G12" i="47"/>
  <c r="O14" i="47"/>
  <c r="G14" i="47"/>
  <c r="O16" i="47"/>
  <c r="G16" i="47"/>
  <c r="O18" i="47"/>
  <c r="G18" i="47"/>
  <c r="O20" i="47"/>
  <c r="G20" i="47"/>
  <c r="O22" i="47"/>
  <c r="G22" i="47"/>
  <c r="O24" i="47"/>
  <c r="G24" i="47"/>
  <c r="O26" i="47"/>
  <c r="G26" i="47"/>
  <c r="O28" i="47"/>
  <c r="G28" i="47"/>
  <c r="O30" i="47"/>
  <c r="G30" i="47"/>
  <c r="O32" i="47"/>
  <c r="G32" i="47"/>
  <c r="O34" i="47"/>
  <c r="G34" i="47"/>
  <c r="O36" i="47"/>
  <c r="G36" i="47"/>
  <c r="O38" i="47"/>
  <c r="G38" i="47"/>
  <c r="O40" i="47"/>
  <c r="G40" i="47"/>
  <c r="O42" i="47"/>
  <c r="G42" i="47"/>
  <c r="Q14" i="48"/>
  <c r="I14" i="48"/>
  <c r="Q18" i="48"/>
  <c r="I18" i="48"/>
  <c r="Q22" i="48"/>
  <c r="I22" i="48"/>
  <c r="Q26" i="48"/>
  <c r="I26" i="48"/>
  <c r="Q30" i="48"/>
  <c r="I30" i="48"/>
  <c r="Q34" i="48"/>
  <c r="I34" i="48"/>
  <c r="Q38" i="48"/>
  <c r="I38" i="48"/>
  <c r="Q42" i="48"/>
  <c r="I42" i="48"/>
  <c r="I11" i="49"/>
  <c r="O16" i="49"/>
  <c r="G16" i="49"/>
  <c r="E23" i="49"/>
  <c r="O24" i="49"/>
  <c r="G24" i="49"/>
  <c r="M24" i="49"/>
  <c r="E24" i="49"/>
  <c r="C18" i="53"/>
  <c r="E18" i="53"/>
  <c r="C22" i="53"/>
  <c r="E22" i="53"/>
  <c r="C42" i="53"/>
  <c r="E42" i="53"/>
  <c r="G26" i="43"/>
  <c r="I16" i="54"/>
  <c r="G16" i="54"/>
  <c r="K16" i="54"/>
  <c r="C16" i="54"/>
  <c r="E16" i="54"/>
  <c r="G13" i="43"/>
  <c r="I14" i="43"/>
  <c r="I18" i="43"/>
  <c r="I26" i="43"/>
  <c r="G29" i="43"/>
  <c r="I42" i="43"/>
  <c r="C34" i="41"/>
  <c r="K14" i="43"/>
  <c r="K18" i="43"/>
  <c r="C22" i="43"/>
  <c r="K26" i="43"/>
  <c r="C30" i="43"/>
  <c r="C34" i="43"/>
  <c r="C31" i="44"/>
  <c r="C35" i="44"/>
  <c r="E12" i="46"/>
  <c r="G15" i="46"/>
  <c r="E16" i="46"/>
  <c r="G19" i="46"/>
  <c r="E20" i="46"/>
  <c r="G23" i="46"/>
  <c r="E24" i="46"/>
  <c r="G27" i="46"/>
  <c r="E28" i="46"/>
  <c r="E34" i="46"/>
  <c r="E35" i="46"/>
  <c r="G36" i="46"/>
  <c r="C38" i="46"/>
  <c r="C39" i="46"/>
  <c r="C40" i="46"/>
  <c r="G10" i="47"/>
  <c r="I12" i="47"/>
  <c r="I14" i="47"/>
  <c r="I16" i="47"/>
  <c r="I18" i="47"/>
  <c r="I20" i="47"/>
  <c r="I22" i="47"/>
  <c r="I24" i="47"/>
  <c r="I26" i="47"/>
  <c r="I28" i="47"/>
  <c r="I30" i="47"/>
  <c r="I32" i="47"/>
  <c r="I34" i="47"/>
  <c r="I36" i="47"/>
  <c r="I38" i="47"/>
  <c r="I40" i="47"/>
  <c r="I42" i="47"/>
  <c r="C14" i="48"/>
  <c r="M14" i="48"/>
  <c r="C18" i="48"/>
  <c r="M18" i="48"/>
  <c r="C22" i="48"/>
  <c r="M22" i="48"/>
  <c r="C26" i="48"/>
  <c r="M26" i="48"/>
  <c r="C30" i="48"/>
  <c r="M30" i="48"/>
  <c r="C34" i="48"/>
  <c r="M34" i="48"/>
  <c r="C38" i="48"/>
  <c r="M38" i="48"/>
  <c r="C42" i="48"/>
  <c r="M42" i="48"/>
  <c r="E11" i="49"/>
  <c r="M13" i="49"/>
  <c r="E13" i="49"/>
  <c r="Q15" i="49"/>
  <c r="I15" i="49"/>
  <c r="K16" i="49"/>
  <c r="Q19" i="49"/>
  <c r="I19" i="49"/>
  <c r="O19" i="49"/>
  <c r="G19" i="49"/>
  <c r="I24" i="49"/>
  <c r="Q27" i="49"/>
  <c r="I27" i="49"/>
  <c r="O27" i="49"/>
  <c r="G27" i="49"/>
  <c r="Q31" i="49"/>
  <c r="I31" i="49"/>
  <c r="O31" i="49"/>
  <c r="G31" i="49"/>
  <c r="M31" i="49"/>
  <c r="E31" i="49"/>
  <c r="Q35" i="49"/>
  <c r="I35" i="49"/>
  <c r="O35" i="49"/>
  <c r="G35" i="49"/>
  <c r="M35" i="49"/>
  <c r="E35" i="49"/>
  <c r="Q39" i="49"/>
  <c r="I39" i="49"/>
  <c r="O39" i="49"/>
  <c r="G39" i="49"/>
  <c r="M39" i="49"/>
  <c r="E39" i="49"/>
  <c r="Q43" i="49"/>
  <c r="I43" i="49"/>
  <c r="O43" i="49"/>
  <c r="G43" i="49"/>
  <c r="M43" i="49"/>
  <c r="E43" i="49"/>
  <c r="G18" i="43"/>
  <c r="G22" i="43"/>
  <c r="G34" i="43"/>
  <c r="C15" i="46"/>
  <c r="C19" i="46"/>
  <c r="M11" i="49"/>
  <c r="Q23" i="49"/>
  <c r="I23" i="49"/>
  <c r="O23" i="49"/>
  <c r="G23" i="49"/>
  <c r="G17" i="43"/>
  <c r="G33" i="43"/>
  <c r="I34" i="43"/>
  <c r="G37" i="43"/>
  <c r="I38" i="43"/>
  <c r="C14" i="41"/>
  <c r="C18" i="41"/>
  <c r="C22" i="41"/>
  <c r="C26" i="41"/>
  <c r="C30" i="41"/>
  <c r="C38" i="41"/>
  <c r="C42" i="41"/>
  <c r="C10" i="42"/>
  <c r="G10" i="42" s="1"/>
  <c r="G12" i="43"/>
  <c r="I13" i="43"/>
  <c r="C14" i="43"/>
  <c r="G16" i="43"/>
  <c r="I17" i="43"/>
  <c r="C18" i="43"/>
  <c r="I21" i="43"/>
  <c r="K22" i="43"/>
  <c r="I25" i="43"/>
  <c r="C26" i="43"/>
  <c r="I29" i="43"/>
  <c r="K30" i="43"/>
  <c r="I33" i="43"/>
  <c r="K34" i="43"/>
  <c r="I37" i="43"/>
  <c r="C38" i="43"/>
  <c r="K38" i="43"/>
  <c r="G40" i="43"/>
  <c r="I41" i="43"/>
  <c r="C42" i="43"/>
  <c r="K42" i="43"/>
  <c r="C15" i="44"/>
  <c r="C19" i="44"/>
  <c r="C23" i="44"/>
  <c r="C27" i="44"/>
  <c r="C39" i="44"/>
  <c r="C43" i="44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N11" i="43"/>
  <c r="C13" i="43"/>
  <c r="E14" i="43"/>
  <c r="C17" i="43"/>
  <c r="E18" i="43"/>
  <c r="C21" i="43"/>
  <c r="E22" i="43"/>
  <c r="C25" i="43"/>
  <c r="E26" i="43"/>
  <c r="C29" i="43"/>
  <c r="E30" i="43"/>
  <c r="C33" i="43"/>
  <c r="E34" i="43"/>
  <c r="C37" i="43"/>
  <c r="E38" i="43"/>
  <c r="C41" i="43"/>
  <c r="E42" i="43"/>
  <c r="G34" i="46"/>
  <c r="I35" i="46"/>
  <c r="I36" i="46"/>
  <c r="E38" i="46"/>
  <c r="E39" i="46"/>
  <c r="G40" i="46"/>
  <c r="C42" i="46"/>
  <c r="C43" i="46"/>
  <c r="C10" i="47"/>
  <c r="O11" i="47"/>
  <c r="G11" i="47"/>
  <c r="K12" i="47"/>
  <c r="O13" i="47"/>
  <c r="G13" i="47"/>
  <c r="K14" i="47"/>
  <c r="O15" i="47"/>
  <c r="G15" i="47"/>
  <c r="K16" i="47"/>
  <c r="O17" i="47"/>
  <c r="G17" i="47"/>
  <c r="K18" i="47"/>
  <c r="O19" i="47"/>
  <c r="G19" i="47"/>
  <c r="K20" i="47"/>
  <c r="O21" i="47"/>
  <c r="G21" i="47"/>
  <c r="K22" i="47"/>
  <c r="O23" i="47"/>
  <c r="G23" i="47"/>
  <c r="K24" i="47"/>
  <c r="O25" i="47"/>
  <c r="G25" i="47"/>
  <c r="K26" i="47"/>
  <c r="O27" i="47"/>
  <c r="G27" i="47"/>
  <c r="K28" i="47"/>
  <c r="O29" i="47"/>
  <c r="G29" i="47"/>
  <c r="K30" i="47"/>
  <c r="O31" i="47"/>
  <c r="G31" i="47"/>
  <c r="K32" i="47"/>
  <c r="O33" i="47"/>
  <c r="G33" i="47"/>
  <c r="K34" i="47"/>
  <c r="O35" i="47"/>
  <c r="G35" i="47"/>
  <c r="K36" i="47"/>
  <c r="O37" i="47"/>
  <c r="G37" i="47"/>
  <c r="K38" i="47"/>
  <c r="O39" i="47"/>
  <c r="G39" i="47"/>
  <c r="K40" i="47"/>
  <c r="O41" i="47"/>
  <c r="G41" i="47"/>
  <c r="K42" i="47"/>
  <c r="Q12" i="48"/>
  <c r="I12" i="48"/>
  <c r="T11" i="48"/>
  <c r="E14" i="48"/>
  <c r="O14" i="48"/>
  <c r="Q16" i="48"/>
  <c r="I16" i="48"/>
  <c r="E18" i="48"/>
  <c r="O18" i="48"/>
  <c r="Q20" i="48"/>
  <c r="I20" i="48"/>
  <c r="E22" i="48"/>
  <c r="O22" i="48"/>
  <c r="Q24" i="48"/>
  <c r="I24" i="48"/>
  <c r="E26" i="48"/>
  <c r="O26" i="48"/>
  <c r="Q28" i="48"/>
  <c r="I28" i="48"/>
  <c r="E30" i="48"/>
  <c r="O30" i="48"/>
  <c r="Q32" i="48"/>
  <c r="I32" i="48"/>
  <c r="E34" i="48"/>
  <c r="O34" i="48"/>
  <c r="Q36" i="48"/>
  <c r="I36" i="48"/>
  <c r="E38" i="48"/>
  <c r="O38" i="48"/>
  <c r="Q40" i="48"/>
  <c r="I40" i="48"/>
  <c r="E42" i="48"/>
  <c r="O42" i="48"/>
  <c r="Q11" i="49"/>
  <c r="O12" i="49"/>
  <c r="G12" i="49"/>
  <c r="K13" i="49"/>
  <c r="K15" i="49"/>
  <c r="C16" i="49"/>
  <c r="M16" i="49"/>
  <c r="E19" i="49"/>
  <c r="O20" i="49"/>
  <c r="G20" i="49"/>
  <c r="M20" i="49"/>
  <c r="E20" i="49"/>
  <c r="M23" i="49"/>
  <c r="K24" i="49"/>
  <c r="E27" i="49"/>
  <c r="O28" i="49"/>
  <c r="G28" i="49"/>
  <c r="M28" i="49"/>
  <c r="E28" i="49"/>
  <c r="E11" i="53"/>
  <c r="C26" i="53"/>
  <c r="E26" i="53"/>
  <c r="I14" i="54"/>
  <c r="G14" i="54"/>
  <c r="K14" i="54"/>
  <c r="C14" i="54"/>
  <c r="I22" i="54"/>
  <c r="G22" i="54"/>
  <c r="K22" i="54"/>
  <c r="C22" i="54"/>
  <c r="E32" i="49"/>
  <c r="M32" i="49"/>
  <c r="E36" i="49"/>
  <c r="M36" i="49"/>
  <c r="E40" i="49"/>
  <c r="M40" i="49"/>
  <c r="C30" i="53"/>
  <c r="E30" i="53"/>
  <c r="I12" i="54"/>
  <c r="L11" i="54"/>
  <c r="C11" i="54" s="1"/>
  <c r="G12" i="54"/>
  <c r="K12" i="54"/>
  <c r="C12" i="54"/>
  <c r="I20" i="54"/>
  <c r="G20" i="54"/>
  <c r="K20" i="54"/>
  <c r="C20" i="54"/>
  <c r="E17" i="49"/>
  <c r="E21" i="49"/>
  <c r="E25" i="49"/>
  <c r="E29" i="49"/>
  <c r="G32" i="49"/>
  <c r="E33" i="49"/>
  <c r="G36" i="49"/>
  <c r="E37" i="49"/>
  <c r="G40" i="49"/>
  <c r="E41" i="49"/>
  <c r="C14" i="53"/>
  <c r="E14" i="53"/>
  <c r="C34" i="53"/>
  <c r="E34" i="53"/>
  <c r="C38" i="53"/>
  <c r="E38" i="53"/>
  <c r="I18" i="54"/>
  <c r="G18" i="54"/>
  <c r="K18" i="54"/>
  <c r="C18" i="54"/>
  <c r="C24" i="54"/>
  <c r="K24" i="54"/>
  <c r="C26" i="54"/>
  <c r="K26" i="54"/>
  <c r="C28" i="54"/>
  <c r="K28" i="54"/>
  <c r="C30" i="54"/>
  <c r="K30" i="54"/>
  <c r="C32" i="54"/>
  <c r="K32" i="54"/>
  <c r="C34" i="54"/>
  <c r="K34" i="54"/>
  <c r="C36" i="54"/>
  <c r="K36" i="54"/>
  <c r="C38" i="54"/>
  <c r="K38" i="54"/>
  <c r="C40" i="54"/>
  <c r="K40" i="54"/>
  <c r="C42" i="54"/>
  <c r="K42" i="54"/>
  <c r="E12" i="55"/>
  <c r="M12" i="55"/>
  <c r="E13" i="55"/>
  <c r="M13" i="55"/>
  <c r="E14" i="55"/>
  <c r="M14" i="55"/>
  <c r="E15" i="55"/>
  <c r="M15" i="55"/>
  <c r="E16" i="55"/>
  <c r="M16" i="55"/>
  <c r="E17" i="55"/>
  <c r="M17" i="55"/>
  <c r="E18" i="55"/>
  <c r="M18" i="55"/>
  <c r="E19" i="55"/>
  <c r="M19" i="55"/>
  <c r="E20" i="55"/>
  <c r="M20" i="55"/>
  <c r="E21" i="55"/>
  <c r="M21" i="55"/>
  <c r="E22" i="55"/>
  <c r="M22" i="55"/>
  <c r="E23" i="55"/>
  <c r="M23" i="55"/>
  <c r="E24" i="55"/>
  <c r="M24" i="55"/>
  <c r="E25" i="55"/>
  <c r="M25" i="55"/>
  <c r="E26" i="55"/>
  <c r="M26" i="55"/>
  <c r="E27" i="55"/>
  <c r="M27" i="55"/>
  <c r="E28" i="55"/>
  <c r="M28" i="55"/>
  <c r="E29" i="55"/>
  <c r="M29" i="55"/>
  <c r="E30" i="55"/>
  <c r="M30" i="55"/>
  <c r="E31" i="55"/>
  <c r="M31" i="55"/>
  <c r="E32" i="55"/>
  <c r="M32" i="55"/>
  <c r="E33" i="55"/>
  <c r="M33" i="55"/>
  <c r="E34" i="55"/>
  <c r="M34" i="55"/>
  <c r="E35" i="55"/>
  <c r="M35" i="55"/>
  <c r="E36" i="55"/>
  <c r="M36" i="55"/>
  <c r="E37" i="55"/>
  <c r="M37" i="55"/>
  <c r="E38" i="55"/>
  <c r="M38" i="55"/>
  <c r="E39" i="55"/>
  <c r="M39" i="55"/>
  <c r="E40" i="55"/>
  <c r="M40" i="55"/>
  <c r="E41" i="55"/>
  <c r="M41" i="55"/>
  <c r="E42" i="55"/>
  <c r="M42" i="55"/>
  <c r="E43" i="55"/>
  <c r="M43" i="55"/>
  <c r="E12" i="57"/>
  <c r="E16" i="57"/>
  <c r="E20" i="57"/>
  <c r="E24" i="57"/>
  <c r="E28" i="57"/>
  <c r="E32" i="57"/>
  <c r="E36" i="57"/>
  <c r="E40" i="57"/>
  <c r="F11" i="59"/>
  <c r="C11" i="59" s="1"/>
  <c r="E14" i="59"/>
  <c r="E18" i="59"/>
  <c r="E22" i="59"/>
  <c r="E26" i="59"/>
  <c r="E30" i="59"/>
  <c r="E34" i="59"/>
  <c r="E38" i="59"/>
  <c r="E42" i="59"/>
  <c r="E29" i="60"/>
  <c r="E32" i="60"/>
  <c r="C32" i="60"/>
  <c r="G32" i="60"/>
  <c r="E33" i="60"/>
  <c r="C33" i="60"/>
  <c r="G33" i="60"/>
  <c r="G24" i="54"/>
  <c r="G26" i="54"/>
  <c r="G28" i="54"/>
  <c r="G30" i="54"/>
  <c r="G32" i="54"/>
  <c r="G34" i="54"/>
  <c r="G36" i="54"/>
  <c r="G38" i="54"/>
  <c r="G40" i="54"/>
  <c r="G42" i="54"/>
  <c r="F11" i="57"/>
  <c r="E11" i="57" s="1"/>
  <c r="C15" i="59"/>
  <c r="C19" i="59"/>
  <c r="C23" i="59"/>
  <c r="C27" i="59"/>
  <c r="C31" i="59"/>
  <c r="C35" i="59"/>
  <c r="C39" i="59"/>
  <c r="C43" i="59"/>
  <c r="E30" i="60"/>
  <c r="C30" i="60"/>
  <c r="G30" i="60"/>
  <c r="E34" i="60"/>
  <c r="C34" i="60"/>
  <c r="G34" i="60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H11" i="60"/>
  <c r="E11" i="60" s="1"/>
  <c r="C29" i="60"/>
  <c r="E31" i="60"/>
  <c r="C31" i="60"/>
  <c r="G31" i="60"/>
  <c r="C11" i="65"/>
  <c r="E11" i="65"/>
  <c r="G35" i="60"/>
  <c r="G36" i="60"/>
  <c r="G37" i="60"/>
  <c r="G38" i="60"/>
  <c r="G39" i="60"/>
  <c r="G40" i="60"/>
  <c r="G41" i="60"/>
  <c r="G42" i="60"/>
  <c r="G43" i="60"/>
  <c r="E12" i="61"/>
  <c r="E16" i="61"/>
  <c r="E20" i="61"/>
  <c r="E24" i="61"/>
  <c r="E28" i="61"/>
  <c r="E32" i="61"/>
  <c r="E36" i="61"/>
  <c r="E40" i="61"/>
  <c r="G11" i="62"/>
  <c r="G12" i="62"/>
  <c r="E12" i="65"/>
  <c r="G10" i="66"/>
  <c r="E11" i="68"/>
  <c r="C11" i="68"/>
  <c r="F11" i="64"/>
  <c r="E11" i="64" s="1"/>
  <c r="C13" i="64"/>
  <c r="C17" i="64"/>
  <c r="C21" i="64"/>
  <c r="C25" i="64"/>
  <c r="C29" i="64"/>
  <c r="C33" i="64"/>
  <c r="C37" i="64"/>
  <c r="C41" i="64"/>
  <c r="C16" i="65"/>
  <c r="C20" i="65"/>
  <c r="C24" i="65"/>
  <c r="C28" i="65"/>
  <c r="C32" i="65"/>
  <c r="C36" i="65"/>
  <c r="C40" i="65"/>
  <c r="I10" i="66"/>
  <c r="C35" i="60"/>
  <c r="C36" i="60"/>
  <c r="C37" i="60"/>
  <c r="C38" i="60"/>
  <c r="C39" i="60"/>
  <c r="C40" i="60"/>
  <c r="C41" i="60"/>
  <c r="C42" i="60"/>
  <c r="C43" i="60"/>
  <c r="F11" i="61"/>
  <c r="C11" i="62"/>
  <c r="C12" i="62"/>
  <c r="K10" i="66"/>
  <c r="H13" i="75"/>
  <c r="E13" i="67"/>
  <c r="M13" i="67"/>
  <c r="U13" i="67"/>
  <c r="E15" i="67"/>
  <c r="M15" i="67"/>
  <c r="U15" i="67"/>
  <c r="I17" i="67"/>
  <c r="Q17" i="67"/>
  <c r="E19" i="67"/>
  <c r="M19" i="67"/>
  <c r="U19" i="67"/>
  <c r="I21" i="67"/>
  <c r="Q21" i="67"/>
  <c r="E23" i="67"/>
  <c r="M23" i="67"/>
  <c r="U23" i="67"/>
  <c r="I25" i="67"/>
  <c r="Q25" i="67"/>
  <c r="E27" i="67"/>
  <c r="M27" i="67"/>
  <c r="U27" i="67"/>
  <c r="I29" i="67"/>
  <c r="Q29" i="67"/>
  <c r="E31" i="67"/>
  <c r="M31" i="67"/>
  <c r="U31" i="67"/>
  <c r="I33" i="67"/>
  <c r="Q33" i="67"/>
  <c r="E35" i="67"/>
  <c r="M35" i="67"/>
  <c r="U35" i="67"/>
  <c r="I37" i="67"/>
  <c r="Q37" i="67"/>
  <c r="E39" i="67"/>
  <c r="M39" i="67"/>
  <c r="U39" i="67"/>
  <c r="I41" i="67"/>
  <c r="Q41" i="67"/>
  <c r="E12" i="68"/>
  <c r="H10" i="75"/>
  <c r="C17" i="67"/>
  <c r="K17" i="67"/>
  <c r="S17" i="67"/>
  <c r="C21" i="67"/>
  <c r="K21" i="67"/>
  <c r="S21" i="67"/>
  <c r="C25" i="67"/>
  <c r="K25" i="67"/>
  <c r="S25" i="67"/>
  <c r="C29" i="67"/>
  <c r="K29" i="67"/>
  <c r="S29" i="67"/>
  <c r="C33" i="67"/>
  <c r="K33" i="67"/>
  <c r="S33" i="67"/>
  <c r="C37" i="67"/>
  <c r="K37" i="67"/>
  <c r="S37" i="67"/>
  <c r="C41" i="67"/>
  <c r="K41" i="67"/>
  <c r="S41" i="67"/>
  <c r="C14" i="68"/>
  <c r="C18" i="68"/>
  <c r="C22" i="68"/>
  <c r="C26" i="68"/>
  <c r="C30" i="68"/>
  <c r="C34" i="68"/>
  <c r="C38" i="68"/>
  <c r="I13" i="67"/>
  <c r="I15" i="67"/>
  <c r="C16" i="67"/>
  <c r="K16" i="67"/>
  <c r="E17" i="67"/>
  <c r="M17" i="67"/>
  <c r="I19" i="67"/>
  <c r="C20" i="67"/>
  <c r="K20" i="67"/>
  <c r="E21" i="67"/>
  <c r="M21" i="67"/>
  <c r="I23" i="67"/>
  <c r="C24" i="67"/>
  <c r="K24" i="67"/>
  <c r="E25" i="67"/>
  <c r="M25" i="67"/>
  <c r="I27" i="67"/>
  <c r="C28" i="67"/>
  <c r="K28" i="67"/>
  <c r="E29" i="67"/>
  <c r="M29" i="67"/>
  <c r="I31" i="67"/>
  <c r="C32" i="67"/>
  <c r="K32" i="67"/>
  <c r="E33" i="67"/>
  <c r="M33" i="67"/>
  <c r="I35" i="67"/>
  <c r="C36" i="67"/>
  <c r="K36" i="67"/>
  <c r="E37" i="67"/>
  <c r="M37" i="67"/>
  <c r="I39" i="67"/>
  <c r="C40" i="67"/>
  <c r="K40" i="67"/>
  <c r="E41" i="67"/>
  <c r="M41" i="67"/>
  <c r="E28" i="76" l="1"/>
  <c r="C13" i="93"/>
  <c r="F19" i="89"/>
  <c r="E11" i="78"/>
  <c r="E16" i="78" s="1"/>
  <c r="F9" i="90"/>
  <c r="F20" i="90" s="1"/>
  <c r="C33" i="94"/>
  <c r="E12" i="78"/>
  <c r="E17" i="84"/>
  <c r="C38" i="77"/>
  <c r="F36" i="89"/>
  <c r="F31" i="89"/>
  <c r="F22" i="89"/>
  <c r="F18" i="89"/>
  <c r="F9" i="89"/>
  <c r="F16" i="89"/>
  <c r="C31" i="79"/>
  <c r="F20" i="92"/>
  <c r="F9" i="92"/>
  <c r="F14" i="86"/>
  <c r="F9" i="86"/>
  <c r="F22" i="86" s="1"/>
  <c r="F12" i="92"/>
  <c r="C11" i="60"/>
  <c r="G11" i="54"/>
  <c r="Q11" i="48"/>
  <c r="M11" i="48"/>
  <c r="I11" i="48"/>
  <c r="E11" i="48"/>
  <c r="G11" i="43"/>
  <c r="C11" i="43"/>
  <c r="K11" i="43"/>
  <c r="I11" i="43"/>
  <c r="E11" i="43"/>
  <c r="C11" i="61"/>
  <c r="E11" i="61"/>
  <c r="C11" i="64"/>
  <c r="I11" i="54"/>
  <c r="G11" i="60"/>
  <c r="G11" i="48"/>
  <c r="C11" i="48"/>
  <c r="E11" i="59"/>
  <c r="C11" i="57"/>
  <c r="K11" i="54"/>
  <c r="K11" i="48"/>
  <c r="M11" i="43"/>
  <c r="E11" i="54"/>
  <c r="O11" i="48"/>
  <c r="S11" i="48"/>
  <c r="F25" i="92" l="1"/>
  <c r="F37" i="89"/>
  <c r="L50" i="38" l="1"/>
  <c r="K50" i="38"/>
  <c r="J50" i="38"/>
  <c r="E50" i="38"/>
  <c r="D50" i="38"/>
  <c r="C50" i="38"/>
  <c r="L37" i="38"/>
  <c r="K37" i="38"/>
  <c r="J37" i="38"/>
  <c r="E37" i="38"/>
  <c r="D37" i="38"/>
  <c r="C37" i="38"/>
  <c r="L24" i="38"/>
  <c r="K24" i="38"/>
  <c r="J24" i="38"/>
  <c r="E24" i="38"/>
  <c r="D24" i="38"/>
  <c r="C24" i="38"/>
  <c r="W50" i="30" l="1"/>
  <c r="T41" i="30"/>
  <c r="I21" i="27"/>
  <c r="H21" i="27"/>
  <c r="G21" i="27"/>
  <c r="F21" i="27"/>
  <c r="E21" i="27"/>
  <c r="D21" i="27"/>
  <c r="C21" i="27"/>
  <c r="B21" i="27"/>
  <c r="P19" i="26"/>
  <c r="Q15" i="26" s="1"/>
  <c r="N19" i="26"/>
  <c r="J19" i="26"/>
  <c r="H19" i="26"/>
  <c r="I16" i="26" s="1"/>
  <c r="F19" i="26"/>
  <c r="D19" i="26"/>
  <c r="E18" i="26" s="1"/>
  <c r="B19" i="26"/>
  <c r="O18" i="26"/>
  <c r="K18" i="26"/>
  <c r="G18" i="26"/>
  <c r="C18" i="26"/>
  <c r="O17" i="26"/>
  <c r="L17" i="26"/>
  <c r="K17" i="26"/>
  <c r="I17" i="26"/>
  <c r="G17" i="26"/>
  <c r="C17" i="26"/>
  <c r="Q16" i="26"/>
  <c r="O16" i="26"/>
  <c r="L16" i="26"/>
  <c r="K16" i="26"/>
  <c r="G16" i="26"/>
  <c r="C16" i="26"/>
  <c r="O15" i="26"/>
  <c r="L15" i="26"/>
  <c r="K15" i="26"/>
  <c r="G15" i="26"/>
  <c r="E15" i="26"/>
  <c r="C15" i="26"/>
  <c r="O14" i="26"/>
  <c r="L14" i="26"/>
  <c r="K14" i="26"/>
  <c r="G14" i="26"/>
  <c r="O13" i="26"/>
  <c r="L13" i="26"/>
  <c r="K13" i="26"/>
  <c r="G13" i="26"/>
  <c r="E13" i="26"/>
  <c r="C13" i="26"/>
  <c r="O12" i="26"/>
  <c r="L12" i="26"/>
  <c r="K12" i="26"/>
  <c r="G12" i="26"/>
  <c r="O11" i="26"/>
  <c r="L11" i="26"/>
  <c r="K11" i="26"/>
  <c r="G11" i="26"/>
  <c r="E11" i="26"/>
  <c r="C11" i="26"/>
  <c r="O10" i="26"/>
  <c r="L10" i="26"/>
  <c r="K10" i="26"/>
  <c r="G10" i="26"/>
  <c r="C10" i="26"/>
  <c r="O9" i="26"/>
  <c r="O19" i="26" s="1"/>
  <c r="L9" i="26"/>
  <c r="K9" i="26"/>
  <c r="K19" i="26" s="1"/>
  <c r="I9" i="26"/>
  <c r="G9" i="26"/>
  <c r="G19" i="26" s="1"/>
  <c r="C9" i="26"/>
  <c r="C19" i="26" s="1"/>
  <c r="D16" i="25"/>
  <c r="C16" i="25"/>
  <c r="B16" i="25"/>
  <c r="B16" i="24"/>
  <c r="B16" i="23"/>
  <c r="L19" i="26" l="1"/>
  <c r="M9" i="26" s="1"/>
  <c r="M18" i="26"/>
  <c r="M16" i="26"/>
  <c r="M14" i="26"/>
  <c r="M12" i="26"/>
  <c r="M10" i="26"/>
  <c r="M15" i="26"/>
  <c r="M13" i="26"/>
  <c r="Q9" i="26"/>
  <c r="I10" i="26"/>
  <c r="I19" i="26" s="1"/>
  <c r="M11" i="26"/>
  <c r="I12" i="26"/>
  <c r="I14" i="26"/>
  <c r="E16" i="26"/>
  <c r="Q17" i="26"/>
  <c r="I18" i="26"/>
  <c r="Q18" i="26"/>
  <c r="E9" i="26"/>
  <c r="Q10" i="26"/>
  <c r="I11" i="26"/>
  <c r="Q12" i="26"/>
  <c r="I13" i="26"/>
  <c r="Q14" i="26"/>
  <c r="I15" i="26"/>
  <c r="E17" i="26"/>
  <c r="E10" i="26"/>
  <c r="Q11" i="26"/>
  <c r="Q13" i="26"/>
  <c r="M17" i="26" l="1"/>
  <c r="M19" i="26" s="1"/>
  <c r="E19" i="26"/>
  <c r="Q19" i="26"/>
  <c r="H23" i="22" l="1"/>
  <c r="G23" i="22"/>
  <c r="F23" i="22"/>
  <c r="E23" i="22"/>
  <c r="D23" i="22"/>
  <c r="I21" i="22" s="1"/>
  <c r="B23" i="22"/>
  <c r="C21" i="22" s="1"/>
  <c r="E22" i="22"/>
  <c r="E21" i="22"/>
  <c r="E20" i="22"/>
  <c r="E19" i="22"/>
  <c r="E18" i="22"/>
  <c r="E17" i="22"/>
  <c r="I16" i="22"/>
  <c r="I23" i="22" s="1"/>
  <c r="C16" i="22"/>
  <c r="E15" i="22"/>
  <c r="C14" i="22"/>
  <c r="E13" i="22"/>
  <c r="C12" i="22"/>
  <c r="E11" i="22"/>
  <c r="C10" i="22"/>
  <c r="E9" i="22"/>
  <c r="C8" i="22"/>
  <c r="E7" i="22"/>
  <c r="H32" i="21"/>
  <c r="G32" i="21"/>
  <c r="F32" i="21"/>
  <c r="D32" i="21"/>
  <c r="E32" i="21" s="1"/>
  <c r="B32" i="21"/>
  <c r="C32" i="21" s="1"/>
  <c r="E29" i="21"/>
  <c r="E28" i="21"/>
  <c r="E25" i="21"/>
  <c r="E24" i="21"/>
  <c r="E21" i="21"/>
  <c r="E20" i="21"/>
  <c r="E17" i="21"/>
  <c r="E16" i="21"/>
  <c r="E13" i="21"/>
  <c r="E12" i="21"/>
  <c r="E9" i="21"/>
  <c r="E8" i="21"/>
  <c r="H34" i="20"/>
  <c r="G34" i="20"/>
  <c r="F34" i="20"/>
  <c r="E34" i="20"/>
  <c r="D34" i="20"/>
  <c r="C34" i="20"/>
  <c r="B34" i="20"/>
  <c r="C29" i="20" s="1"/>
  <c r="I33" i="20"/>
  <c r="E32" i="20"/>
  <c r="C32" i="20"/>
  <c r="E31" i="20"/>
  <c r="C31" i="20"/>
  <c r="I30" i="20"/>
  <c r="E30" i="20"/>
  <c r="C30" i="20"/>
  <c r="E29" i="20"/>
  <c r="E28" i="20"/>
  <c r="C28" i="20"/>
  <c r="E27" i="20"/>
  <c r="E26" i="20"/>
  <c r="C26" i="20"/>
  <c r="E25" i="20"/>
  <c r="I24" i="20"/>
  <c r="E24" i="20"/>
  <c r="C24" i="20"/>
  <c r="I23" i="20"/>
  <c r="E23" i="20"/>
  <c r="C23" i="20"/>
  <c r="I22" i="20"/>
  <c r="E22" i="20"/>
  <c r="C22" i="20"/>
  <c r="E21" i="20"/>
  <c r="C21" i="20"/>
  <c r="I20" i="20"/>
  <c r="E20" i="20"/>
  <c r="C20" i="20"/>
  <c r="E19" i="20"/>
  <c r="I18" i="20"/>
  <c r="I34" i="20" s="1"/>
  <c r="E18" i="20"/>
  <c r="C18" i="20"/>
  <c r="E17" i="20"/>
  <c r="C17" i="20"/>
  <c r="E16" i="20"/>
  <c r="C16" i="20"/>
  <c r="E15" i="20"/>
  <c r="C15" i="20"/>
  <c r="E14" i="20"/>
  <c r="C14" i="20"/>
  <c r="E13" i="20"/>
  <c r="C13" i="20"/>
  <c r="E12" i="20"/>
  <c r="C12" i="20"/>
  <c r="E11" i="20"/>
  <c r="C11" i="20"/>
  <c r="E10" i="20"/>
  <c r="C10" i="20"/>
  <c r="E9" i="20"/>
  <c r="C9" i="20"/>
  <c r="E8" i="20"/>
  <c r="C8" i="20"/>
  <c r="E7" i="20"/>
  <c r="C7" i="20"/>
  <c r="I33" i="19"/>
  <c r="H33" i="19"/>
  <c r="G33" i="19"/>
  <c r="F33" i="19"/>
  <c r="D33" i="19"/>
  <c r="B33" i="19"/>
  <c r="C33" i="19" s="1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I13" i="18"/>
  <c r="H13" i="18"/>
  <c r="G13" i="18"/>
  <c r="F13" i="18"/>
  <c r="D13" i="18"/>
  <c r="B13" i="18"/>
  <c r="C13" i="18" s="1"/>
  <c r="C9" i="18"/>
  <c r="C8" i="18"/>
  <c r="H33" i="17"/>
  <c r="F33" i="17"/>
  <c r="D33" i="17"/>
  <c r="B33" i="17"/>
  <c r="C32" i="17" s="1"/>
  <c r="C31" i="17"/>
  <c r="C30" i="17"/>
  <c r="C29" i="17"/>
  <c r="E27" i="17"/>
  <c r="I26" i="17"/>
  <c r="I33" i="17" s="1"/>
  <c r="C26" i="17"/>
  <c r="E24" i="17"/>
  <c r="E23" i="17"/>
  <c r="C21" i="17"/>
  <c r="E20" i="17"/>
  <c r="G19" i="17"/>
  <c r="E18" i="17"/>
  <c r="G17" i="17"/>
  <c r="C17" i="17"/>
  <c r="G15" i="17"/>
  <c r="C15" i="17"/>
  <c r="C14" i="17"/>
  <c r="C12" i="17"/>
  <c r="C11" i="17"/>
  <c r="C10" i="17"/>
  <c r="H36" i="16"/>
  <c r="F36" i="16"/>
  <c r="D36" i="16"/>
  <c r="E34" i="16" s="1"/>
  <c r="B36" i="16"/>
  <c r="C28" i="16" s="1"/>
  <c r="E29" i="16"/>
  <c r="G28" i="16"/>
  <c r="C27" i="16"/>
  <c r="C26" i="16"/>
  <c r="G25" i="16"/>
  <c r="G36" i="16" s="1"/>
  <c r="C24" i="16"/>
  <c r="C22" i="16"/>
  <c r="E21" i="16"/>
  <c r="E18" i="16"/>
  <c r="C18" i="16"/>
  <c r="C16" i="16"/>
  <c r="C14" i="16"/>
  <c r="E13" i="16"/>
  <c r="E10" i="16"/>
  <c r="C10" i="16"/>
  <c r="C8" i="16"/>
  <c r="I38" i="15"/>
  <c r="H38" i="15"/>
  <c r="F38" i="15"/>
  <c r="E38" i="15"/>
  <c r="D38" i="15"/>
  <c r="B38" i="15"/>
  <c r="C38" i="15" s="1"/>
  <c r="E37" i="15"/>
  <c r="E36" i="15"/>
  <c r="E35" i="15"/>
  <c r="E34" i="15"/>
  <c r="E33" i="15"/>
  <c r="E32" i="15"/>
  <c r="E31" i="15"/>
  <c r="E30" i="15"/>
  <c r="C30" i="15"/>
  <c r="E29" i="15"/>
  <c r="E28" i="15"/>
  <c r="E27" i="15"/>
  <c r="E26" i="15"/>
  <c r="E25" i="15"/>
  <c r="G24" i="15"/>
  <c r="G38" i="15" s="1"/>
  <c r="E23" i="15"/>
  <c r="C23" i="15"/>
  <c r="E22" i="15"/>
  <c r="E21" i="15"/>
  <c r="C21" i="15"/>
  <c r="E20" i="15"/>
  <c r="E19" i="15"/>
  <c r="C19" i="15"/>
  <c r="E18" i="15"/>
  <c r="E17" i="15"/>
  <c r="C17" i="15"/>
  <c r="E16" i="15"/>
  <c r="E15" i="15"/>
  <c r="C15" i="15"/>
  <c r="E14" i="15"/>
  <c r="E13" i="15"/>
  <c r="C13" i="15"/>
  <c r="E12" i="15"/>
  <c r="E11" i="15"/>
  <c r="C11" i="15"/>
  <c r="E10" i="15"/>
  <c r="E9" i="15"/>
  <c r="C9" i="15"/>
  <c r="I28" i="14"/>
  <c r="H28" i="14"/>
  <c r="F28" i="14"/>
  <c r="D28" i="14"/>
  <c r="E26" i="14" s="1"/>
  <c r="C28" i="14"/>
  <c r="B28" i="14"/>
  <c r="E27" i="14"/>
  <c r="C27" i="14"/>
  <c r="C26" i="14"/>
  <c r="C25" i="14"/>
  <c r="C24" i="14"/>
  <c r="C23" i="14"/>
  <c r="C22" i="14"/>
  <c r="C21" i="14"/>
  <c r="G20" i="14"/>
  <c r="G28" i="14" s="1"/>
  <c r="E20" i="14"/>
  <c r="C20" i="14"/>
  <c r="E19" i="14"/>
  <c r="C19" i="14"/>
  <c r="C18" i="14"/>
  <c r="E17" i="14"/>
  <c r="C17" i="14"/>
  <c r="C16" i="14"/>
  <c r="E15" i="14"/>
  <c r="C15" i="14"/>
  <c r="C14" i="14"/>
  <c r="E13" i="14"/>
  <c r="C13" i="14"/>
  <c r="C12" i="14"/>
  <c r="E11" i="14"/>
  <c r="C11" i="14"/>
  <c r="C10" i="14"/>
  <c r="E9" i="14"/>
  <c r="C9" i="14"/>
  <c r="C8" i="14"/>
  <c r="I30" i="13"/>
  <c r="H30" i="13"/>
  <c r="G30" i="13"/>
  <c r="F30" i="13"/>
  <c r="E30" i="13"/>
  <c r="D30" i="13"/>
  <c r="E26" i="13" s="1"/>
  <c r="B30" i="13"/>
  <c r="E28" i="13"/>
  <c r="E27" i="13"/>
  <c r="E24" i="13"/>
  <c r="E23" i="13"/>
  <c r="E19" i="13"/>
  <c r="E16" i="13"/>
  <c r="E12" i="13"/>
  <c r="E11" i="13"/>
  <c r="E31" i="17" l="1"/>
  <c r="E29" i="17"/>
  <c r="E26" i="17"/>
  <c r="E14" i="17"/>
  <c r="E12" i="17"/>
  <c r="E10" i="17"/>
  <c r="E33" i="17"/>
  <c r="E32" i="17"/>
  <c r="E30" i="17"/>
  <c r="E28" i="17"/>
  <c r="E25" i="17"/>
  <c r="E13" i="17"/>
  <c r="E11" i="17"/>
  <c r="E11" i="18"/>
  <c r="E8" i="18"/>
  <c r="E13" i="18"/>
  <c r="E12" i="18"/>
  <c r="E9" i="18"/>
  <c r="E33" i="16"/>
  <c r="E13" i="13"/>
  <c r="E25" i="13"/>
  <c r="E29" i="13"/>
  <c r="E21" i="14"/>
  <c r="E23" i="14"/>
  <c r="E25" i="14"/>
  <c r="E28" i="14"/>
  <c r="C28" i="15"/>
  <c r="C36" i="15"/>
  <c r="E8" i="16"/>
  <c r="E11" i="16"/>
  <c r="E16" i="16"/>
  <c r="E19" i="16"/>
  <c r="E24" i="16"/>
  <c r="E30" i="16"/>
  <c r="E10" i="18"/>
  <c r="C37" i="15"/>
  <c r="C35" i="15"/>
  <c r="C33" i="15"/>
  <c r="C31" i="15"/>
  <c r="C29" i="15"/>
  <c r="C27" i="15"/>
  <c r="C25" i="15"/>
  <c r="C8" i="15"/>
  <c r="E27" i="16"/>
  <c r="E26" i="16"/>
  <c r="E9" i="13"/>
  <c r="E20" i="13"/>
  <c r="E10" i="13"/>
  <c r="E14" i="13"/>
  <c r="E21" i="13"/>
  <c r="E8" i="14"/>
  <c r="E10" i="14"/>
  <c r="E12" i="14"/>
  <c r="E14" i="14"/>
  <c r="E16" i="14"/>
  <c r="E18" i="14"/>
  <c r="E8" i="15"/>
  <c r="C10" i="15"/>
  <c r="C12" i="15"/>
  <c r="C14" i="15"/>
  <c r="C16" i="15"/>
  <c r="C18" i="15"/>
  <c r="C20" i="15"/>
  <c r="C22" i="15"/>
  <c r="C24" i="15"/>
  <c r="C26" i="15"/>
  <c r="C34" i="15"/>
  <c r="E9" i="16"/>
  <c r="C12" i="16"/>
  <c r="E14" i="16"/>
  <c r="E17" i="16"/>
  <c r="C20" i="16"/>
  <c r="E22" i="16"/>
  <c r="E25" i="16"/>
  <c r="E31" i="16"/>
  <c r="E35" i="16"/>
  <c r="C13" i="17"/>
  <c r="E16" i="17"/>
  <c r="C19" i="17"/>
  <c r="G21" i="17"/>
  <c r="C25" i="17"/>
  <c r="C28" i="17"/>
  <c r="C12" i="18"/>
  <c r="E10" i="21"/>
  <c r="E14" i="21"/>
  <c r="E18" i="21"/>
  <c r="E22" i="21"/>
  <c r="E26" i="21"/>
  <c r="E30" i="21"/>
  <c r="E22" i="14"/>
  <c r="E24" i="14"/>
  <c r="G8" i="15"/>
  <c r="E24" i="15"/>
  <c r="C32" i="15"/>
  <c r="E12" i="16"/>
  <c r="E15" i="16"/>
  <c r="E20" i="16"/>
  <c r="E23" i="16"/>
  <c r="E32" i="16"/>
  <c r="C36" i="16"/>
  <c r="C35" i="16"/>
  <c r="C33" i="16"/>
  <c r="C31" i="16"/>
  <c r="C29" i="16"/>
  <c r="I35" i="16"/>
  <c r="I36" i="16" s="1"/>
  <c r="C34" i="16"/>
  <c r="C32" i="16"/>
  <c r="C30" i="16"/>
  <c r="E28" i="16"/>
  <c r="C25" i="16"/>
  <c r="C23" i="16"/>
  <c r="C21" i="16"/>
  <c r="C19" i="16"/>
  <c r="C17" i="16"/>
  <c r="C15" i="16"/>
  <c r="C13" i="16"/>
  <c r="C11" i="16"/>
  <c r="C9" i="16"/>
  <c r="E22" i="17"/>
  <c r="G27" i="17"/>
  <c r="G24" i="17"/>
  <c r="C23" i="17"/>
  <c r="E21" i="17"/>
  <c r="C20" i="17"/>
  <c r="G18" i="17"/>
  <c r="E17" i="17"/>
  <c r="C16" i="17"/>
  <c r="C27" i="17"/>
  <c r="C24" i="17"/>
  <c r="C22" i="17"/>
  <c r="C33" i="17" s="1"/>
  <c r="G20" i="17"/>
  <c r="E19" i="17"/>
  <c r="C18" i="17"/>
  <c r="G16" i="17"/>
  <c r="G33" i="17" s="1"/>
  <c r="E15" i="17"/>
  <c r="E33" i="19"/>
  <c r="E32" i="19"/>
  <c r="E30" i="19"/>
  <c r="E28" i="19"/>
  <c r="E26" i="19"/>
  <c r="E24" i="19"/>
  <c r="E22" i="19"/>
  <c r="E20" i="19"/>
  <c r="E18" i="19"/>
  <c r="E16" i="19"/>
  <c r="E14" i="19"/>
  <c r="E12" i="19"/>
  <c r="E10" i="19"/>
  <c r="E8" i="19"/>
  <c r="E31" i="19"/>
  <c r="E29" i="19"/>
  <c r="E27" i="19"/>
  <c r="E25" i="19"/>
  <c r="E23" i="19"/>
  <c r="E21" i="19"/>
  <c r="E19" i="19"/>
  <c r="E17" i="19"/>
  <c r="E15" i="19"/>
  <c r="E13" i="19"/>
  <c r="E11" i="19"/>
  <c r="E9" i="19"/>
  <c r="E7" i="21"/>
  <c r="E11" i="21"/>
  <c r="E15" i="21"/>
  <c r="E19" i="21"/>
  <c r="E23" i="21"/>
  <c r="E27" i="21"/>
  <c r="E31" i="21"/>
  <c r="C19" i="20"/>
  <c r="C25" i="20"/>
  <c r="C27" i="20"/>
  <c r="C8" i="21"/>
  <c r="C10" i="21"/>
  <c r="C12" i="21"/>
  <c r="C14" i="21"/>
  <c r="C16" i="21"/>
  <c r="C18" i="21"/>
  <c r="C20" i="21"/>
  <c r="C22" i="21"/>
  <c r="C24" i="21"/>
  <c r="C26" i="21"/>
  <c r="C28" i="21"/>
  <c r="C30" i="21"/>
  <c r="I31" i="21"/>
  <c r="I32" i="21" s="1"/>
  <c r="E8" i="22"/>
  <c r="E10" i="22"/>
  <c r="E12" i="22"/>
  <c r="E14" i="22"/>
  <c r="E16" i="22"/>
  <c r="C18" i="22"/>
  <c r="C20" i="22"/>
  <c r="C23" i="22"/>
  <c r="C7" i="22"/>
  <c r="C9" i="22"/>
  <c r="C11" i="22"/>
  <c r="C13" i="22"/>
  <c r="C15" i="22"/>
  <c r="C22" i="22"/>
  <c r="C7" i="21"/>
  <c r="C9" i="21"/>
  <c r="C11" i="21"/>
  <c r="C13" i="21"/>
  <c r="C15" i="21"/>
  <c r="C17" i="21"/>
  <c r="C19" i="21"/>
  <c r="C21" i="21"/>
  <c r="C23" i="21"/>
  <c r="C25" i="21"/>
  <c r="C27" i="21"/>
  <c r="C29" i="21"/>
  <c r="C31" i="21"/>
  <c r="C17" i="22"/>
  <c r="C19" i="22"/>
  <c r="E36" i="16" l="1"/>
  <c r="I30" i="10" l="1"/>
  <c r="H30" i="10"/>
  <c r="I18" i="6"/>
  <c r="H18" i="6"/>
  <c r="I25" i="12"/>
  <c r="H25" i="12"/>
  <c r="I33" i="11"/>
  <c r="H33" i="11"/>
  <c r="I30" i="9"/>
  <c r="H30" i="9"/>
  <c r="I21" i="8"/>
  <c r="H21" i="8"/>
  <c r="I23" i="7"/>
  <c r="H23" i="7"/>
  <c r="I37" i="5"/>
  <c r="H37" i="5"/>
  <c r="I33" i="4"/>
  <c r="H33" i="4"/>
  <c r="I29" i="3"/>
  <c r="H29" i="3"/>
  <c r="B33" i="11" l="1"/>
  <c r="B18" i="6" l="1"/>
  <c r="C16" i="6" l="1"/>
  <c r="C10" i="6"/>
  <c r="C11" i="6"/>
  <c r="C17" i="6"/>
  <c r="C8" i="6"/>
  <c r="B37" i="5"/>
  <c r="D33" i="4"/>
  <c r="B33" i="4"/>
  <c r="D29" i="3"/>
  <c r="B29" i="3"/>
  <c r="C21" i="8"/>
  <c r="B21" i="8"/>
  <c r="E30" i="10"/>
  <c r="D30" i="10"/>
  <c r="D30" i="9"/>
  <c r="E29" i="9" s="1"/>
  <c r="E37" i="5"/>
  <c r="D37" i="5"/>
  <c r="C18" i="6" l="1"/>
  <c r="E13" i="9"/>
  <c r="E25" i="9"/>
  <c r="E12" i="9"/>
  <c r="E28" i="9"/>
  <c r="E14" i="9"/>
  <c r="E22" i="9"/>
  <c r="E15" i="9"/>
  <c r="E30" i="9" s="1"/>
  <c r="E23" i="9"/>
  <c r="E8" i="9"/>
  <c r="E16" i="9"/>
  <c r="E24" i="9"/>
  <c r="E9" i="9"/>
  <c r="E17" i="9"/>
  <c r="E10" i="9"/>
  <c r="E18" i="9"/>
  <c r="E26" i="9"/>
  <c r="E11" i="9"/>
  <c r="E19" i="9"/>
  <c r="E27" i="9"/>
  <c r="E20" i="9"/>
  <c r="E21" i="9"/>
  <c r="D18" i="6"/>
  <c r="D23" i="7"/>
  <c r="E11" i="7" s="1"/>
  <c r="E11" i="6" l="1"/>
  <c r="E17" i="6"/>
  <c r="E8" i="6"/>
  <c r="E10" i="6"/>
  <c r="E21" i="7"/>
  <c r="E9" i="7"/>
  <c r="E10" i="7"/>
  <c r="E16" i="7"/>
  <c r="E18" i="6" l="1"/>
  <c r="E23" i="7"/>
  <c r="G21" i="8" l="1"/>
  <c r="F21" i="8"/>
  <c r="G23" i="7" l="1"/>
  <c r="F23" i="7"/>
  <c r="G33" i="11" l="1"/>
  <c r="F33" i="11"/>
  <c r="G25" i="12"/>
  <c r="F25" i="12"/>
  <c r="G30" i="10"/>
  <c r="F30" i="10"/>
  <c r="F29" i="3"/>
  <c r="G22" i="3" l="1"/>
  <c r="G21" i="3"/>
  <c r="G23" i="3"/>
  <c r="G24" i="3"/>
  <c r="G25" i="3"/>
  <c r="G26" i="3"/>
  <c r="G28" i="3"/>
  <c r="G11" i="3"/>
  <c r="G16" i="3"/>
  <c r="G15" i="3"/>
  <c r="G18" i="3"/>
  <c r="G9" i="3"/>
  <c r="G20" i="3"/>
  <c r="G14" i="3"/>
  <c r="G12" i="3"/>
  <c r="G17" i="3"/>
  <c r="G19" i="3"/>
  <c r="G10" i="3"/>
  <c r="G13" i="3"/>
  <c r="G30" i="9"/>
  <c r="F30" i="9"/>
  <c r="G18" i="6"/>
  <c r="F18" i="6"/>
  <c r="G37" i="5"/>
  <c r="F37" i="5"/>
  <c r="G33" i="4"/>
  <c r="F33" i="4"/>
  <c r="G29" i="3" l="1"/>
  <c r="B30" i="9"/>
  <c r="D21" i="8"/>
  <c r="E18" i="8" l="1"/>
  <c r="E10" i="8"/>
  <c r="E14" i="8"/>
  <c r="E13" i="8"/>
  <c r="E20" i="8"/>
  <c r="E12" i="8"/>
  <c r="E11" i="8"/>
  <c r="E17" i="8"/>
  <c r="E9" i="8"/>
  <c r="E16" i="8"/>
  <c r="E8" i="8"/>
  <c r="E15" i="8"/>
  <c r="E19" i="8"/>
  <c r="E21" i="8" l="1"/>
</calcChain>
</file>

<file path=xl/sharedStrings.xml><?xml version="1.0" encoding="utf-8"?>
<sst xmlns="http://schemas.openxmlformats.org/spreadsheetml/2006/main" count="4474" uniqueCount="841">
  <si>
    <t xml:space="preserve">No. </t>
  </si>
  <si>
    <t>Nombre del indicador</t>
  </si>
  <si>
    <t>Fuente</t>
  </si>
  <si>
    <t>Entidad</t>
  </si>
  <si>
    <t>Número de artesanos por departamento</t>
  </si>
  <si>
    <t>Sistema de Información Estadística de la Actividad Artesanal - SIEAA</t>
  </si>
  <si>
    <t>Artesanías de Colombia</t>
  </si>
  <si>
    <t>Distribución de artesanos por sexo</t>
  </si>
  <si>
    <t>Distribución de artesanos por sexo y edad</t>
  </si>
  <si>
    <t>Distribución artesanal por pertenencia étnica</t>
  </si>
  <si>
    <t>Autorreconocimiento como población vulnerable</t>
  </si>
  <si>
    <t>Grupos de población vulnerable</t>
  </si>
  <si>
    <t>Régimen de seguridad social en salud</t>
  </si>
  <si>
    <t>Zona de residencia</t>
  </si>
  <si>
    <t>Forma de aprendizaje de los oficios artesanales</t>
  </si>
  <si>
    <t>Lugar de producción artesanal</t>
  </si>
  <si>
    <t>Tipos de materias primas</t>
  </si>
  <si>
    <t>Tipos de herramientas</t>
  </si>
  <si>
    <t>Líneas de productos</t>
  </si>
  <si>
    <t>Artesanía como principal fuente de ingreso al hogar</t>
  </si>
  <si>
    <t>Ingreso promedio mensual al hogar por artesanía</t>
  </si>
  <si>
    <t>Rol laboral en la actividad artesanal</t>
  </si>
  <si>
    <t>Formas de comercialización</t>
  </si>
  <si>
    <t>Participación en ferias artesanales</t>
  </si>
  <si>
    <t>Dificultades en la comercialización</t>
  </si>
  <si>
    <t>Tiene negocio o local para comercializar artesanías</t>
  </si>
  <si>
    <t>Rol en el negocio o local</t>
  </si>
  <si>
    <t>Salarios en el negocio o local</t>
  </si>
  <si>
    <t>Mensualmente, este ingreso o salario es</t>
  </si>
  <si>
    <t>Registros de los negocios</t>
  </si>
  <si>
    <t>Solicitud de créditos o préstamos para la actividad artesanal</t>
  </si>
  <si>
    <t>Aprobación de créditos o préstamos</t>
  </si>
  <si>
    <t>Razones para no aprobar préstamos o créditos</t>
  </si>
  <si>
    <t>Entidades que otorgan los créditos o préstamos</t>
  </si>
  <si>
    <t>Asociatividad</t>
  </si>
  <si>
    <t>Razones para no asociarse</t>
  </si>
  <si>
    <t>Ventas totales: Expoartesanías 2016-2021</t>
  </si>
  <si>
    <t>Número de visitantes: Expoartesanías 2016-2021</t>
  </si>
  <si>
    <t>Ventas por tipo de artesanía: Expoartesanías 2016-2021</t>
  </si>
  <si>
    <t>Ventas totales: Expoartesano 2016-2022</t>
  </si>
  <si>
    <t>Número de visitantes: Expoartesano 2016-2022</t>
  </si>
  <si>
    <t>Ventas por tipo de artesanía: Expoartesano 2016-2022</t>
  </si>
  <si>
    <t>Productos resultado de Investigación + Creación para todas las áreas de la economía cultural y creativa por tipología</t>
  </si>
  <si>
    <t>Plataforma SCIENTI</t>
  </si>
  <si>
    <t>Ministerio de Ciencia, Tecnología e Innovación</t>
  </si>
  <si>
    <t>Productos resultado de Investigación + Creación para todas las áreas de la economía cultural y creativa por departamento</t>
  </si>
  <si>
    <t>Productos resultado de Investigación + Creación para el área de Artes y Patriminio por tipología</t>
  </si>
  <si>
    <t>Productos resultado de Investigación + Creación para el área de Artes y Patrimonio por departamento</t>
  </si>
  <si>
    <t>Productos resultado de Investigación + Creación para el área de Artes y Patrimonio por área del conocimiento</t>
  </si>
  <si>
    <t>Productos resultado de Investigación + Creación para el área de Industrias Culturales por tipología</t>
  </si>
  <si>
    <t>Productos resultado de Investigación + Creación para el área de Industrias Culturales por departamento</t>
  </si>
  <si>
    <t>Productos resultado de Investigación + Creación para el área de Industrias Culturales por área del conocimiento</t>
  </si>
  <si>
    <t>Productos resultado de Investigación + Creación para el área de Creaciones Funcionales, Nuevos Medios y Software de Contenidos por tipología</t>
  </si>
  <si>
    <t>Productos resultado de Investigación + Creación para el área de Creaciones Funcionales, Nuevos Medios y Software de Contenidos por departamento</t>
  </si>
  <si>
    <t>Productos resultado de Investigación + Creación para el área de Creaciones Funcionales, Nuevos Medios y Software de Contenidos por área del conocimiento</t>
  </si>
  <si>
    <t>Investigadores reconocidos autores de productos resultado de procesos de Investigación + Creación para todas las áreas de la economía cultural y creativa por categorización</t>
  </si>
  <si>
    <t>Investigadores reconocidos autores de productos resultado de procesos de Investigación + Creación para todas las áreas de la economía cultural y creativa por departamento</t>
  </si>
  <si>
    <t>Investigadores reconocidos autores de productos resultado de procesos de Investigación + Creación para todas las áreas de la economía cultural y creativa por vinculación a tipo de institución</t>
  </si>
  <si>
    <t>Investigadores reconocidos autores de productos resultado de procesos de Investigación + Creación para el área de Artes y Patrimonio por área del conocimiento</t>
  </si>
  <si>
    <t>Investigadores reconocidos autores de productos resultado de procesos de Investigación + Creación para el área de Industrias Culturales por área del conocimiento</t>
  </si>
  <si>
    <t>Investigadores reconocidos autores de productos resultado de procesos de Investigación + Creación para el área de Creaciones Funcionales, Nuevos Medios y Software de Contenidos por área del conocimiento</t>
  </si>
  <si>
    <t>Grupos de investigación reconocidos con producción resultado de procesos de Investigación + Creación para todas las áreas de la economía cultural y creativa por categorización</t>
  </si>
  <si>
    <t>Grupos de investigación reconocidos con producción resultado de procesos de Investigación + Creación para todas las áreas de la economía cultural y creativa por departamento</t>
  </si>
  <si>
    <t>Grupos de investigación reconocidos con producción resultado de procesos de Investigación + Creación para todas las áreas de la economía cultural y creativa por vinculación a tipo de institución</t>
  </si>
  <si>
    <t>Grupos de investigación reconocidos con producción resultado de procesos de Investigación + Creación para todas las áreas de la economía cultural y creativa por área del conocimiento</t>
  </si>
  <si>
    <t>Porcentaje de programas de educación para el trabajo y desarrollo humano-ETDH que forman para la subcategoría de artes visuales en los departamentos que cuentan con oferta educativa para el sector</t>
  </si>
  <si>
    <t>Sistema Nacional de Información de la Educación para el Trabajo y Desarrollo Humano- SIET</t>
  </si>
  <si>
    <t>Ministerio de Cultura</t>
  </si>
  <si>
    <t>Porcentaje de programas de educación para el trabajo y desarrollo humano-ETDH que forman para la subcategoría de las artes escénicas en los departamentos que cuentan con oferta educativa para el sector</t>
  </si>
  <si>
    <t>Porcentaje de programas de educación para el trabajo y desarrollo humano-ETDH que forman para la subcategoría de tursimo y patrimonio en los departamentos que cuentan con oferta educativa para el sector</t>
  </si>
  <si>
    <t>Porcentaje de programas de educación para el trabajo y desarrollo humano-ETDH que forman para la subcategoría de educación en arte y cultura en los departamentos que cuentan con oferta educativa para el sector</t>
  </si>
  <si>
    <t>Porcentaje de programas de educación para el trabajo y desarrollo humano-ETDH que forman para la subcategoría de la industria editorial en los departamentos que cuentan con oferta educativa para el sector</t>
  </si>
  <si>
    <t>Porcentaje de programas de educación para el trabajo y desarrollo humano-ETDH que forman para la subcategoría de la industria fonográfica en los departamentos que cuentan con oferta educativa para el sector</t>
  </si>
  <si>
    <t>Porcentaje de programas de educción para el trabajo y desarrollo humano-ETDH que forman para la subcategoría de la industria audiovisual en los departamentos que cuentan con oferta educativa para el sector</t>
  </si>
  <si>
    <t>Porcentaje de programas de educación para el trabajo y desarrollo humano-ETDH que forman para la subcategoria de medios digitales y software en los departamentos que cuentan con oferta educativa para el sector</t>
  </si>
  <si>
    <t>Porcentaje de programas de educación para el trabajo y desarrollo humano-ETDH que forman para la subcategoria de Diseño en los departamentos que cuentan con oferta educativa para el sector</t>
  </si>
  <si>
    <t>Porcentaje de programas de educación  para el trabajo y desarrollo humano-ETDH que forman para la subcategoria de publicidad en los departamentos que cuentan con oferta educativa para el sector</t>
  </si>
  <si>
    <t>Porcentaje de programas de educación superior que forman para la subcategoría de artes visuales en los departamentos que cuentan con oferta educativa para el sector</t>
  </si>
  <si>
    <t>Sistema Nacional de Información de la Educación Superior-SNIES</t>
  </si>
  <si>
    <t>Porcentaje de programas de educción superior que forman para la subcategoría de las artes escénicas en los departamentos que cuentan con oferta educativa para el sector</t>
  </si>
  <si>
    <t>Porcentaje de programas de educción superior que forman para la subcategoría de tursimo y patrimonio en los departamentos que cuentan con oferta educativa para el sector</t>
  </si>
  <si>
    <t>Porcentaje de programas de educción superior que forman para la subcategoría de educación en arte y cultura en los departamentos que cuentan con oferta educativa para el sector</t>
  </si>
  <si>
    <t>Porcentaje de programas de educación superior que forman para la subcategoría de la industria editorial en los departamentos que cuentan con oferta educativa para el sector</t>
  </si>
  <si>
    <t>Porcentaje de programas de educción superior que forman para la subcategoría de la industria fonográfica en los departamentos que cuentan con oferta educativa para el sector</t>
  </si>
  <si>
    <t>Porcentaje de programas de educción superior que forman para la subcategoría de la industría audiovisual en los departamentos que cuentan con oferta educativa para el sector</t>
  </si>
  <si>
    <t>Porcentaje de programas de educación superior que forman para la subcategoría de medios digitales y software en los departamentos que cuentan con oferta educativa para el sector</t>
  </si>
  <si>
    <t>Porcentaje de programas de educación superior que forman para la subcategoría de diseño en los departamentos que cuentan con oferta educativa para el sector</t>
  </si>
  <si>
    <t>Porcentaje de programas de educación superior que forman para la subcategoría de publicidad en los departamentos que cuentan con oferta educativa para el sector</t>
  </si>
  <si>
    <t>Solicitudes de registro de obras actos y contratos</t>
  </si>
  <si>
    <t xml:space="preserve">Dirección Nacional de Derecho de Autor </t>
  </si>
  <si>
    <t>Dirección Nacional de Derechos de Autor</t>
  </si>
  <si>
    <t>Registros de obras actos y contratos reaizados</t>
  </si>
  <si>
    <t>Medios de registro de obras actos y contratos</t>
  </si>
  <si>
    <t>Participación por categoria de registros de obras actos y contratos</t>
  </si>
  <si>
    <t>Distribución de registro de obras actos y contratos mensual</t>
  </si>
  <si>
    <t xml:space="preserve">Distribución de registro de obras actos y contratos  por Departamentos de Colombia </t>
  </si>
  <si>
    <t xml:space="preserve">Distribución del registro de obras actos y contratos por  categorías por Departamentos de Colombia </t>
  </si>
  <si>
    <t>Distribución del registro de obras actos y contratos realizados  por Colombianos residentes en el exterior</t>
  </si>
  <si>
    <t>Actividades de uso de internet para personas de 5 años y más</t>
  </si>
  <si>
    <t>Encuesta de Calidad de Vida</t>
  </si>
  <si>
    <t>DANE</t>
  </si>
  <si>
    <t>Hogares de economía cultural y creativa por tipo de posesión de la vivienda</t>
  </si>
  <si>
    <t>Hogares de economía cultural y creativa por opinión del jefe(a) o cónyuge sobre los ingresos de su hogar</t>
  </si>
  <si>
    <t>Hogares de economía cultural y creativa por número de personas que los componen</t>
  </si>
  <si>
    <t>Hogares de economía cultural y creativa con conexión a internet</t>
  </si>
  <si>
    <t>Años promedio de educación de las personas de 15 a 24 años que pertenecen a un hogar de economía cultural y creativa</t>
  </si>
  <si>
    <t>Exportaciones de Colombia, de los bienes relacionados con las actividades de las industrias Culturales y Creativas, según subpartida arancelaria</t>
  </si>
  <si>
    <t>Exportaciones</t>
  </si>
  <si>
    <t>Exportaciones de Colombia, de los bienes relacionados con las actividades de las industrias Culturales y Creativas, según departamento de origen</t>
  </si>
  <si>
    <t>Exportaciones de Colombia, de los bienes relacionados con las actividades de las industrias Culturales y Creativas, según país de destino</t>
  </si>
  <si>
    <t>Reporte Economía Cultural y Creativa</t>
  </si>
  <si>
    <t>Octubre 2022</t>
  </si>
  <si>
    <t>Departamento de residencia</t>
  </si>
  <si>
    <t>No. Artesanos</t>
  </si>
  <si>
    <t>COLOMBIA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</si>
  <si>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</si>
  <si>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</si>
  <si>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</si>
  <si>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</si>
  <si>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</si>
  <si>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</si>
  <si>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</si>
  <si>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</si>
  <si>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</si>
  <si>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</si>
  <si>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</si>
  <si>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</si>
  <si>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</si>
  <si>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</si>
  <si>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</si>
  <si>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</si>
  <si>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</si>
  <si>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</si>
  <si>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</si>
  <si>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</si>
  <si>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</si>
  <si>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</si>
  <si>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</si>
  <si>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</si>
  <si>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</si>
  <si>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</si>
  <si>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</si>
  <si>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</si>
  <si>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</si>
  <si>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>VALLE DEL CAUCA</t>
  </si>
  <si>
    <t>VAUPÉS</t>
  </si>
  <si>
    <t>VICHADA</t>
  </si>
  <si>
    <r>
      <t xml:space="preserve">Fuente: </t>
    </r>
    <r>
      <rPr>
        <sz val="9"/>
        <rFont val="Segoe UI"/>
        <family val="2"/>
      </rPr>
      <t>Artesanías de Colombia - SIEA</t>
    </r>
    <r>
      <rPr>
        <sz val="9"/>
        <rFont val="Segoe UI"/>
      </rPr>
      <t>A, 2022</t>
    </r>
  </si>
  <si>
    <t>Sexo</t>
  </si>
  <si>
    <t>Mujer</t>
  </si>
  <si>
    <t>Hombre</t>
  </si>
  <si>
    <t>Total por departamento</t>
  </si>
  <si>
    <t>Total</t>
  </si>
  <si>
    <t>%</t>
  </si>
  <si>
    <r>
      <t xml:space="preserve">Fuente: </t>
    </r>
    <r>
      <rPr>
        <sz val="9"/>
        <rFont val="Segoe UI"/>
        <family val="2"/>
      </rPr>
      <t>Artesanías de Colombia - SIEAA, 2022</t>
    </r>
  </si>
  <si>
    <t>Grupo edad</t>
  </si>
  <si>
    <t>Total por grupo de edad</t>
  </si>
  <si>
    <t>TOTAL</t>
  </si>
  <si>
    <t>9 a 14 años</t>
  </si>
  <si>
    <t>15 a 19 años</t>
  </si>
  <si>
    <t xml:space="preserve"> 20 a 24 años</t>
  </si>
  <si>
    <t xml:space="preserve"> 25 a 29 años</t>
  </si>
  <si>
    <t xml:space="preserve"> 30 a 34 años</t>
  </si>
  <si>
    <t xml:space="preserve"> 35 a 39 años</t>
  </si>
  <si>
    <t xml:space="preserve"> 40 a 44 años</t>
  </si>
  <si>
    <t xml:space="preserve"> 45 a 49 años</t>
  </si>
  <si>
    <t xml:space="preserve"> 50 a 54 años</t>
  </si>
  <si>
    <t xml:space="preserve"> 55 a 59 años</t>
  </si>
  <si>
    <t xml:space="preserve"> 60 a 64 años</t>
  </si>
  <si>
    <t xml:space="preserve"> 65 a 69 años</t>
  </si>
  <si>
    <t xml:space="preserve"> 70 a 74 años</t>
  </si>
  <si>
    <t xml:space="preserve"> 75 a 79 años</t>
  </si>
  <si>
    <t xml:space="preserve"> 80 a 84 años</t>
  </si>
  <si>
    <t>Más de 85 años</t>
  </si>
  <si>
    <t>¿De cuál de los siguientes grupos étnicos se considera usted?</t>
  </si>
  <si>
    <t>Grupo étnico</t>
  </si>
  <si>
    <t>Indígena</t>
  </si>
  <si>
    <t>Gitano ROM</t>
  </si>
  <si>
    <t>Raizal (San Andrés, Providencia y Santa Catalina)</t>
  </si>
  <si>
    <t>Palenquero de San Basilio</t>
  </si>
  <si>
    <t>Afro</t>
  </si>
  <si>
    <t>Ninguno</t>
  </si>
  <si>
    <t xml:space="preserve">¿Pertenece a un grupo de población catalogado como vulnerable? </t>
  </si>
  <si>
    <t>Pertenece a población vulnerable</t>
  </si>
  <si>
    <t>Sí</t>
  </si>
  <si>
    <t>No</t>
  </si>
  <si>
    <t>¿Pertenece a un grupo de población catalogado como vulnerable? Indique cuál</t>
  </si>
  <si>
    <t>Madre/Padre cabeza de familia</t>
  </si>
  <si>
    <t>Desplazados</t>
  </si>
  <si>
    <t>Víctimas de violencia</t>
  </si>
  <si>
    <t>Jóvenes y adultos iletrados</t>
  </si>
  <si>
    <t>Habitantes de frontera</t>
  </si>
  <si>
    <t>Población indígena</t>
  </si>
  <si>
    <t>Población rural dispersa</t>
  </si>
  <si>
    <t>Adultos mayores en pobreza e indigencia</t>
  </si>
  <si>
    <t>Menores en riesgo social</t>
  </si>
  <si>
    <t>Persona en condición de discapacidad</t>
  </si>
  <si>
    <t>Otro</t>
  </si>
  <si>
    <t>Total de artesanos</t>
  </si>
  <si>
    <t>¿A cuál de los siguientes regímenes de seguridad social en salud está afiliado(a)?</t>
  </si>
  <si>
    <t>Contributivo</t>
  </si>
  <si>
    <t>Subsidiado</t>
  </si>
  <si>
    <t>Especial o de excepción</t>
  </si>
  <si>
    <t>No informa</t>
  </si>
  <si>
    <t>Urbana</t>
  </si>
  <si>
    <t>Rural</t>
  </si>
  <si>
    <t>Resguardo indígena</t>
  </si>
  <si>
    <t>Zona de reserva campesina</t>
  </si>
  <si>
    <t>Territorio comunitario</t>
  </si>
  <si>
    <t>Kumpanias y comunidad</t>
  </si>
  <si>
    <t>Palenque</t>
  </si>
  <si>
    <t>¿Cómo aprendió el oficio de mayor antigüedad?</t>
  </si>
  <si>
    <t>Formas de aprendizaje</t>
  </si>
  <si>
    <t>Autodidacta</t>
  </si>
  <si>
    <t>Le enseñó alguien de su familia</t>
  </si>
  <si>
    <t>Aprendió en otro taller</t>
  </si>
  <si>
    <t>Aprendió con otro(s)artesano(s)</t>
  </si>
  <si>
    <t>Capacitación en alguna institución</t>
  </si>
  <si>
    <t>A través de proyectos de promoción de la actividad artesanal</t>
  </si>
  <si>
    <t>A través de un programa o proyecto de política pública</t>
  </si>
  <si>
    <t>Profesional en carreras afines</t>
  </si>
  <si>
    <t>Otra opción</t>
  </si>
  <si>
    <t>¿En qué lugar realiza usualmente las actividades relacionadas con su oficio?</t>
  </si>
  <si>
    <t>Lugar</t>
  </si>
  <si>
    <t>Local independiente</t>
  </si>
  <si>
    <t>Lugar exclusivo dentro de la vivienda</t>
  </si>
  <si>
    <t>En cualquier lugar de la vivienda</t>
  </si>
  <si>
    <t>Trabaja mientras desarrolla otras actividades</t>
  </si>
  <si>
    <t>Espacio comunitario fuera de la vivienda con
paredes y techo</t>
  </si>
  <si>
    <t>Parcela de producción de materia prima</t>
  </si>
  <si>
    <t>Espacio Público</t>
  </si>
  <si>
    <t xml:space="preserve">¿Qué tipo de materias primas utiliza en la elaboración de sus productos? </t>
  </si>
  <si>
    <t>De origen vegetal</t>
  </si>
  <si>
    <t>De origen animal</t>
  </si>
  <si>
    <t>De origen mineral</t>
  </si>
  <si>
    <t>Sintéticas</t>
  </si>
  <si>
    <t>Recicladas</t>
  </si>
  <si>
    <t>Otra</t>
  </si>
  <si>
    <t>La mayor parte del proceso que aplica para la elaboración de sus productos es:</t>
  </si>
  <si>
    <t>A mano</t>
  </si>
  <si>
    <t>Con herramientas manuales</t>
  </si>
  <si>
    <t>Con apoyo de máquinas simples</t>
  </si>
  <si>
    <t>Con apoyo de maquinaría con motor</t>
  </si>
  <si>
    <t>¿En cuál de las siguientes líneas se clasifican sus productos?</t>
  </si>
  <si>
    <t>Mobiliario</t>
  </si>
  <si>
    <t>Textiles y ropa</t>
  </si>
  <si>
    <t>Artículos para el hogar</t>
  </si>
  <si>
    <t>Decoración</t>
  </si>
  <si>
    <t>Bisutería</t>
  </si>
  <si>
    <t>Juguetería</t>
  </si>
  <si>
    <t>Accesorios</t>
  </si>
  <si>
    <t>Escultura</t>
  </si>
  <si>
    <t>Arte funcional</t>
  </si>
  <si>
    <t>Joyería</t>
  </si>
  <si>
    <t>Calzado</t>
  </si>
  <si>
    <t>Instrumentos musicales</t>
  </si>
  <si>
    <t>¿La principal fuente de ingresos mensual del hogar proviene de la artesanía y/o del arte manual?</t>
  </si>
  <si>
    <t>En promedio, su ingreso mensual generado únicamente por la actividad artesanal es de:</t>
  </si>
  <si>
    <t>Ingreso promedio (por artesanía)</t>
  </si>
  <si>
    <t>Menos de 1 SMLV</t>
  </si>
  <si>
    <t>Entre 1 y 2 SMLV</t>
  </si>
  <si>
    <t>Entre 2 y 4 SMLV</t>
  </si>
  <si>
    <t>Entre 4 y 6 SMLV</t>
  </si>
  <si>
    <t>Más de 6 SMLV</t>
  </si>
  <si>
    <t>Actualmente en el desempeño de su oficio artesanal, usted es:</t>
  </si>
  <si>
    <t>Rol en la actividad artesanal</t>
  </si>
  <si>
    <t>Trabajador independiente</t>
  </si>
  <si>
    <t>Empleado formal</t>
  </si>
  <si>
    <t>Empleado informal</t>
  </si>
  <si>
    <t>Trabajador familiar</t>
  </si>
  <si>
    <t>Miembro o socio de un taller u organización</t>
  </si>
  <si>
    <t>Microempresario</t>
  </si>
  <si>
    <t xml:space="preserve">¿Cómo realiza habitualmente la venta de sus productos? </t>
  </si>
  <si>
    <t>Vende directamente al consumidor final</t>
  </si>
  <si>
    <t>A través de un intermediario</t>
  </si>
  <si>
    <t>Mediante una organización de artesanos</t>
  </si>
  <si>
    <t>A una empresa comercializadora</t>
  </si>
  <si>
    <t>En consignación</t>
  </si>
  <si>
    <t>Puntos de venta</t>
  </si>
  <si>
    <t>Otro tipo de organización</t>
  </si>
  <si>
    <t>No comercializa</t>
  </si>
  <si>
    <t>¿En los últimos tres años participó en ferias artesanales?</t>
  </si>
  <si>
    <t>Participó en ferias</t>
  </si>
  <si>
    <t>¿Cuáles son los principales problemas que enfrenta en la comercialización de sus productos?</t>
  </si>
  <si>
    <t>Limitaciones en el transporte</t>
  </si>
  <si>
    <t>Bajo volumen de producción</t>
  </si>
  <si>
    <t>El desconocimiento de los mercados</t>
  </si>
  <si>
    <t>La competencia en el mercado</t>
  </si>
  <si>
    <t>La distancia a los mercados</t>
  </si>
  <si>
    <t>Los precios del mercado</t>
  </si>
  <si>
    <t>¿Tiene un negocio o local para las ventas de sus productos artesanales?</t>
  </si>
  <si>
    <t>Octubre 2021</t>
  </si>
  <si>
    <t>Tiene negocio o local</t>
  </si>
  <si>
    <r>
      <t xml:space="preserve">Fuente: </t>
    </r>
    <r>
      <rPr>
        <sz val="9"/>
        <rFont val="Segoe UI"/>
        <family val="2"/>
      </rPr>
      <t>Artesanías de Colombia - SIEAA, 2021</t>
    </r>
  </si>
  <si>
    <t>En el negocio que referencia, usted es:</t>
  </si>
  <si>
    <t>Rol</t>
  </si>
  <si>
    <t>Dueño</t>
  </si>
  <si>
    <t>Socio</t>
  </si>
  <si>
    <t>Beneficiario</t>
  </si>
  <si>
    <t xml:space="preserve">¿Dentro de los gastos del negocio, usted, sus socios o los familiares que trabajan con usted, están devengando un salario? </t>
  </si>
  <si>
    <t>Devenga salario</t>
  </si>
  <si>
    <t>El ingreso es</t>
  </si>
  <si>
    <t>Una suma fija</t>
  </si>
  <si>
    <t>Depende de resultados</t>
  </si>
  <si>
    <t>Tiene un componente fijo y otro variable</t>
  </si>
  <si>
    <t xml:space="preserve"> ¿Su negocio tiene alguno de los siguientes registros?</t>
  </si>
  <si>
    <t>Registros</t>
  </si>
  <si>
    <t>NIT</t>
  </si>
  <si>
    <t>RUT</t>
  </si>
  <si>
    <t>Alcaldía municipal</t>
  </si>
  <si>
    <t>Supercooperativas</t>
  </si>
  <si>
    <t>Cámara de Comercio</t>
  </si>
  <si>
    <t>No tiene</t>
  </si>
  <si>
    <t>Total de artesanos con negocio</t>
  </si>
  <si>
    <t xml:space="preserve">¿En los últimos tres años ha solicitado crédito o préstamos para el desarrollo de su actividad artesanal?
</t>
  </si>
  <si>
    <t>Solicitó créditos</t>
  </si>
  <si>
    <t>¿Le otorgaron el crédito o préstamo solicitado?</t>
  </si>
  <si>
    <t>Aprobación de créditos</t>
  </si>
  <si>
    <t>Monto muy alto</t>
  </si>
  <si>
    <t>Falta de avales y garantías</t>
  </si>
  <si>
    <t>Número de cuotas</t>
  </si>
  <si>
    <t>Bajos ingresos</t>
  </si>
  <si>
    <t>Total de artesanos sin aprobación</t>
  </si>
  <si>
    <t>¿Quién le otorgó el crédito o préstamo solicitado?</t>
  </si>
  <si>
    <t>Entidades</t>
  </si>
  <si>
    <t>Banco o entidad financiera</t>
  </si>
  <si>
    <t>Una cooperativa</t>
  </si>
  <si>
    <t>Una organización artesanal</t>
  </si>
  <si>
    <t>Una asociación comunitaria</t>
  </si>
  <si>
    <t>Un intermediario comprador</t>
  </si>
  <si>
    <t>Un proveedor</t>
  </si>
  <si>
    <t>Un cliente</t>
  </si>
  <si>
    <t>Un prestamista particular</t>
  </si>
  <si>
    <t>Un familiar o amigo</t>
  </si>
  <si>
    <t>¿Usted pertenece actualmente a una organización o asociación relacionada con la actividad artesanal?</t>
  </si>
  <si>
    <t>Pertenencia a una organización o asociación</t>
  </si>
  <si>
    <t>Los beneficios son para pocos</t>
  </si>
  <si>
    <t>No ayudan en la producción</t>
  </si>
  <si>
    <t>No ayudan en la comercialización</t>
  </si>
  <si>
    <t>No es útil</t>
  </si>
  <si>
    <t>Exigen demasiados documentos</t>
  </si>
  <si>
    <t>Falta de información</t>
  </si>
  <si>
    <t>No funcionó la organización</t>
  </si>
  <si>
    <t>Total de artesanos no asociados</t>
  </si>
  <si>
    <t>2016-2021</t>
  </si>
  <si>
    <t>Año</t>
  </si>
  <si>
    <t>Ventas totales</t>
  </si>
  <si>
    <t>2021</t>
  </si>
  <si>
    <r>
      <t xml:space="preserve">Fuente: </t>
    </r>
    <r>
      <rPr>
        <sz val="9"/>
        <rFont val="Segoe UI"/>
        <family val="2"/>
      </rPr>
      <t>Artesanías de Colombia</t>
    </r>
  </si>
  <si>
    <t>Visitantes</t>
  </si>
  <si>
    <t>Ventas por tipo de artesanía: Expoartesanías 2016-2019</t>
  </si>
  <si>
    <t>2016-2019</t>
  </si>
  <si>
    <t>Total 2016-2021</t>
  </si>
  <si>
    <t>Cocina de origen</t>
  </si>
  <si>
    <t>Artesanía tradicional y moda</t>
  </si>
  <si>
    <t>Artesanía étnica</t>
  </si>
  <si>
    <t>Artesanía contemporánea</t>
  </si>
  <si>
    <t>Internacional</t>
  </si>
  <si>
    <t>Joyería y bisutería</t>
  </si>
  <si>
    <t>Institucionales</t>
  </si>
  <si>
    <t>Productos de diseño</t>
  </si>
  <si>
    <t>Sin clasificar</t>
  </si>
  <si>
    <t>2016-2022</t>
  </si>
  <si>
    <t>2017 (7 días)</t>
  </si>
  <si>
    <t>2022</t>
  </si>
  <si>
    <t>Número de visitantes: Expoartesano 2016-2021</t>
  </si>
  <si>
    <t>Total 2016-2022</t>
  </si>
  <si>
    <t>Moda y joyería</t>
  </si>
  <si>
    <t>Artesanía tradicional</t>
  </si>
  <si>
    <t>RESULTADOS POR:</t>
  </si>
  <si>
    <t>Tipología de productos I+C</t>
  </si>
  <si>
    <t>CATEGORÍA</t>
  </si>
  <si>
    <t>TIPOLOGÍA</t>
  </si>
  <si>
    <t>Categoría</t>
  </si>
  <si>
    <t>#</t>
  </si>
  <si>
    <t xml:space="preserve">Consultoría en artes, arquitectura y diseño </t>
  </si>
  <si>
    <t xml:space="preserve">Diseño Industrial </t>
  </si>
  <si>
    <t>A</t>
  </si>
  <si>
    <t>B</t>
  </si>
  <si>
    <t>Empresas Creativas y Culturales</t>
  </si>
  <si>
    <t>Eventos Artísticos</t>
  </si>
  <si>
    <t xml:space="preserve">Obras o productos de arte, arquitectura y diseño </t>
  </si>
  <si>
    <t>A1</t>
  </si>
  <si>
    <t>C</t>
  </si>
  <si>
    <t>Proyectos de Investigación + Creación</t>
  </si>
  <si>
    <t>Registros de acuerdos de licencia para la explotación de obras</t>
  </si>
  <si>
    <t>Signos Distintivos</t>
  </si>
  <si>
    <t>Talleres de Creación</t>
  </si>
  <si>
    <t>TOTALES</t>
  </si>
  <si>
    <t>Ministerio de Ciencia, Tecnología e Innovación (antes Colciencias) - Plataforma SCIENTI. Colombia, 2021</t>
  </si>
  <si>
    <t>Vigencia</t>
  </si>
  <si>
    <t>Hasta diciembre de 2023</t>
  </si>
  <si>
    <t>Observaciones</t>
  </si>
  <si>
    <t>La información obedece a los resultados de la convocatoria nacional para el reconocimiento y medición de Grupos de Investigación, Desarrollo Tecnológico o de Innovación y para el reconocimiento de Investigadores del Sistema Nacional de Ciencia, Tecnología e Innovación – SNCTeI, relacionados con la tipología Investigación + Creación. 
Convocatoria No. 894</t>
  </si>
  <si>
    <t>DEPARTAMENTO</t>
  </si>
  <si>
    <t>Bogotá, D. C.</t>
  </si>
  <si>
    <t>Antioquia</t>
  </si>
  <si>
    <t>Atlántico</t>
  </si>
  <si>
    <t>Valle Del Cauca</t>
  </si>
  <si>
    <t>Santander</t>
  </si>
  <si>
    <t>Risaralda</t>
  </si>
  <si>
    <t>Norte De Santander</t>
  </si>
  <si>
    <t>Caldas</t>
  </si>
  <si>
    <t>Boyacá</t>
  </si>
  <si>
    <t>Bolívar</t>
  </si>
  <si>
    <t>Tolima</t>
  </si>
  <si>
    <t>Cauca</t>
  </si>
  <si>
    <t>Meta</t>
  </si>
  <si>
    <t>Magdalena</t>
  </si>
  <si>
    <t>Nariño</t>
  </si>
  <si>
    <t>Cundinamarca</t>
  </si>
  <si>
    <t>Córdoba</t>
  </si>
  <si>
    <t>La Guajira</t>
  </si>
  <si>
    <t>Huila</t>
  </si>
  <si>
    <t>Quindío</t>
  </si>
  <si>
    <t>Cesar</t>
  </si>
  <si>
    <t>Casanare</t>
  </si>
  <si>
    <t>Sucre</t>
  </si>
  <si>
    <t>Caquetá</t>
  </si>
  <si>
    <t>Chocó</t>
  </si>
  <si>
    <t xml:space="preserve">Archipiélago de San Andrés, Providencia y Santa Catalina </t>
  </si>
  <si>
    <t>Arauca</t>
  </si>
  <si>
    <t>Putumayo</t>
  </si>
  <si>
    <t>Guainía</t>
  </si>
  <si>
    <t>Guaviare</t>
  </si>
  <si>
    <t>Ministerio de Ciencia, Tecnología e Innovación (antes Colciencias) - Plataforma SCIENTI. Colombia, 2021.</t>
  </si>
  <si>
    <t>CON_AAD</t>
  </si>
  <si>
    <t>Gran Área</t>
  </si>
  <si>
    <t>Área /Disciplina</t>
  </si>
  <si>
    <t>TOTALES POR:</t>
  </si>
  <si>
    <t>RESULTADOS GRAN ÁREA:</t>
  </si>
  <si>
    <t>Área</t>
  </si>
  <si>
    <t>Disciplina</t>
  </si>
  <si>
    <t>Ciencias Sociales</t>
  </si>
  <si>
    <t>Ciencias de la Educación</t>
  </si>
  <si>
    <t>Educación General</t>
  </si>
  <si>
    <t>Geografía Social y Económica</t>
  </si>
  <si>
    <t>Estudios Urbanos (Planificación y Desarrollo)</t>
  </si>
  <si>
    <t>Humanidades</t>
  </si>
  <si>
    <t>Arte</t>
  </si>
  <si>
    <t>Artes plásticas y visuales</t>
  </si>
  <si>
    <t>Danza o Artes danzarias</t>
  </si>
  <si>
    <t>Teatro, dramaturgia o artes escénicas</t>
  </si>
  <si>
    <t>Otras artes</t>
  </si>
  <si>
    <t>Otras humanidades</t>
  </si>
  <si>
    <t>Otras humanidades (se incluye estudios del folclor)</t>
  </si>
  <si>
    <t>* Entiéndase como área de conocimiento aquellas definidas por la OCDE</t>
  </si>
  <si>
    <t>Archipiélago de San Andrés, Providencia y Santa Catalina</t>
  </si>
  <si>
    <t>Artes audiovisuales</t>
  </si>
  <si>
    <t>Música y musicología</t>
  </si>
  <si>
    <t>Periodismo y Comunicaciones</t>
  </si>
  <si>
    <t>Medios y Comunicación Social</t>
  </si>
  <si>
    <t>Arquitectura y Urbanismo</t>
  </si>
  <si>
    <t>Diseño</t>
  </si>
  <si>
    <t>Ingeniería y Tecnología</t>
  </si>
  <si>
    <t>Ingeniería de los Materiales</t>
  </si>
  <si>
    <t>Cerámicos</t>
  </si>
  <si>
    <t>Compuestos (Laminados, Plásticos Reforzados, Fibra Sintéticas y Naturales)</t>
  </si>
  <si>
    <t>Ingenierías Eléctrica, Electrónica e Informática</t>
  </si>
  <si>
    <t>Ingeniería de Sistemas y Comunicaciones</t>
  </si>
  <si>
    <t>Ingeniería Eléctrica y Electrónica</t>
  </si>
  <si>
    <t>Robótica y Control Automático</t>
  </si>
  <si>
    <t>Automatización y Sistemas de Control</t>
  </si>
  <si>
    <t xml:space="preserve">Investigador Junior </t>
  </si>
  <si>
    <t xml:space="preserve">Investigador Asociado </t>
  </si>
  <si>
    <t xml:space="preserve">Investigador Senior </t>
  </si>
  <si>
    <t xml:space="preserve">Investigador Emérito </t>
  </si>
  <si>
    <t xml:space="preserve">No reportó/relacionó </t>
  </si>
  <si>
    <t>Nivel 1</t>
  </si>
  <si>
    <t>NIVELES  -  2/3</t>
  </si>
  <si>
    <t>NIVELES:</t>
  </si>
  <si>
    <t>RESULTADOS POR NIVEL 1:</t>
  </si>
  <si>
    <t xml:space="preserve">Centros </t>
  </si>
  <si>
    <t>Centros de desarrollo tecnológico (privado)</t>
  </si>
  <si>
    <t>Privado</t>
  </si>
  <si>
    <t xml:space="preserve">Público </t>
  </si>
  <si>
    <t>Centros o institutos de investigación</t>
  </si>
  <si>
    <t>Mixto</t>
  </si>
  <si>
    <t>Empresas (todas son privadas)</t>
  </si>
  <si>
    <t xml:space="preserve">Grande </t>
  </si>
  <si>
    <t>Microempresa</t>
  </si>
  <si>
    <t xml:space="preserve">Entidades de Gobierno </t>
  </si>
  <si>
    <t>Nacional</t>
  </si>
  <si>
    <t xml:space="preserve">IES </t>
  </si>
  <si>
    <t>Instituciones Técnicas Profesionales (privadas)</t>
  </si>
  <si>
    <t>Privada</t>
  </si>
  <si>
    <t>Pública</t>
  </si>
  <si>
    <t xml:space="preserve">Instituciones Tecnológicas </t>
  </si>
  <si>
    <t xml:space="preserve">Privado </t>
  </si>
  <si>
    <t xml:space="preserve">Instituciones Universitarias o Escuelas Tecnológicas </t>
  </si>
  <si>
    <t xml:space="preserve">Universidades </t>
  </si>
  <si>
    <t>Internacionales</t>
  </si>
  <si>
    <t xml:space="preserve">Otras </t>
  </si>
  <si>
    <t xml:space="preserve">Entidades sin ánimo de lucro </t>
  </si>
  <si>
    <t xml:space="preserve">Organizaciones no gubernamentales </t>
  </si>
  <si>
    <t>No reportó/relacionó</t>
  </si>
  <si>
    <t xml:space="preserve">Ciencias Sociales </t>
  </si>
  <si>
    <t>Educación General (Incluye Capacitación, Pedagogía)</t>
  </si>
  <si>
    <t>Idiomas y Literatura</t>
  </si>
  <si>
    <t>Estudios Generales del Lenguaje</t>
  </si>
  <si>
    <t>Estudios Literarios</t>
  </si>
  <si>
    <t>Lingüística</t>
  </si>
  <si>
    <t>Literatura Específica</t>
  </si>
  <si>
    <t>Teoría Literaria</t>
  </si>
  <si>
    <t>Ciencias Naturales</t>
  </si>
  <si>
    <t>Computación y Ciencias de la Información</t>
  </si>
  <si>
    <t>Ciencias de la Computación</t>
  </si>
  <si>
    <t>Ciencias de la Información y Bioinformática</t>
  </si>
  <si>
    <t>Periodismo</t>
  </si>
  <si>
    <t xml:space="preserve">Humanidades </t>
  </si>
  <si>
    <t>Telecomunicaciones</t>
  </si>
  <si>
    <t xml:space="preserve">A1 </t>
  </si>
  <si>
    <t xml:space="preserve">B </t>
  </si>
  <si>
    <t xml:space="preserve">C </t>
  </si>
  <si>
    <t xml:space="preserve">Reconocido </t>
  </si>
  <si>
    <t xml:space="preserve">Centros de desarrollo tecnológico </t>
  </si>
  <si>
    <t xml:space="preserve">Centros o institutos de investigación </t>
  </si>
  <si>
    <t>Empresas</t>
  </si>
  <si>
    <t>(todas son privadas)</t>
  </si>
  <si>
    <t>Mediana</t>
  </si>
  <si>
    <t xml:space="preserve">Pequeña </t>
  </si>
  <si>
    <t xml:space="preserve">Instituciones Técnicas Profesionales </t>
  </si>
  <si>
    <t>Público</t>
  </si>
  <si>
    <t>TOTAL POR ÁREA</t>
  </si>
  <si>
    <t xml:space="preserve">Categorías de Industrias Creativas y Culturales - ICC </t>
  </si>
  <si>
    <t>Artes y Patrimonio</t>
  </si>
  <si>
    <t xml:space="preserve">Computación y Ciencias de la Información </t>
  </si>
  <si>
    <t>2,6%</t>
  </si>
  <si>
    <t>Industrias Culturales</t>
  </si>
  <si>
    <t xml:space="preserve">Ciencias de la Educación </t>
  </si>
  <si>
    <t>31,7%</t>
  </si>
  <si>
    <t>Creaciones funcionales, nuevos medios y software de contenidos</t>
  </si>
  <si>
    <t xml:space="preserve">Geografía Social y Económica </t>
  </si>
  <si>
    <t> </t>
  </si>
  <si>
    <t xml:space="preserve">Periodismo y Comunicaciones </t>
  </si>
  <si>
    <t>54,3%</t>
  </si>
  <si>
    <t xml:space="preserve">Idiomas y Literatura </t>
  </si>
  <si>
    <t>11,5%</t>
  </si>
  <si>
    <t xml:space="preserve">Ingenierías Eléctrica, Electrónica e Informática </t>
  </si>
  <si>
    <t>100,0%</t>
  </si>
  <si>
    <t>Periodo de referencia:  2018-2021</t>
  </si>
  <si>
    <t>Departamento</t>
  </si>
  <si>
    <t>Cantidad de programas  2018</t>
  </si>
  <si>
    <t xml:space="preserve">Cantidad de programas 2019 </t>
  </si>
  <si>
    <t>Cantidad de programas 2020</t>
  </si>
  <si>
    <t>Cantidad de programas 2021</t>
  </si>
  <si>
    <t>Bogotá</t>
  </si>
  <si>
    <t>Bolivar</t>
  </si>
  <si>
    <t>Norte de Santander</t>
  </si>
  <si>
    <t xml:space="preserve">Tolima </t>
  </si>
  <si>
    <t>Valle del Cauca</t>
  </si>
  <si>
    <t>Fuente: Mincultura. Porcentaje de programas de EDTH que forman para las categorías de las industrias creativas y culturales por subsector</t>
  </si>
  <si>
    <t>Atlantico</t>
  </si>
  <si>
    <t>Boyaca</t>
  </si>
  <si>
    <t>Caqueta</t>
  </si>
  <si>
    <t xml:space="preserve">Choco </t>
  </si>
  <si>
    <t>Cordoba</t>
  </si>
  <si>
    <t>Quindio</t>
  </si>
  <si>
    <t xml:space="preserve">Risaralda </t>
  </si>
  <si>
    <t>Amazonas</t>
  </si>
  <si>
    <t>Archipielago de San Andres</t>
  </si>
  <si>
    <t>Quíndio</t>
  </si>
  <si>
    <t>Vichada</t>
  </si>
  <si>
    <t>Bogota</t>
  </si>
  <si>
    <t xml:space="preserve">Quindío </t>
  </si>
  <si>
    <t>Porcentaje de programas de educación para el trabajo y desarrollo humano-ETDH que forman para la subcategoría de la industria audiovisual en los departamentos que cuentan con oferta educativa para el sector</t>
  </si>
  <si>
    <t>Cundinamamrca</t>
  </si>
  <si>
    <t>Porcentaje de programas de educación para el trabajo y desarrollo humano-ETDH que forman para la subcategoría de medios digitales y software en los departamentos que cuentan con oferta educativa para el sector</t>
  </si>
  <si>
    <t>Choco</t>
  </si>
  <si>
    <t xml:space="preserve">Meta </t>
  </si>
  <si>
    <t>Porcentaje de programas de educación para el trabajo y desarrollo humano-ETDH que forman  para la subcategoría de diseño en los departamentos que cuentan con oferta educativa para el sector</t>
  </si>
  <si>
    <t>César</t>
  </si>
  <si>
    <t>Porcentaje de programas de educación para el trabajo y desarrollo humano-ETDH que forman para la subcategoría de publicidad en los departamentos que cuentan con oferta educativa para el sector</t>
  </si>
  <si>
    <t>Cantidad de programas 2018</t>
  </si>
  <si>
    <t>Cantidad de programas 2019</t>
  </si>
  <si>
    <t xml:space="preserve">Córdoba </t>
  </si>
  <si>
    <t>Fuente: Mincultura. Porcentaje de programas de educación superior que forman para las categorías las industrias creativas y culturales por subsector</t>
  </si>
  <si>
    <t>NOTA: Se estan teniendo encuenta la producción de eventos</t>
  </si>
  <si>
    <t>Sin Registro</t>
  </si>
  <si>
    <t xml:space="preserve">Amazonas </t>
  </si>
  <si>
    <t>La guajira</t>
  </si>
  <si>
    <t>Canatidad de programas 2018</t>
  </si>
  <si>
    <t>Canatidad de programas 2019</t>
  </si>
  <si>
    <t xml:space="preserve">Putumayo </t>
  </si>
  <si>
    <t>NOTA: Se tomó como que toda licenciatura y maestria en las artes y cultura, permiten la educación</t>
  </si>
  <si>
    <t>NOTA: Se empezo a tener encuenta la lingüística por influir tambien en la literatura y por ende en el sector editorial</t>
  </si>
  <si>
    <t xml:space="preserve">Cantidad de programas 2018 </t>
  </si>
  <si>
    <t>Periodo comprendido entre el año 2014 al año 2021</t>
  </si>
  <si>
    <t>Solicitud</t>
  </si>
  <si>
    <t xml:space="preserve"> </t>
  </si>
  <si>
    <t xml:space="preserve">Fuente:   DNDA </t>
  </si>
  <si>
    <t>Registros de obras actos y contratos realizados</t>
  </si>
  <si>
    <t>Cantidad</t>
  </si>
  <si>
    <t>Medio de Registro de obras actos y contratos</t>
  </si>
  <si>
    <t>Fisico</t>
  </si>
  <si>
    <t>Línea</t>
  </si>
  <si>
    <t>Móvil</t>
  </si>
  <si>
    <t>Participación por categoría de registros de obras actos y contratos</t>
  </si>
  <si>
    <t>AÑO</t>
  </si>
  <si>
    <t>CATEGORIA</t>
  </si>
  <si>
    <t>Contratos y demás actos</t>
  </si>
  <si>
    <t>Fonogramas</t>
  </si>
  <si>
    <t>Artisticas</t>
  </si>
  <si>
    <t>App Artisticas</t>
  </si>
  <si>
    <t>Audiovisuales</t>
  </si>
  <si>
    <t>App Audiovisuales</t>
  </si>
  <si>
    <t>Literarias editadas</t>
  </si>
  <si>
    <t>Literarias inéditas</t>
  </si>
  <si>
    <t>Musicales</t>
  </si>
  <si>
    <t>Soporte Lógico</t>
  </si>
  <si>
    <t>TOTAL REGISTROS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</si>
  <si>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</si>
  <si>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</si>
  <si>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</si>
  <si>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</si>
  <si>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</si>
  <si>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</si>
  <si>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</si>
  <si>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</si>
  <si>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</si>
  <si>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</si>
  <si>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</si>
  <si>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</si>
  <si>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</si>
  <si>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Distribución de registro de obras actos y contratos por Departamentos de Colombia</t>
  </si>
  <si>
    <t>Perodo comprendido entre el año 2014 al año 2021</t>
  </si>
  <si>
    <t>DEPARTAMENTOS</t>
  </si>
  <si>
    <t>ATLANTICO</t>
  </si>
  <si>
    <t>BOLIVAR</t>
  </si>
  <si>
    <t>BOYACA</t>
  </si>
  <si>
    <t>CAQUETA</t>
  </si>
  <si>
    <t>CHOCO</t>
  </si>
  <si>
    <t>CORDOBA</t>
  </si>
  <si>
    <t>GUAJIRA</t>
  </si>
  <si>
    <t>QUINDIO</t>
  </si>
  <si>
    <t>SAN ANDRES ISLAS</t>
  </si>
  <si>
    <t>VAUPES</t>
  </si>
  <si>
    <t>GUAINIA</t>
  </si>
  <si>
    <t xml:space="preserve">Distribución de registros de obras actos y contratos por categorías por departamentos de Colombia </t>
  </si>
  <si>
    <t>AÑO 2014</t>
  </si>
  <si>
    <t>AÑO 2015</t>
  </si>
  <si>
    <t>AÑO 2017</t>
  </si>
  <si>
    <t>AÑO 2018</t>
  </si>
  <si>
    <t>AÑO 2019</t>
  </si>
  <si>
    <t>AÑO 2016</t>
  </si>
  <si>
    <t>AÑO 2020</t>
  </si>
  <si>
    <t>AÑO 2021</t>
  </si>
  <si>
    <t>FONOGRAMAS</t>
  </si>
  <si>
    <t>LITERARIA INEDITA</t>
  </si>
  <si>
    <t>MUSICAL</t>
  </si>
  <si>
    <t>ACTOS Y CONTRATOS</t>
  </si>
  <si>
    <t>ARTISTICA</t>
  </si>
  <si>
    <t>AUDIOVISUAL</t>
  </si>
  <si>
    <t>LITERARIA EDITADA</t>
  </si>
  <si>
    <t>SOPORTE LOGICO</t>
  </si>
  <si>
    <t>LITERAIA INEDITA</t>
  </si>
  <si>
    <t xml:space="preserve"> SOPORTE LOGICO</t>
  </si>
  <si>
    <t xml:space="preserve">  ARTISTICA</t>
  </si>
  <si>
    <t xml:space="preserve">  LITERARIA INEDITA</t>
  </si>
  <si>
    <t xml:space="preserve">  MUSICAL</t>
  </si>
  <si>
    <t xml:space="preserve"> ACTOS Y CONTRATOS</t>
  </si>
  <si>
    <t xml:space="preserve"> AUDIOVISUAL</t>
  </si>
  <si>
    <t xml:space="preserve">  LITERARIA EDITADA</t>
  </si>
  <si>
    <t xml:space="preserve">  SOPORTE LOGICO</t>
  </si>
  <si>
    <t>TTOTAL</t>
  </si>
  <si>
    <t>ACTOS  Y CONTRATOS</t>
  </si>
  <si>
    <t xml:space="preserve"> LITERARIA EDITADA</t>
  </si>
  <si>
    <t xml:space="preserve">  FONOGRAMAS</t>
  </si>
  <si>
    <t xml:space="preserve">  AUDIOVISUAL</t>
  </si>
  <si>
    <t xml:space="preserve">   LITERARIA EDITADA</t>
  </si>
  <si>
    <t>Distribución  de registros de obras actos y contratos realizados por Colombianos residentes en el exterior</t>
  </si>
  <si>
    <t>PAIS</t>
  </si>
  <si>
    <t>AUSTRALIA</t>
  </si>
  <si>
    <t>ESTADOS UNIDOS</t>
  </si>
  <si>
    <t>CANADA</t>
  </si>
  <si>
    <t xml:space="preserve">ESTADOS UNIDOS </t>
  </si>
  <si>
    <t>FRANCIA</t>
  </si>
  <si>
    <t>CHILE</t>
  </si>
  <si>
    <t>ESTADOS UNIDOS DE AMERICA</t>
  </si>
  <si>
    <t>ARGENTINA</t>
  </si>
  <si>
    <t>VENEZUELA</t>
  </si>
  <si>
    <t>ESPAÑA</t>
  </si>
  <si>
    <t xml:space="preserve">FRANCIA </t>
  </si>
  <si>
    <t>ECUADOR</t>
  </si>
  <si>
    <t>CAMERUN</t>
  </si>
  <si>
    <t>MEXICO</t>
  </si>
  <si>
    <t>GUATEMALA</t>
  </si>
  <si>
    <t>ALEMANIA</t>
  </si>
  <si>
    <t>REINO UNIDO</t>
  </si>
  <si>
    <t>GRANADA</t>
  </si>
  <si>
    <t>COSTA RICA</t>
  </si>
  <si>
    <t>BRASIL</t>
  </si>
  <si>
    <t>PANAMA</t>
  </si>
  <si>
    <t>SUIZA</t>
  </si>
  <si>
    <t>BELGICA</t>
  </si>
  <si>
    <t>PARAGUAY</t>
  </si>
  <si>
    <t>TAILANDIA</t>
  </si>
  <si>
    <t>QATAR</t>
  </si>
  <si>
    <t>INGLATERRA</t>
  </si>
  <si>
    <t>ITALIA</t>
  </si>
  <si>
    <t>POLONIA</t>
  </si>
  <si>
    <t>PERU</t>
  </si>
  <si>
    <t>BOLIVIA</t>
  </si>
  <si>
    <t>ESTONIA</t>
  </si>
  <si>
    <t>CHINA</t>
  </si>
  <si>
    <t>HOLANDA</t>
  </si>
  <si>
    <t>AUSTRIA</t>
  </si>
  <si>
    <t>SUECIA</t>
  </si>
  <si>
    <t>URUGUAY</t>
  </si>
  <si>
    <t>FINLANDIA</t>
  </si>
  <si>
    <t>REPUBLICA DOMINICANA</t>
  </si>
  <si>
    <t>FRANCIA METROPOLITANA</t>
  </si>
  <si>
    <t>SINGAPUR</t>
  </si>
  <si>
    <t>CUBA</t>
  </si>
  <si>
    <t>COMOROS</t>
  </si>
  <si>
    <t>ISRAEL</t>
  </si>
  <si>
    <t>GRECIA</t>
  </si>
  <si>
    <t>REPUBLICA CHECA</t>
  </si>
  <si>
    <t xml:space="preserve">BOSNIA </t>
  </si>
  <si>
    <t>ARUBA</t>
  </si>
  <si>
    <t>SANTA ELENA</t>
  </si>
  <si>
    <t>NUEVA ZELANDIA</t>
  </si>
  <si>
    <t>RUSIA</t>
  </si>
  <si>
    <t>EMIRATOS ARABES UNIDOS</t>
  </si>
  <si>
    <t>JAMAICA</t>
  </si>
  <si>
    <t>HONG KONG</t>
  </si>
  <si>
    <t>BOSNIA</t>
  </si>
  <si>
    <t>PORTUGAL</t>
  </si>
  <si>
    <t>COREA REPUBLICA DE</t>
  </si>
  <si>
    <t>DINAMARCA</t>
  </si>
  <si>
    <t xml:space="preserve">EMIRATOS ARABES </t>
  </si>
  <si>
    <t>PUERTO RICO</t>
  </si>
  <si>
    <t>NORUEGA</t>
  </si>
  <si>
    <t>RUMANIA</t>
  </si>
  <si>
    <t>HONDURAS</t>
  </si>
  <si>
    <t>IRLANDA</t>
  </si>
  <si>
    <t>Fuente:   DNDA</t>
  </si>
  <si>
    <t>LIECHTENSTEIN</t>
  </si>
  <si>
    <t>LUXEMBURGO</t>
  </si>
  <si>
    <t>Dominio</t>
  </si>
  <si>
    <t>Total personas de 5 años o más que usaron internet (miles)</t>
  </si>
  <si>
    <t>Actividad de uso de internet</t>
  </si>
  <si>
    <t>Redes sociales de internet</t>
  </si>
  <si>
    <t>Consultar medios de comunicación (televisión, radio, periódicos, revistas, medios digitales, etc,)</t>
  </si>
  <si>
    <t>Ver televisión, videos, películas u otro contenido audiovisual para entretenimiento</t>
  </si>
  <si>
    <t>Descargar software, imágenes, juegos, música o jugar en línea</t>
  </si>
  <si>
    <t>Total (miles)</t>
  </si>
  <si>
    <t>Cabecera</t>
  </si>
  <si>
    <t>Centros poblados y rural disperso</t>
  </si>
  <si>
    <t xml:space="preserve">Fuente: DANE - ECV </t>
  </si>
  <si>
    <t>Total hogares de economía cultural y creativa</t>
  </si>
  <si>
    <t>Tipo de posesión de la vivienda</t>
  </si>
  <si>
    <t>Propia totalmente pagada</t>
  </si>
  <si>
    <t>Propia, la están pagando</t>
  </si>
  <si>
    <t>En arriendo o subarriendo</t>
  </si>
  <si>
    <t>Con permiso del propietario, sin pago alguno (usufructuario)</t>
  </si>
  <si>
    <t>Posesión sin título (ocupante de hecho)</t>
  </si>
  <si>
    <t>Propiedad colectiva</t>
  </si>
  <si>
    <t>Opinión sobre los ingresos</t>
  </si>
  <si>
    <t>No alcanzan para cubrir los gastos mínimos</t>
  </si>
  <si>
    <t>Alcanzan para cubrir los gastos mínimos</t>
  </si>
  <si>
    <t>Cubren más que los gastos mínimos</t>
  </si>
  <si>
    <t>Número de personas</t>
  </si>
  <si>
    <t>Una persona</t>
  </si>
  <si>
    <t>Dos personas</t>
  </si>
  <si>
    <t>Tres personas</t>
  </si>
  <si>
    <t>Cuatro personas</t>
  </si>
  <si>
    <t>Cinco personas o más</t>
  </si>
  <si>
    <t>Hogares naranja con conexión a internet</t>
  </si>
  <si>
    <t>Años promedio de educación</t>
  </si>
  <si>
    <t>Reporte Industrias Culturales y Creativas</t>
  </si>
  <si>
    <t>Exportaciones de Colombia, de los bienes relacionados con las actividades de las industrias Culturales y Creativas (inclusión total), según subpartida arancelaria</t>
  </si>
  <si>
    <t>Total nacional</t>
  </si>
  <si>
    <r>
      <t>(2019 - 2022)</t>
    </r>
    <r>
      <rPr>
        <b/>
        <vertAlign val="superscript"/>
        <sz val="10"/>
        <rFont val="Segoe UI"/>
        <family val="2"/>
      </rPr>
      <t>p</t>
    </r>
  </si>
  <si>
    <t>Subpartida arancelaria</t>
  </si>
  <si>
    <t>Descripción</t>
  </si>
  <si>
    <t>Enero-agosto</t>
  </si>
  <si>
    <t>2019p</t>
  </si>
  <si>
    <t>2021p</t>
  </si>
  <si>
    <t>2022p</t>
  </si>
  <si>
    <t>Variación 2022/2021 (%)</t>
  </si>
  <si>
    <t>Variación 2022/2019 (%)</t>
  </si>
  <si>
    <t>Contribución a la variación (pp)</t>
  </si>
  <si>
    <t>Dólares FOB</t>
  </si>
  <si>
    <t xml:space="preserve">Industrias culturales </t>
  </si>
  <si>
    <t>Los demás libros, folletos e impresos similares.</t>
  </si>
  <si>
    <t>Impresos publicitarios, catalogos comerciales y similares.</t>
  </si>
  <si>
    <t>Los demás libros, folletos e impresos similares, en hojas sueltas, incluso plegadas.</t>
  </si>
  <si>
    <t>Horoscopos, fotonovelas, tiras comicas o historietas, en hojas sueltas, incluso plegadas.</t>
  </si>
  <si>
    <t>**</t>
  </si>
  <si>
    <t>*</t>
  </si>
  <si>
    <t>Los demás diarios y públicaciones periodicas, impresos, incluso ilustrados o con publicidad.</t>
  </si>
  <si>
    <t>Estampas, grabados y fotografías.</t>
  </si>
  <si>
    <t>Demás productos</t>
  </si>
  <si>
    <t>Creaciones funcionales</t>
  </si>
  <si>
    <t>Globos de latex de caucho natural.</t>
  </si>
  <si>
    <t>Los demás juguetes que representen animales o seres no humanos.</t>
  </si>
  <si>
    <t>Los demás artículos para juegos de sociedad, incluidos los juegos con motor o mecanismo, billares , mesas especiales para juegos de casino y juegos de bolos automáticos ("bowlings").</t>
  </si>
  <si>
    <t>Los demás juguetes.</t>
  </si>
  <si>
    <t>Instrumentos musicales de percusión (por ejemplo: tambores,  xilófonos, platillos, castañuelas, maracas).</t>
  </si>
  <si>
    <t>Artes y patrimonio</t>
  </si>
  <si>
    <t>Collages y cuadros similares de hasta 100 años de antigüedad</t>
  </si>
  <si>
    <t>Pinturas y dibujos de hasta 100 años de antigüedad</t>
  </si>
  <si>
    <t>Obras originales de estatuaria o de escultura, de cualquier materia.</t>
  </si>
  <si>
    <t>Pinturas y dibujos hechos totalmente a mano con exclusión de los dibujos de la partida 49.06.</t>
  </si>
  <si>
    <t xml:space="preserve">Fuente:  DANE - DIAN </t>
  </si>
  <si>
    <t>p: Cifra preliminar</t>
  </si>
  <si>
    <t>* Variación superior a 500%</t>
  </si>
  <si>
    <t xml:space="preserve">** No puede calcularse variación por no registrarse valor en el periodo base. </t>
  </si>
  <si>
    <t>Actividades CIIU4 de inclusión total</t>
  </si>
  <si>
    <t>Enero - agosto</t>
  </si>
  <si>
    <t>(2019 - 2022)</t>
  </si>
  <si>
    <t>Inclusión parcial</t>
  </si>
  <si>
    <t>Inclusión total</t>
  </si>
  <si>
    <t>Demás</t>
  </si>
  <si>
    <t>Bogota, D.C.</t>
  </si>
  <si>
    <t xml:space="preserve">Fuente: </t>
  </si>
  <si>
    <t>País de destino</t>
  </si>
  <si>
    <t>Estados Unidos</t>
  </si>
  <si>
    <t>Ecuador</t>
  </si>
  <si>
    <t>Puerto Rico</t>
  </si>
  <si>
    <t>Brasil</t>
  </si>
  <si>
    <t>Perú</t>
  </si>
  <si>
    <t xml:space="preserve">República Dominicana </t>
  </si>
  <si>
    <t>Venezuela</t>
  </si>
  <si>
    <t>Cuba</t>
  </si>
  <si>
    <t>España</t>
  </si>
  <si>
    <t>Honduras</t>
  </si>
  <si>
    <t>Hong Kong</t>
  </si>
  <si>
    <t>Chile</t>
  </si>
  <si>
    <t>Italia</t>
  </si>
  <si>
    <t>Alemania</t>
  </si>
  <si>
    <t>Panamá</t>
  </si>
  <si>
    <t>Bolivia</t>
  </si>
  <si>
    <t>Kuwait</t>
  </si>
  <si>
    <t>Uruguay</t>
  </si>
  <si>
    <t>México</t>
  </si>
  <si>
    <t xml:space="preserve">Reino Unido </t>
  </si>
  <si>
    <t>Colombia</t>
  </si>
  <si>
    <t>Canadá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</si>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</sst>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-;\-* #,##0.00_-;_-* &quot;-&quot;??_-;_-@_-"/>
    <numFmt numFmtId="165" formatCode="0.0%"/>
    <numFmt numFmtId="166" formatCode="0.0"/>
    <numFmt numFmtId="167" formatCode="#,##0.0"/>
    <numFmt numFmtId="168" formatCode="0_)"/>
    <numFmt numFmtId="169" formatCode="_-* #,##0.00\ _€_-;\-* #,##0.00\ _€_-;_-* &quot;-&quot;??\ _€_-;_-@_-"/>
    <numFmt numFmtId="170" formatCode="_-* #,##0.0\ _€_-;\-* #,##0.0\ _€_-;_-* &quot;-&quot;??\ _€_-;_-@_-"/>
    <numFmt numFmtId="171" formatCode="_-* #,##0_-;\-* #,##0_-;_-* &quot;-&quot;??_-;_-@_-"/>
    <numFmt numFmtId="172" formatCode="_-&quot;$&quot;\ * #,##0.00_-;\-&quot;$&quot;\ * #,##0.00_-;_-&quot;$&quot;\ * &quot;-&quot;??_-;_-@_-"/>
    <numFmt numFmtId="173" formatCode="_-&quot;$&quot;\ * #,##0_-;\-&quot;$&quot;\ * #,##0_-;_-&quot;$&quot;\ * &quot;-&quot;??_-;_-@_-"/>
  </numFmts>
  <fonts count="53">
    <font>
      <sz val="11"/>
      <color indexed="8"/>
      <name val="Calibri"/>
    </font>
    <font>
      <sz val="12"/>
      <color theme="1"/>
      <name val="Helvetica"/>
      <family val="2"/>
      <scheme val="minor"/>
    </font>
    <font>
      <b/>
      <sz val="11"/>
      <color indexed="8"/>
      <name val="Calibri"/>
      <family val="2"/>
    </font>
    <font>
      <b/>
      <sz val="14"/>
      <color indexed="9"/>
      <name val="Segoe UI"/>
      <family val="2"/>
    </font>
    <font>
      <b/>
      <sz val="9"/>
      <color indexed="8"/>
      <name val="Segoe UI"/>
      <family val="2"/>
    </font>
    <font>
      <sz val="9"/>
      <color indexed="8"/>
      <name val="Segoe U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Helvetica"/>
      <family val="2"/>
      <scheme val="minor"/>
    </font>
    <font>
      <b/>
      <sz val="9"/>
      <color theme="1"/>
      <name val="Segoe UI"/>
      <family val="2"/>
    </font>
    <font>
      <sz val="11"/>
      <name val="Segoe UI"/>
      <family val="2"/>
    </font>
    <font>
      <sz val="11"/>
      <name val="Calibri"/>
      <family val="2"/>
    </font>
    <font>
      <sz val="11"/>
      <color theme="1"/>
      <name val="Helvetica"/>
      <family val="2"/>
      <scheme val="minor"/>
    </font>
    <font>
      <sz val="9"/>
      <color theme="1"/>
      <name val="Segoe UI"/>
      <family val="2"/>
    </font>
    <font>
      <b/>
      <sz val="14"/>
      <color theme="0"/>
      <name val="Segoe UI"/>
      <family val="2"/>
    </font>
    <font>
      <sz val="9"/>
      <color theme="1"/>
      <name val="Segoe UI"/>
    </font>
    <font>
      <b/>
      <sz val="9"/>
      <color theme="1"/>
      <name val="Segoe UI"/>
    </font>
    <font>
      <b/>
      <sz val="11"/>
      <color theme="1"/>
      <name val="Helvetica"/>
      <family val="2"/>
      <scheme val="minor"/>
    </font>
    <font>
      <b/>
      <sz val="9"/>
      <name val="Segoe UI"/>
      <family val="2"/>
    </font>
    <font>
      <u/>
      <sz val="11"/>
      <color theme="10"/>
      <name val="Helvetica"/>
      <family val="2"/>
      <scheme val="minor"/>
    </font>
    <font>
      <u/>
      <sz val="9"/>
      <color theme="10"/>
      <name val="Segoe UI"/>
      <family val="2"/>
    </font>
    <font>
      <sz val="11"/>
      <color theme="1"/>
      <name val="Segoe UI"/>
      <family val="2"/>
    </font>
    <font>
      <b/>
      <sz val="10"/>
      <color theme="1"/>
      <name val="Arial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  <font>
      <sz val="10"/>
      <name val="Arial"/>
      <family val="2"/>
    </font>
    <font>
      <b/>
      <vertAlign val="superscript"/>
      <sz val="10"/>
      <name val="Segoe UI"/>
      <family val="2"/>
    </font>
    <font>
      <sz val="8"/>
      <name val="Segoe UI"/>
      <family val="2"/>
    </font>
    <font>
      <sz val="11"/>
      <name val="Helvetica"/>
      <family val="2"/>
      <scheme val="minor"/>
    </font>
    <font>
      <b/>
      <sz val="9"/>
      <name val="Helvetica"/>
      <family val="2"/>
      <scheme val="minor"/>
    </font>
    <font>
      <b/>
      <sz val="9"/>
      <color theme="0"/>
      <name val="Helvetica"/>
      <family val="2"/>
      <scheme val="minor"/>
    </font>
    <font>
      <b/>
      <sz val="9"/>
      <color theme="1"/>
      <name val="Helvetica"/>
      <family val="2"/>
      <scheme val="minor"/>
    </font>
    <font>
      <sz val="9"/>
      <color theme="1"/>
      <name val="Helvetica"/>
      <family val="2"/>
      <scheme val="minor"/>
    </font>
    <font>
      <sz val="9"/>
      <name val="Segoe UI"/>
    </font>
    <font>
      <sz val="11"/>
      <color theme="1"/>
      <name val="Arial"/>
      <family val="2"/>
    </font>
    <font>
      <sz val="9"/>
      <color theme="1"/>
      <name val="Quattrocento Sans"/>
    </font>
    <font>
      <b/>
      <sz val="9"/>
      <color theme="1"/>
      <name val="Quattrocento Sans"/>
    </font>
    <font>
      <sz val="11"/>
      <name val="Arial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11"/>
      <color rgb="FF000000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sz val="11"/>
      <color rgb="FF0D0D0D"/>
      <name val="Segoe UI"/>
      <family val="2"/>
    </font>
    <font>
      <i/>
      <sz val="11"/>
      <color rgb="FF000000"/>
      <name val="Segoe UI"/>
      <family val="2"/>
    </font>
    <font>
      <b/>
      <sz val="11"/>
      <color rgb="FFB7B7B7"/>
      <name val="Segoe UI"/>
      <family val="2"/>
    </font>
    <font>
      <sz val="11"/>
      <color indexed="8"/>
      <name val="Segoe UI"/>
    </font>
    <font>
      <b/>
      <sz val="11"/>
      <color indexed="9"/>
      <name val="Segoe UI"/>
    </font>
    <font>
      <b/>
      <sz val="11"/>
      <color indexed="8"/>
      <name val="Segoe UI"/>
    </font>
    <font>
      <u/>
      <sz val="11"/>
      <color theme="10"/>
      <name val="Segoe UI"/>
    </font>
    <font>
      <b/>
      <sz val="11"/>
      <color rgb="FF000000"/>
      <name val="Segoe U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E2005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D965"/>
        <bgColor rgb="FFFFD965"/>
      </patternFill>
    </fill>
    <fill>
      <patternFill patternType="solid">
        <fgColor rgb="FFA8D08D"/>
        <bgColor rgb="FFA8D08D"/>
      </patternFill>
    </fill>
    <fill>
      <patternFill patternType="solid">
        <fgColor rgb="FF9CC2E5"/>
        <bgColor rgb="FF9CC2E5"/>
      </patternFill>
    </fill>
  </fills>
  <borders count="118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 style="thin">
        <color indexed="13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 style="thin">
        <color indexed="10"/>
      </left>
      <right/>
      <top style="thin">
        <color indexed="8"/>
      </top>
      <bottom style="thin">
        <color indexed="15"/>
      </bottom>
      <diagonal/>
    </border>
    <border>
      <left/>
      <right/>
      <top style="thin">
        <color indexed="8"/>
      </top>
      <bottom style="thin">
        <color indexed="15"/>
      </bottom>
      <diagonal/>
    </border>
    <border>
      <left/>
      <right style="thin">
        <color indexed="10"/>
      </right>
      <top style="thin">
        <color indexed="8"/>
      </top>
      <bottom style="thin">
        <color indexed="15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5"/>
      </left>
      <right/>
      <top style="thin">
        <color indexed="15"/>
      </top>
      <bottom style="thin">
        <color indexed="15"/>
      </bottom>
      <diagonal/>
    </border>
    <border>
      <left style="thin">
        <color indexed="8"/>
      </left>
      <right/>
      <top style="thin">
        <color indexed="1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/>
      <diagonal/>
    </border>
    <border>
      <left style="thin">
        <color indexed="15"/>
      </left>
      <right/>
      <top style="thin">
        <color indexed="15"/>
      </top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theme="6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13"/>
      </top>
      <bottom style="thin">
        <color indexed="13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3">
    <xf numFmtId="0" fontId="0" fillId="0" borderId="0" applyNumberFormat="0" applyFill="0" applyBorder="0" applyProtection="0"/>
    <xf numFmtId="9" fontId="8" fillId="0" borderId="0" applyFont="0" applyFill="0" applyBorder="0" applyAlignment="0" applyProtection="0"/>
    <xf numFmtId="0" fontId="9" fillId="0" borderId="8"/>
    <xf numFmtId="0" fontId="13" fillId="0" borderId="8"/>
    <xf numFmtId="9" fontId="13" fillId="0" borderId="8" applyFont="0" applyFill="0" applyBorder="0" applyAlignment="0" applyProtection="0"/>
    <xf numFmtId="0" fontId="1" fillId="0" borderId="8"/>
    <xf numFmtId="9" fontId="1" fillId="0" borderId="8" applyFont="0" applyFill="0" applyBorder="0" applyAlignment="0" applyProtection="0"/>
    <xf numFmtId="0" fontId="20" fillId="0" borderId="8" applyNumberFormat="0" applyFill="0" applyBorder="0" applyAlignment="0" applyProtection="0"/>
    <xf numFmtId="0" fontId="27" fillId="0" borderId="8"/>
    <xf numFmtId="169" fontId="13" fillId="0" borderId="8" applyFont="0" applyFill="0" applyBorder="0" applyAlignment="0" applyProtection="0"/>
    <xf numFmtId="164" fontId="13" fillId="0" borderId="8" applyFont="0" applyFill="0" applyBorder="0" applyAlignment="0" applyProtection="0"/>
    <xf numFmtId="0" fontId="36" fillId="0" borderId="8"/>
    <xf numFmtId="172" fontId="13" fillId="0" borderId="8" applyFont="0" applyFill="0" applyBorder="0" applyAlignment="0" applyProtection="0"/>
  </cellStyleXfs>
  <cellXfs count="742">
    <xf numFmtId="0" fontId="0" fillId="0" borderId="0" xfId="0"/>
    <xf numFmtId="0" fontId="0" fillId="0" borderId="0" xfId="0" applyNumberFormat="1"/>
    <xf numFmtId="0" fontId="0" fillId="2" borderId="2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" xfId="0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49" fontId="4" fillId="2" borderId="22" xfId="0" applyNumberFormat="1" applyFont="1" applyFill="1" applyBorder="1" applyAlignment="1">
      <alignment horizontal="center" vertical="center" wrapText="1"/>
    </xf>
    <xf numFmtId="49" fontId="5" fillId="2" borderId="23" xfId="0" applyNumberFormat="1" applyFont="1" applyFill="1" applyBorder="1" applyAlignment="1">
      <alignment horizontal="left"/>
    </xf>
    <xf numFmtId="49" fontId="5" fillId="2" borderId="6" xfId="0" applyNumberFormat="1" applyFont="1" applyFill="1" applyBorder="1" applyAlignment="1">
      <alignment horizontal="left"/>
    </xf>
    <xf numFmtId="49" fontId="0" fillId="2" borderId="6" xfId="0" applyNumberFormat="1" applyFill="1" applyBorder="1" applyAlignment="1">
      <alignment horizontal="left"/>
    </xf>
    <xf numFmtId="49" fontId="2" fillId="2" borderId="6" xfId="0" applyNumberFormat="1" applyFont="1" applyFill="1" applyBorder="1" applyAlignment="1">
      <alignment horizontal="left"/>
    </xf>
    <xf numFmtId="0" fontId="5" fillId="2" borderId="19" xfId="0" applyFont="1" applyFill="1" applyBorder="1"/>
    <xf numFmtId="0" fontId="5" fillId="2" borderId="20" xfId="0" applyFont="1" applyFill="1" applyBorder="1"/>
    <xf numFmtId="0" fontId="0" fillId="2" borderId="24" xfId="0" applyFill="1" applyBorder="1"/>
    <xf numFmtId="0" fontId="0" fillId="2" borderId="25" xfId="0" applyFill="1" applyBorder="1"/>
    <xf numFmtId="0" fontId="5" fillId="2" borderId="27" xfId="0" applyFont="1" applyFill="1" applyBorder="1"/>
    <xf numFmtId="0" fontId="5" fillId="2" borderId="28" xfId="0" applyFont="1" applyFill="1" applyBorder="1"/>
    <xf numFmtId="0" fontId="0" fillId="2" borderId="28" xfId="0" applyFill="1" applyBorder="1"/>
    <xf numFmtId="0" fontId="0" fillId="2" borderId="29" xfId="0" applyFill="1" applyBorder="1"/>
    <xf numFmtId="49" fontId="4" fillId="2" borderId="6" xfId="0" applyNumberFormat="1" applyFont="1" applyFill="1" applyBorder="1" applyAlignment="1">
      <alignment horizontal="center" vertical="center" wrapText="1"/>
    </xf>
    <xf numFmtId="0" fontId="6" fillId="0" borderId="0" xfId="0" applyNumberFormat="1" applyFont="1"/>
    <xf numFmtId="0" fontId="5" fillId="2" borderId="30" xfId="0" applyFont="1" applyFill="1" applyBorder="1" applyAlignment="1">
      <alignment wrapText="1"/>
    </xf>
    <xf numFmtId="0" fontId="6" fillId="0" borderId="30" xfId="0" applyFont="1" applyBorder="1"/>
    <xf numFmtId="0" fontId="10" fillId="6" borderId="31" xfId="2" applyFont="1" applyFill="1" applyBorder="1" applyAlignment="1">
      <alignment horizontal="center" vertical="center" wrapText="1"/>
    </xf>
    <xf numFmtId="49" fontId="4" fillId="2" borderId="26" xfId="0" applyNumberFormat="1" applyFont="1" applyFill="1" applyBorder="1" applyAlignment="1">
      <alignment horizontal="center" vertical="center" wrapText="1"/>
    </xf>
    <xf numFmtId="0" fontId="10" fillId="7" borderId="8" xfId="0" applyFont="1" applyFill="1" applyBorder="1" applyAlignment="1" applyProtection="1">
      <alignment horizontal="left"/>
      <protection locked="0"/>
    </xf>
    <xf numFmtId="49" fontId="4" fillId="2" borderId="33" xfId="0" applyNumberFormat="1" applyFont="1" applyFill="1" applyBorder="1" applyAlignment="1">
      <alignment horizontal="center" vertical="center" wrapText="1"/>
    </xf>
    <xf numFmtId="49" fontId="5" fillId="2" borderId="34" xfId="0" applyNumberFormat="1" applyFont="1" applyFill="1" applyBorder="1" applyAlignment="1">
      <alignment horizontal="left"/>
    </xf>
    <xf numFmtId="49" fontId="5" fillId="2" borderId="4" xfId="0" applyNumberFormat="1" applyFont="1" applyFill="1" applyBorder="1" applyAlignment="1">
      <alignment horizontal="left"/>
    </xf>
    <xf numFmtId="49" fontId="4" fillId="2" borderId="4" xfId="0" applyNumberFormat="1" applyFont="1" applyFill="1" applyBorder="1" applyAlignment="1">
      <alignment horizontal="left"/>
    </xf>
    <xf numFmtId="0" fontId="5" fillId="2" borderId="24" xfId="0" applyFont="1" applyFill="1" applyBorder="1"/>
    <xf numFmtId="0" fontId="0" fillId="0" borderId="8" xfId="0" applyNumberFormat="1" applyBorder="1"/>
    <xf numFmtId="49" fontId="4" fillId="2" borderId="32" xfId="0" applyNumberFormat="1" applyFont="1" applyFill="1" applyBorder="1" applyAlignment="1">
      <alignment horizontal="center" vertical="center" wrapText="1"/>
    </xf>
    <xf numFmtId="0" fontId="10" fillId="6" borderId="32" xfId="2" applyFont="1" applyFill="1" applyBorder="1" applyAlignment="1">
      <alignment horizontal="center" vertical="center" wrapText="1"/>
    </xf>
    <xf numFmtId="0" fontId="0" fillId="0" borderId="32" xfId="0" applyNumberFormat="1" applyBorder="1"/>
    <xf numFmtId="0" fontId="5" fillId="2" borderId="32" xfId="0" applyNumberFormat="1" applyFont="1" applyFill="1" applyBorder="1" applyAlignment="1">
      <alignment horizontal="center"/>
    </xf>
    <xf numFmtId="165" fontId="5" fillId="2" borderId="32" xfId="0" applyNumberFormat="1" applyFont="1" applyFill="1" applyBorder="1" applyAlignment="1">
      <alignment horizontal="center"/>
    </xf>
    <xf numFmtId="0" fontId="5" fillId="2" borderId="32" xfId="0" applyNumberFormat="1" applyFont="1" applyFill="1" applyBorder="1" applyAlignment="1">
      <alignment horizontal="center" vertical="center" wrapText="1"/>
    </xf>
    <xf numFmtId="165" fontId="5" fillId="2" borderId="32" xfId="0" applyNumberFormat="1" applyFont="1" applyFill="1" applyBorder="1" applyAlignment="1">
      <alignment horizontal="center" vertical="center" wrapText="1"/>
    </xf>
    <xf numFmtId="0" fontId="4" fillId="2" borderId="32" xfId="0" applyNumberFormat="1" applyFont="1" applyFill="1" applyBorder="1" applyAlignment="1">
      <alignment horizontal="center"/>
    </xf>
    <xf numFmtId="165" fontId="4" fillId="2" borderId="32" xfId="0" applyNumberFormat="1" applyFont="1" applyFill="1" applyBorder="1" applyAlignment="1">
      <alignment horizontal="center"/>
    </xf>
    <xf numFmtId="49" fontId="5" fillId="2" borderId="4" xfId="0" applyNumberFormat="1" applyFont="1" applyFill="1" applyBorder="1" applyAlignment="1">
      <alignment horizontal="left" vertical="center" wrapText="1"/>
    </xf>
    <xf numFmtId="0" fontId="4" fillId="2" borderId="32" xfId="0" applyNumberFormat="1" applyFont="1" applyFill="1" applyBorder="1" applyAlignment="1">
      <alignment horizontal="center" vertical="center" wrapText="1"/>
    </xf>
    <xf numFmtId="165" fontId="4" fillId="2" borderId="32" xfId="0" applyNumberFormat="1" applyFont="1" applyFill="1" applyBorder="1" applyAlignment="1">
      <alignment horizontal="center" vertical="center" wrapText="1"/>
    </xf>
    <xf numFmtId="0" fontId="5" fillId="2" borderId="23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>
      <alignment horizontal="center" vertical="center"/>
    </xf>
    <xf numFmtId="165" fontId="4" fillId="2" borderId="6" xfId="0" applyNumberFormat="1" applyFont="1" applyFill="1" applyBorder="1" applyAlignment="1">
      <alignment horizontal="center" vertical="center"/>
    </xf>
    <xf numFmtId="0" fontId="5" fillId="2" borderId="32" xfId="0" applyNumberFormat="1" applyFont="1" applyFill="1" applyBorder="1" applyAlignment="1">
      <alignment horizontal="center" vertical="center"/>
    </xf>
    <xf numFmtId="165" fontId="5" fillId="2" borderId="32" xfId="0" applyNumberFormat="1" applyFont="1" applyFill="1" applyBorder="1" applyAlignment="1">
      <alignment horizontal="center" vertical="center"/>
    </xf>
    <xf numFmtId="0" fontId="4" fillId="2" borderId="32" xfId="0" applyNumberFormat="1" applyFont="1" applyFill="1" applyBorder="1" applyAlignment="1">
      <alignment horizontal="center" vertical="center"/>
    </xf>
    <xf numFmtId="165" fontId="4" fillId="2" borderId="32" xfId="0" applyNumberFormat="1" applyFont="1" applyFill="1" applyBorder="1" applyAlignment="1">
      <alignment horizontal="center" vertical="center"/>
    </xf>
    <xf numFmtId="165" fontId="5" fillId="2" borderId="34" xfId="0" applyNumberFormat="1" applyFont="1" applyFill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left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5" fillId="2" borderId="32" xfId="0" applyNumberFormat="1" applyFont="1" applyFill="1" applyBorder="1" applyAlignment="1">
      <alignment horizontal="left"/>
    </xf>
    <xf numFmtId="49" fontId="5" fillId="2" borderId="35" xfId="0" applyNumberFormat="1" applyFont="1" applyFill="1" applyBorder="1" applyAlignment="1">
      <alignment horizontal="left"/>
    </xf>
    <xf numFmtId="49" fontId="4" fillId="2" borderId="36" xfId="0" applyNumberFormat="1" applyFont="1" applyFill="1" applyBorder="1" applyAlignment="1">
      <alignment horizontal="center" vertical="center" wrapText="1"/>
    </xf>
    <xf numFmtId="49" fontId="4" fillId="2" borderId="37" xfId="0" applyNumberFormat="1" applyFont="1" applyFill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49" fontId="4" fillId="2" borderId="31" xfId="0" applyNumberFormat="1" applyFont="1" applyFill="1" applyBorder="1" applyAlignment="1">
      <alignment horizontal="center" vertical="center" wrapText="1"/>
    </xf>
    <xf numFmtId="49" fontId="4" fillId="2" borderId="32" xfId="0" applyNumberFormat="1" applyFont="1" applyFill="1" applyBorder="1" applyAlignment="1">
      <alignment horizontal="left"/>
    </xf>
    <xf numFmtId="49" fontId="5" fillId="2" borderId="33" xfId="0" applyNumberFormat="1" applyFont="1" applyFill="1" applyBorder="1" applyAlignment="1">
      <alignment horizontal="left" vertical="center" wrapText="1"/>
    </xf>
    <xf numFmtId="49" fontId="0" fillId="2" borderId="33" xfId="0" applyNumberFormat="1" applyFill="1" applyBorder="1" applyAlignment="1">
      <alignment horizontal="left"/>
    </xf>
    <xf numFmtId="49" fontId="5" fillId="2" borderId="33" xfId="0" applyNumberFormat="1" applyFont="1" applyFill="1" applyBorder="1" applyAlignment="1">
      <alignment horizontal="left"/>
    </xf>
    <xf numFmtId="0" fontId="5" fillId="0" borderId="32" xfId="0" applyNumberFormat="1" applyFont="1" applyFill="1" applyBorder="1" applyAlignment="1">
      <alignment horizontal="center" vertical="center" wrapText="1"/>
    </xf>
    <xf numFmtId="0" fontId="5" fillId="0" borderId="32" xfId="0" applyNumberFormat="1" applyFont="1" applyFill="1" applyBorder="1" applyAlignment="1">
      <alignment horizontal="center"/>
    </xf>
    <xf numFmtId="49" fontId="2" fillId="2" borderId="33" xfId="0" applyNumberFormat="1" applyFont="1" applyFill="1" applyBorder="1" applyAlignment="1">
      <alignment horizontal="left"/>
    </xf>
    <xf numFmtId="0" fontId="5" fillId="0" borderId="32" xfId="0" applyNumberFormat="1" applyFont="1" applyFill="1" applyBorder="1" applyAlignment="1">
      <alignment horizontal="center" vertical="center"/>
    </xf>
    <xf numFmtId="0" fontId="5" fillId="2" borderId="38" xfId="0" applyFont="1" applyFill="1" applyBorder="1"/>
    <xf numFmtId="49" fontId="5" fillId="2" borderId="32" xfId="0" applyNumberFormat="1" applyFont="1" applyFill="1" applyBorder="1" applyAlignment="1">
      <alignment horizontal="left" vertical="center" wrapText="1"/>
    </xf>
    <xf numFmtId="49" fontId="4" fillId="0" borderId="32" xfId="0" applyNumberFormat="1" applyFont="1" applyFill="1" applyBorder="1" applyAlignment="1">
      <alignment horizontal="center" vertical="center" wrapText="1"/>
    </xf>
    <xf numFmtId="49" fontId="4" fillId="0" borderId="32" xfId="0" applyNumberFormat="1" applyFont="1" applyFill="1" applyBorder="1" applyAlignment="1">
      <alignment horizontal="center" wrapText="1"/>
    </xf>
    <xf numFmtId="49" fontId="5" fillId="0" borderId="32" xfId="0" applyNumberFormat="1" applyFont="1" applyFill="1" applyBorder="1" applyAlignment="1">
      <alignment horizontal="left"/>
    </xf>
    <xf numFmtId="165" fontId="5" fillId="0" borderId="32" xfId="0" applyNumberFormat="1" applyFont="1" applyFill="1" applyBorder="1" applyAlignment="1">
      <alignment horizontal="center"/>
    </xf>
    <xf numFmtId="0" fontId="0" fillId="0" borderId="32" xfId="0" applyNumberFormat="1" applyFill="1" applyBorder="1"/>
    <xf numFmtId="49" fontId="5" fillId="0" borderId="32" xfId="0" applyNumberFormat="1" applyFont="1" applyFill="1" applyBorder="1" applyAlignment="1">
      <alignment horizontal="left" vertical="center" wrapText="1"/>
    </xf>
    <xf numFmtId="49" fontId="4" fillId="0" borderId="32" xfId="0" applyNumberFormat="1" applyFont="1" applyFill="1" applyBorder="1" applyAlignment="1">
      <alignment horizontal="left" wrapText="1"/>
    </xf>
    <xf numFmtId="0" fontId="4" fillId="0" borderId="32" xfId="0" applyNumberFormat="1" applyFont="1" applyFill="1" applyBorder="1" applyAlignment="1">
      <alignment horizontal="center"/>
    </xf>
    <xf numFmtId="165" fontId="4" fillId="0" borderId="32" xfId="0" applyNumberFormat="1" applyFont="1" applyFill="1" applyBorder="1" applyAlignment="1">
      <alignment horizontal="center"/>
    </xf>
    <xf numFmtId="0" fontId="4" fillId="0" borderId="32" xfId="0" applyNumberFormat="1" applyFont="1" applyFill="1" applyBorder="1" applyAlignment="1">
      <alignment horizontal="center" vertical="center" wrapText="1"/>
    </xf>
    <xf numFmtId="165" fontId="4" fillId="0" borderId="32" xfId="0" applyNumberFormat="1" applyFont="1" applyFill="1" applyBorder="1" applyAlignment="1">
      <alignment horizontal="center" vertical="center" wrapText="1"/>
    </xf>
    <xf numFmtId="49" fontId="4" fillId="2" borderId="32" xfId="0" applyNumberFormat="1" applyFont="1" applyFill="1" applyBorder="1" applyAlignment="1">
      <alignment horizontal="left" vertical="center" wrapText="1"/>
    </xf>
    <xf numFmtId="165" fontId="5" fillId="0" borderId="32" xfId="0" applyNumberFormat="1" applyFont="1" applyFill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 wrapText="1"/>
    </xf>
    <xf numFmtId="10" fontId="0" fillId="0" borderId="0" xfId="1" applyNumberFormat="1" applyFont="1" applyAlignment="1"/>
    <xf numFmtId="0" fontId="6" fillId="0" borderId="8" xfId="0" applyFont="1" applyBorder="1"/>
    <xf numFmtId="0" fontId="5" fillId="2" borderId="32" xfId="0" applyNumberFormat="1" applyFont="1" applyFill="1" applyBorder="1" applyAlignment="1">
      <alignment horizontal="center" wrapText="1"/>
    </xf>
    <xf numFmtId="165" fontId="5" fillId="2" borderId="32" xfId="0" applyNumberFormat="1" applyFont="1" applyFill="1" applyBorder="1" applyAlignment="1">
      <alignment horizontal="center" wrapText="1"/>
    </xf>
    <xf numFmtId="49" fontId="5" fillId="2" borderId="4" xfId="0" applyNumberFormat="1" applyFont="1" applyFill="1" applyBorder="1"/>
    <xf numFmtId="165" fontId="4" fillId="2" borderId="32" xfId="0" applyNumberFormat="1" applyFont="1" applyFill="1" applyBorder="1" applyAlignment="1">
      <alignment horizontal="center" wrapText="1"/>
    </xf>
    <xf numFmtId="0" fontId="4" fillId="2" borderId="32" xfId="0" applyNumberFormat="1" applyFont="1" applyFill="1" applyBorder="1" applyAlignment="1">
      <alignment horizontal="center" wrapText="1"/>
    </xf>
    <xf numFmtId="0" fontId="4" fillId="0" borderId="32" xfId="0" applyNumberFormat="1" applyFont="1" applyBorder="1" applyAlignment="1">
      <alignment horizontal="center"/>
    </xf>
    <xf numFmtId="10" fontId="4" fillId="0" borderId="32" xfId="0" applyNumberFormat="1" applyFont="1" applyBorder="1" applyAlignment="1">
      <alignment horizontal="center"/>
    </xf>
    <xf numFmtId="10" fontId="5" fillId="0" borderId="32" xfId="0" applyNumberFormat="1" applyFont="1" applyFill="1" applyBorder="1" applyAlignment="1">
      <alignment horizontal="center"/>
    </xf>
    <xf numFmtId="9" fontId="5" fillId="0" borderId="32" xfId="0" applyNumberFormat="1" applyFont="1" applyFill="1" applyBorder="1" applyAlignment="1">
      <alignment horizontal="center"/>
    </xf>
    <xf numFmtId="9" fontId="4" fillId="0" borderId="32" xfId="1" applyFont="1" applyFill="1" applyBorder="1" applyAlignment="1">
      <alignment horizontal="center"/>
    </xf>
    <xf numFmtId="0" fontId="5" fillId="0" borderId="32" xfId="0" applyNumberFormat="1" applyFont="1" applyBorder="1" applyAlignment="1">
      <alignment horizontal="center" vertical="center"/>
    </xf>
    <xf numFmtId="10" fontId="5" fillId="0" borderId="32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/>
    </xf>
    <xf numFmtId="9" fontId="4" fillId="0" borderId="32" xfId="1" applyFont="1" applyBorder="1" applyAlignment="1">
      <alignment horizontal="center"/>
    </xf>
    <xf numFmtId="10" fontId="5" fillId="0" borderId="32" xfId="0" applyNumberFormat="1" applyFont="1" applyFill="1" applyBorder="1" applyAlignment="1">
      <alignment horizontal="center" vertical="center"/>
    </xf>
    <xf numFmtId="10" fontId="4" fillId="0" borderId="32" xfId="0" applyNumberFormat="1" applyFont="1" applyFill="1" applyBorder="1" applyAlignment="1">
      <alignment horizontal="center"/>
    </xf>
    <xf numFmtId="49" fontId="7" fillId="2" borderId="6" xfId="0" applyNumberFormat="1" applyFont="1" applyFill="1" applyBorder="1" applyAlignment="1">
      <alignment horizontal="left"/>
    </xf>
    <xf numFmtId="49" fontId="7" fillId="2" borderId="33" xfId="0" applyNumberFormat="1" applyFont="1" applyFill="1" applyBorder="1" applyAlignment="1">
      <alignment horizontal="left"/>
    </xf>
    <xf numFmtId="0" fontId="11" fillId="0" borderId="8" xfId="2" applyFont="1"/>
    <xf numFmtId="0" fontId="12" fillId="0" borderId="8" xfId="2" applyFont="1"/>
    <xf numFmtId="0" fontId="14" fillId="0" borderId="8" xfId="3" applyFont="1" applyProtection="1">
      <protection locked="0"/>
    </xf>
    <xf numFmtId="0" fontId="10" fillId="7" borderId="8" xfId="3" applyFont="1" applyFill="1" applyAlignment="1" applyProtection="1">
      <alignment horizontal="left"/>
      <protection locked="0"/>
    </xf>
    <xf numFmtId="0" fontId="16" fillId="6" borderId="32" xfId="2" applyFont="1" applyFill="1" applyBorder="1" applyAlignment="1">
      <alignment horizontal="left" vertical="center" wrapText="1"/>
    </xf>
    <xf numFmtId="0" fontId="16" fillId="6" borderId="31" xfId="2" applyFont="1" applyFill="1" applyBorder="1" applyAlignment="1">
      <alignment horizontal="center" vertical="center" wrapText="1"/>
    </xf>
    <xf numFmtId="165" fontId="16" fillId="6" borderId="31" xfId="4" applyNumberFormat="1" applyFont="1" applyFill="1" applyBorder="1" applyAlignment="1">
      <alignment horizontal="center" vertical="center" wrapText="1"/>
    </xf>
    <xf numFmtId="0" fontId="16" fillId="6" borderId="32" xfId="2" applyFont="1" applyFill="1" applyBorder="1" applyAlignment="1">
      <alignment horizontal="center" vertical="center" wrapText="1"/>
    </xf>
    <xf numFmtId="165" fontId="16" fillId="6" borderId="32" xfId="4" applyNumberFormat="1" applyFont="1" applyFill="1" applyBorder="1" applyAlignment="1">
      <alignment horizontal="center" vertical="center" wrapText="1"/>
    </xf>
    <xf numFmtId="0" fontId="14" fillId="0" borderId="32" xfId="3" applyFont="1" applyBorder="1" applyAlignment="1" applyProtection="1">
      <alignment horizontal="center" vertical="center"/>
      <protection locked="0"/>
    </xf>
    <xf numFmtId="10" fontId="14" fillId="0" borderId="32" xfId="4" applyNumberFormat="1" applyFont="1" applyBorder="1" applyAlignment="1" applyProtection="1">
      <alignment horizontal="center" vertical="center"/>
      <protection locked="0"/>
    </xf>
    <xf numFmtId="0" fontId="14" fillId="6" borderId="32" xfId="2" applyFont="1" applyFill="1" applyBorder="1" applyAlignment="1">
      <alignment horizontal="left" vertical="center" wrapText="1"/>
    </xf>
    <xf numFmtId="0" fontId="14" fillId="0" borderId="32" xfId="3" applyFont="1" applyBorder="1" applyAlignment="1" applyProtection="1">
      <alignment horizontal="center"/>
      <protection locked="0"/>
    </xf>
    <xf numFmtId="165" fontId="14" fillId="0" borderId="32" xfId="3" applyNumberFormat="1" applyFont="1" applyBorder="1" applyAlignment="1" applyProtection="1">
      <alignment horizontal="center"/>
      <protection locked="0"/>
    </xf>
    <xf numFmtId="0" fontId="13" fillId="0" borderId="8" xfId="3" applyProtection="1">
      <protection locked="0"/>
    </xf>
    <xf numFmtId="0" fontId="17" fillId="6" borderId="32" xfId="2" applyFont="1" applyFill="1" applyBorder="1" applyAlignment="1">
      <alignment horizontal="left" vertical="center" wrapText="1"/>
    </xf>
    <xf numFmtId="0" fontId="17" fillId="6" borderId="32" xfId="2" applyFont="1" applyFill="1" applyBorder="1" applyAlignment="1">
      <alignment horizontal="center" vertical="center" wrapText="1"/>
    </xf>
    <xf numFmtId="9" fontId="17" fillId="6" borderId="32" xfId="2" applyNumberFormat="1" applyFont="1" applyFill="1" applyBorder="1" applyAlignment="1">
      <alignment horizontal="center" vertical="center" wrapText="1"/>
    </xf>
    <xf numFmtId="9" fontId="10" fillId="6" borderId="32" xfId="4" applyFont="1" applyFill="1" applyBorder="1" applyAlignment="1">
      <alignment horizontal="center" vertical="center" wrapText="1"/>
    </xf>
    <xf numFmtId="0" fontId="18" fillId="0" borderId="32" xfId="3" applyFont="1" applyBorder="1" applyAlignment="1" applyProtection="1">
      <alignment horizontal="center" vertical="center"/>
      <protection locked="0"/>
    </xf>
    <xf numFmtId="10" fontId="18" fillId="0" borderId="32" xfId="3" applyNumberFormat="1" applyFont="1" applyBorder="1" applyAlignment="1" applyProtection="1">
      <alignment horizontal="center" vertical="center"/>
      <protection locked="0"/>
    </xf>
    <xf numFmtId="0" fontId="19" fillId="0" borderId="8" xfId="2" applyFont="1"/>
    <xf numFmtId="10" fontId="16" fillId="6" borderId="32" xfId="4" applyNumberFormat="1" applyFont="1" applyFill="1" applyBorder="1" applyAlignment="1">
      <alignment horizontal="center" vertical="center" wrapText="1"/>
    </xf>
    <xf numFmtId="0" fontId="13" fillId="9" borderId="8" xfId="3" applyFill="1" applyProtection="1">
      <protection locked="0"/>
    </xf>
    <xf numFmtId="0" fontId="18" fillId="6" borderId="32" xfId="3" applyFont="1" applyFill="1" applyBorder="1" applyAlignment="1" applyProtection="1">
      <alignment horizontal="center" vertical="center"/>
      <protection locked="0"/>
    </xf>
    <xf numFmtId="9" fontId="17" fillId="6" borderId="32" xfId="4" applyFont="1" applyFill="1" applyBorder="1" applyAlignment="1">
      <alignment horizontal="center" vertical="center" wrapText="1"/>
    </xf>
    <xf numFmtId="9" fontId="18" fillId="0" borderId="32" xfId="3" applyNumberFormat="1" applyFont="1" applyBorder="1" applyAlignment="1" applyProtection="1">
      <alignment horizontal="center" vertical="center"/>
      <protection locked="0"/>
    </xf>
    <xf numFmtId="0" fontId="13" fillId="6" borderId="8" xfId="3" applyFill="1" applyProtection="1">
      <protection locked="0"/>
    </xf>
    <xf numFmtId="0" fontId="13" fillId="0" borderId="8" xfId="3" applyAlignment="1" applyProtection="1">
      <alignment horizontal="center"/>
      <protection locked="0"/>
    </xf>
    <xf numFmtId="0" fontId="16" fillId="0" borderId="32" xfId="2" applyFont="1" applyBorder="1" applyAlignment="1">
      <alignment horizontal="left" vertical="center" wrapText="1"/>
    </xf>
    <xf numFmtId="165" fontId="16" fillId="0" borderId="32" xfId="4" applyNumberFormat="1" applyFont="1" applyFill="1" applyBorder="1" applyAlignment="1">
      <alignment horizontal="center" vertical="center" wrapText="1"/>
    </xf>
    <xf numFmtId="0" fontId="16" fillId="0" borderId="32" xfId="2" applyFont="1" applyBorder="1" applyAlignment="1">
      <alignment horizontal="center" vertical="center" wrapText="1"/>
    </xf>
    <xf numFmtId="165" fontId="16" fillId="0" borderId="32" xfId="4" applyNumberFormat="1" applyFont="1" applyFill="1" applyBorder="1" applyAlignment="1" applyProtection="1">
      <alignment horizontal="center" vertical="center"/>
      <protection locked="0"/>
    </xf>
    <xf numFmtId="0" fontId="13" fillId="0" borderId="32" xfId="3" applyBorder="1" applyAlignment="1">
      <alignment horizontal="center" vertical="center"/>
    </xf>
    <xf numFmtId="10" fontId="0" fillId="0" borderId="32" xfId="4" applyNumberFormat="1" applyFont="1" applyBorder="1" applyAlignment="1">
      <alignment horizontal="center" vertical="center"/>
    </xf>
    <xf numFmtId="10" fontId="13" fillId="0" borderId="32" xfId="3" applyNumberFormat="1" applyBorder="1" applyAlignment="1">
      <alignment horizontal="center" vertical="center"/>
    </xf>
    <xf numFmtId="0" fontId="13" fillId="0" borderId="8" xfId="3" applyAlignment="1">
      <alignment horizontal="left"/>
    </xf>
    <xf numFmtId="0" fontId="13" fillId="0" borderId="8" xfId="3"/>
    <xf numFmtId="10" fontId="13" fillId="0" borderId="8" xfId="3" applyNumberFormat="1"/>
    <xf numFmtId="0" fontId="13" fillId="9" borderId="8" xfId="3" applyFill="1"/>
    <xf numFmtId="0" fontId="10" fillId="0" borderId="32" xfId="3" applyFont="1" applyBorder="1" applyAlignment="1" applyProtection="1">
      <alignment horizontal="center"/>
      <protection locked="0"/>
    </xf>
    <xf numFmtId="165" fontId="10" fillId="0" borderId="32" xfId="4" applyNumberFormat="1" applyFont="1" applyFill="1" applyBorder="1" applyAlignment="1" applyProtection="1">
      <alignment horizontal="center"/>
      <protection locked="0"/>
    </xf>
    <xf numFmtId="0" fontId="10" fillId="0" borderId="32" xfId="3" applyFont="1" applyBorder="1" applyAlignment="1" applyProtection="1">
      <alignment horizontal="center" vertical="center"/>
      <protection locked="0"/>
    </xf>
    <xf numFmtId="10" fontId="10" fillId="0" borderId="32" xfId="4" applyNumberFormat="1" applyFont="1" applyFill="1" applyBorder="1" applyAlignment="1">
      <alignment horizontal="center" vertical="center" wrapText="1"/>
    </xf>
    <xf numFmtId="165" fontId="10" fillId="0" borderId="32" xfId="3" applyNumberFormat="1" applyFont="1" applyBorder="1" applyAlignment="1" applyProtection="1">
      <alignment horizontal="center" vertical="center"/>
      <protection locked="0"/>
    </xf>
    <xf numFmtId="165" fontId="16" fillId="0" borderId="32" xfId="4" applyNumberFormat="1" applyFont="1" applyBorder="1" applyAlignment="1" applyProtection="1">
      <alignment horizontal="center" vertical="center"/>
      <protection locked="0"/>
    </xf>
    <xf numFmtId="9" fontId="17" fillId="0" borderId="32" xfId="4" applyFont="1" applyBorder="1" applyAlignment="1" applyProtection="1">
      <alignment horizontal="center" vertical="center"/>
      <protection locked="0"/>
    </xf>
    <xf numFmtId="0" fontId="13" fillId="0" borderId="32" xfId="3" applyBorder="1" applyAlignment="1" applyProtection="1">
      <alignment horizontal="center"/>
      <protection locked="0"/>
    </xf>
    <xf numFmtId="0" fontId="18" fillId="0" borderId="32" xfId="3" applyFont="1" applyBorder="1" applyAlignment="1" applyProtection="1">
      <alignment horizontal="center"/>
      <protection locked="0"/>
    </xf>
    <xf numFmtId="10" fontId="10" fillId="0" borderId="32" xfId="3" applyNumberFormat="1" applyFont="1" applyBorder="1" applyAlignment="1" applyProtection="1">
      <alignment horizontal="center"/>
      <protection locked="0"/>
    </xf>
    <xf numFmtId="0" fontId="13" fillId="0" borderId="8" xfId="3" applyAlignment="1" applyProtection="1">
      <alignment vertical="center"/>
      <protection locked="0"/>
    </xf>
    <xf numFmtId="0" fontId="10" fillId="0" borderId="32" xfId="5" applyFont="1" applyBorder="1" applyAlignment="1" applyProtection="1">
      <alignment horizontal="center" vertical="center" wrapText="1"/>
      <protection locked="0"/>
    </xf>
    <xf numFmtId="0" fontId="16" fillId="0" borderId="32" xfId="5" applyFont="1" applyBorder="1" applyAlignment="1" applyProtection="1">
      <alignment wrapText="1"/>
      <protection locked="0"/>
    </xf>
    <xf numFmtId="0" fontId="16" fillId="0" borderId="32" xfId="5" applyFont="1" applyBorder="1" applyAlignment="1" applyProtection="1">
      <alignment horizontal="center" vertical="center" wrapText="1"/>
      <protection locked="0"/>
    </xf>
    <xf numFmtId="165" fontId="16" fillId="6" borderId="32" xfId="6" applyNumberFormat="1" applyFont="1" applyFill="1" applyBorder="1" applyAlignment="1">
      <alignment horizontal="center" vertical="center" wrapText="1"/>
    </xf>
    <xf numFmtId="0" fontId="13" fillId="0" borderId="32" xfId="3" applyBorder="1" applyProtection="1">
      <protection locked="0"/>
    </xf>
    <xf numFmtId="0" fontId="17" fillId="0" borderId="32" xfId="5" applyFont="1" applyBorder="1" applyAlignment="1" applyProtection="1">
      <alignment wrapText="1"/>
      <protection locked="0"/>
    </xf>
    <xf numFmtId="0" fontId="17" fillId="0" borderId="32" xfId="5" applyFont="1" applyBorder="1" applyAlignment="1" applyProtection="1">
      <alignment horizontal="center" vertical="center" wrapText="1"/>
      <protection locked="0"/>
    </xf>
    <xf numFmtId="165" fontId="17" fillId="0" borderId="32" xfId="5" applyNumberFormat="1" applyFont="1" applyBorder="1" applyAlignment="1" applyProtection="1">
      <alignment horizontal="center" vertical="center" wrapText="1"/>
      <protection locked="0"/>
    </xf>
    <xf numFmtId="165" fontId="17" fillId="6" borderId="32" xfId="6" applyNumberFormat="1" applyFont="1" applyFill="1" applyBorder="1" applyAlignment="1">
      <alignment horizontal="center" vertical="center" wrapText="1"/>
    </xf>
    <xf numFmtId="0" fontId="1" fillId="0" borderId="8" xfId="5"/>
    <xf numFmtId="0" fontId="14" fillId="0" borderId="8" xfId="5" applyFont="1" applyAlignment="1" applyProtection="1">
      <alignment wrapText="1"/>
      <protection locked="0"/>
    </xf>
    <xf numFmtId="0" fontId="1" fillId="0" borderId="8" xfId="5" applyAlignment="1">
      <alignment vertical="center"/>
    </xf>
    <xf numFmtId="0" fontId="16" fillId="0" borderId="32" xfId="5" applyFont="1" applyBorder="1" applyAlignment="1" applyProtection="1">
      <alignment horizontal="center" wrapText="1"/>
      <protection locked="0"/>
    </xf>
    <xf numFmtId="0" fontId="16" fillId="0" borderId="31" xfId="2" applyFont="1" applyBorder="1" applyAlignment="1">
      <alignment horizontal="center" vertical="center" wrapText="1"/>
    </xf>
    <xf numFmtId="165" fontId="16" fillId="0" borderId="32" xfId="6" applyNumberFormat="1" applyFont="1" applyFill="1" applyBorder="1" applyAlignment="1">
      <alignment horizontal="center" vertical="center" wrapText="1"/>
    </xf>
    <xf numFmtId="0" fontId="17" fillId="0" borderId="32" xfId="5" applyFont="1" applyBorder="1" applyAlignment="1" applyProtection="1">
      <alignment horizontal="center" wrapText="1"/>
      <protection locked="0"/>
    </xf>
    <xf numFmtId="165" fontId="17" fillId="0" borderId="32" xfId="5" applyNumberFormat="1" applyFont="1" applyBorder="1" applyAlignment="1" applyProtection="1">
      <alignment horizontal="center" wrapText="1"/>
      <protection locked="0"/>
    </xf>
    <xf numFmtId="165" fontId="10" fillId="6" borderId="32" xfId="6" applyNumberFormat="1" applyFont="1" applyFill="1" applyBorder="1" applyAlignment="1">
      <alignment horizontal="center" vertical="center" wrapText="1"/>
    </xf>
    <xf numFmtId="0" fontId="10" fillId="0" borderId="32" xfId="5" applyFont="1" applyBorder="1" applyAlignment="1" applyProtection="1">
      <alignment horizontal="center" wrapText="1"/>
      <protection locked="0"/>
    </xf>
    <xf numFmtId="10" fontId="16" fillId="6" borderId="32" xfId="6" applyNumberFormat="1" applyFont="1" applyFill="1" applyBorder="1" applyAlignment="1">
      <alignment horizontal="center" vertical="center" wrapText="1"/>
    </xf>
    <xf numFmtId="0" fontId="17" fillId="0" borderId="32" xfId="2" applyFont="1" applyBorder="1" applyAlignment="1">
      <alignment horizontal="center" vertical="center" wrapText="1"/>
    </xf>
    <xf numFmtId="165" fontId="17" fillId="0" borderId="32" xfId="6" applyNumberFormat="1" applyFont="1" applyFill="1" applyBorder="1" applyAlignment="1">
      <alignment horizontal="center" vertical="center" wrapText="1"/>
    </xf>
    <xf numFmtId="1" fontId="17" fillId="6" borderId="32" xfId="6" applyNumberFormat="1" applyFont="1" applyFill="1" applyBorder="1" applyAlignment="1">
      <alignment horizontal="center" vertical="center" wrapText="1"/>
    </xf>
    <xf numFmtId="0" fontId="17" fillId="6" borderId="31" xfId="2" applyFont="1" applyFill="1" applyBorder="1" applyAlignment="1">
      <alignment horizontal="center" vertical="center" wrapText="1"/>
    </xf>
    <xf numFmtId="9" fontId="18" fillId="0" borderId="32" xfId="3" applyNumberFormat="1" applyFont="1" applyBorder="1" applyAlignment="1" applyProtection="1">
      <alignment horizontal="center"/>
      <protection locked="0"/>
    </xf>
    <xf numFmtId="0" fontId="21" fillId="6" borderId="39" xfId="7" applyFont="1" applyFill="1" applyBorder="1" applyAlignment="1">
      <alignment wrapText="1"/>
    </xf>
    <xf numFmtId="0" fontId="10" fillId="7" borderId="8" xfId="3" applyFont="1" applyFill="1" applyProtection="1">
      <protection locked="0"/>
    </xf>
    <xf numFmtId="0" fontId="10" fillId="7" borderId="40" xfId="3" applyFont="1" applyFill="1" applyBorder="1" applyProtection="1">
      <protection locked="0"/>
    </xf>
    <xf numFmtId="0" fontId="10" fillId="6" borderId="41" xfId="3" applyFont="1" applyFill="1" applyBorder="1" applyAlignment="1">
      <alignment horizontal="center" vertical="center" wrapText="1"/>
    </xf>
    <xf numFmtId="0" fontId="14" fillId="6" borderId="8" xfId="3" applyFont="1" applyFill="1" applyAlignment="1" applyProtection="1">
      <alignment horizontal="center" vertical="center"/>
      <protection locked="0"/>
    </xf>
    <xf numFmtId="0" fontId="14" fillId="6" borderId="41" xfId="3" applyFont="1" applyFill="1" applyBorder="1" applyAlignment="1">
      <alignment horizontal="left" vertical="top" wrapText="1"/>
    </xf>
    <xf numFmtId="0" fontId="14" fillId="6" borderId="8" xfId="3" applyFont="1" applyFill="1" applyAlignment="1" applyProtection="1">
      <alignment horizontal="left" vertical="top"/>
      <protection locked="0"/>
    </xf>
    <xf numFmtId="0" fontId="10" fillId="6" borderId="41" xfId="3" applyFont="1" applyFill="1" applyBorder="1" applyAlignment="1">
      <alignment horizontal="center" vertical="top" wrapText="1"/>
    </xf>
    <xf numFmtId="0" fontId="10" fillId="6" borderId="41" xfId="3" applyFont="1" applyFill="1" applyBorder="1" applyAlignment="1">
      <alignment horizontal="center" wrapText="1"/>
    </xf>
    <xf numFmtId="0" fontId="15" fillId="8" borderId="8" xfId="3" applyFont="1" applyFill="1" applyAlignment="1" applyProtection="1">
      <alignment horizontal="left" vertical="center" wrapText="1" indent="1"/>
      <protection locked="0"/>
    </xf>
    <xf numFmtId="0" fontId="23" fillId="6" borderId="8" xfId="3" applyFont="1" applyFill="1" applyAlignment="1">
      <alignment wrapText="1"/>
    </xf>
    <xf numFmtId="0" fontId="14" fillId="6" borderId="42" xfId="3" applyFont="1" applyFill="1" applyBorder="1" applyAlignment="1">
      <alignment wrapText="1"/>
    </xf>
    <xf numFmtId="0" fontId="14" fillId="6" borderId="43" xfId="3" applyFont="1" applyFill="1" applyBorder="1" applyAlignment="1">
      <alignment wrapText="1"/>
    </xf>
    <xf numFmtId="0" fontId="10" fillId="6" borderId="43" xfId="3" applyFont="1" applyFill="1" applyBorder="1" applyAlignment="1">
      <alignment wrapText="1"/>
    </xf>
    <xf numFmtId="0" fontId="10" fillId="6" borderId="43" xfId="3" applyFont="1" applyFill="1" applyBorder="1" applyAlignment="1">
      <alignment horizontal="center" wrapText="1"/>
    </xf>
    <xf numFmtId="0" fontId="10" fillId="6" borderId="44" xfId="3" applyFont="1" applyFill="1" applyBorder="1" applyAlignment="1">
      <alignment wrapText="1"/>
    </xf>
    <xf numFmtId="0" fontId="10" fillId="6" borderId="8" xfId="3" applyFont="1" applyFill="1" applyAlignment="1">
      <alignment wrapText="1"/>
    </xf>
    <xf numFmtId="0" fontId="10" fillId="6" borderId="44" xfId="3" applyFont="1" applyFill="1" applyBorder="1" applyAlignment="1">
      <alignment horizontal="center"/>
    </xf>
    <xf numFmtId="0" fontId="10" fillId="6" borderId="32" xfId="3" applyFont="1" applyFill="1" applyBorder="1" applyAlignment="1">
      <alignment horizontal="center"/>
    </xf>
    <xf numFmtId="0" fontId="13" fillId="0" borderId="32" xfId="3" applyBorder="1" applyAlignment="1">
      <alignment horizontal="center"/>
    </xf>
    <xf numFmtId="0" fontId="13" fillId="0" borderId="8" xfId="3" applyAlignment="1">
      <alignment horizontal="center"/>
    </xf>
    <xf numFmtId="0" fontId="24" fillId="6" borderId="42" xfId="2" applyFont="1" applyFill="1" applyBorder="1" applyAlignment="1">
      <alignment horizontal="left" vertical="top" wrapText="1"/>
    </xf>
    <xf numFmtId="0" fontId="14" fillId="6" borderId="32" xfId="3" applyFont="1" applyFill="1" applyBorder="1" applyAlignment="1">
      <alignment horizontal="left" vertical="top"/>
    </xf>
    <xf numFmtId="9" fontId="14" fillId="6" borderId="32" xfId="4" applyFont="1" applyFill="1" applyBorder="1" applyAlignment="1">
      <alignment horizontal="left" vertical="top"/>
    </xf>
    <xf numFmtId="0" fontId="14" fillId="10" borderId="32" xfId="3" applyFont="1" applyFill="1" applyBorder="1" applyAlignment="1">
      <alignment horizontal="left" vertical="top"/>
    </xf>
    <xf numFmtId="9" fontId="14" fillId="10" borderId="32" xfId="4" applyFont="1" applyFill="1" applyBorder="1" applyAlignment="1">
      <alignment horizontal="left" vertical="top"/>
    </xf>
    <xf numFmtId="9" fontId="14" fillId="10" borderId="44" xfId="4" applyFont="1" applyFill="1" applyBorder="1" applyAlignment="1">
      <alignment horizontal="left" vertical="top"/>
    </xf>
    <xf numFmtId="0" fontId="14" fillId="10" borderId="44" xfId="3" applyFont="1" applyFill="1" applyBorder="1" applyAlignment="1">
      <alignment horizontal="left" vertical="top"/>
    </xf>
    <xf numFmtId="9" fontId="0" fillId="0" borderId="32" xfId="4" applyFont="1" applyBorder="1" applyAlignment="1">
      <alignment horizontal="left"/>
    </xf>
    <xf numFmtId="9" fontId="0" fillId="0" borderId="8" xfId="4" applyFont="1" applyBorder="1" applyAlignment="1">
      <alignment horizontal="left"/>
    </xf>
    <xf numFmtId="0" fontId="24" fillId="6" borderId="42" xfId="2" applyFont="1" applyFill="1" applyBorder="1" applyAlignment="1">
      <alignment horizontal="left" vertical="top"/>
    </xf>
    <xf numFmtId="9" fontId="14" fillId="6" borderId="44" xfId="4" applyFont="1" applyFill="1" applyBorder="1" applyAlignment="1">
      <alignment horizontal="left" vertical="top"/>
    </xf>
    <xf numFmtId="0" fontId="14" fillId="6" borderId="44" xfId="3" applyFont="1" applyFill="1" applyBorder="1" applyAlignment="1">
      <alignment horizontal="left" vertical="top"/>
    </xf>
    <xf numFmtId="0" fontId="14" fillId="6" borderId="32" xfId="3" quotePrefix="1" applyFont="1" applyFill="1" applyBorder="1" applyAlignment="1">
      <alignment horizontal="left" vertical="top"/>
    </xf>
    <xf numFmtId="0" fontId="24" fillId="6" borderId="45" xfId="2" applyFont="1" applyFill="1" applyBorder="1" applyAlignment="1">
      <alignment horizontal="left" vertical="top"/>
    </xf>
    <xf numFmtId="0" fontId="24" fillId="6" borderId="46" xfId="2" applyFont="1" applyFill="1" applyBorder="1" applyAlignment="1">
      <alignment horizontal="left" vertical="top"/>
    </xf>
    <xf numFmtId="0" fontId="19" fillId="6" borderId="32" xfId="3" applyFont="1" applyFill="1" applyBorder="1" applyAlignment="1">
      <alignment horizontal="center"/>
    </xf>
    <xf numFmtId="0" fontId="10" fillId="6" borderId="47" xfId="3" applyFont="1" applyFill="1" applyBorder="1" applyAlignment="1">
      <alignment horizontal="center"/>
    </xf>
    <xf numFmtId="9" fontId="10" fillId="6" borderId="47" xfId="3" applyNumberFormat="1" applyFont="1" applyFill="1" applyBorder="1" applyAlignment="1">
      <alignment horizontal="center"/>
    </xf>
    <xf numFmtId="9" fontId="18" fillId="0" borderId="32" xfId="3" applyNumberFormat="1" applyFont="1" applyBorder="1" applyAlignment="1">
      <alignment horizontal="center"/>
    </xf>
    <xf numFmtId="9" fontId="18" fillId="0" borderId="8" xfId="3" applyNumberFormat="1" applyFont="1" applyAlignment="1">
      <alignment horizontal="center"/>
    </xf>
    <xf numFmtId="0" fontId="14" fillId="6" borderId="8" xfId="3" applyFont="1" applyFill="1"/>
    <xf numFmtId="0" fontId="14" fillId="6" borderId="42" xfId="3" applyFont="1" applyFill="1" applyBorder="1"/>
    <xf numFmtId="0" fontId="14" fillId="6" borderId="43" xfId="3" applyFont="1" applyFill="1" applyBorder="1"/>
    <xf numFmtId="0" fontId="10" fillId="6" borderId="43" xfId="3" applyFont="1" applyFill="1" applyBorder="1" applyAlignment="1">
      <alignment horizontal="center"/>
    </xf>
    <xf numFmtId="0" fontId="14" fillId="6" borderId="44" xfId="3" applyFont="1" applyFill="1" applyBorder="1"/>
    <xf numFmtId="0" fontId="14" fillId="6" borderId="32" xfId="3" applyFont="1" applyFill="1" applyBorder="1" applyAlignment="1">
      <alignment horizontal="center"/>
    </xf>
    <xf numFmtId="0" fontId="14" fillId="6" borderId="32" xfId="3" applyFont="1" applyFill="1" applyBorder="1"/>
    <xf numFmtId="0" fontId="14" fillId="10" borderId="32" xfId="3" applyFont="1" applyFill="1" applyBorder="1" applyAlignment="1">
      <alignment horizontal="left" vertical="center"/>
    </xf>
    <xf numFmtId="0" fontId="14" fillId="6" borderId="32" xfId="3" applyFont="1" applyFill="1" applyBorder="1" applyAlignment="1">
      <alignment horizontal="left" vertical="center"/>
    </xf>
    <xf numFmtId="0" fontId="14" fillId="6" borderId="31" xfId="3" applyFont="1" applyFill="1" applyBorder="1"/>
    <xf numFmtId="0" fontId="14" fillId="6" borderId="31" xfId="3" applyFont="1" applyFill="1" applyBorder="1" applyAlignment="1">
      <alignment horizontal="left" vertical="center"/>
    </xf>
    <xf numFmtId="0" fontId="14" fillId="6" borderId="48" xfId="3" applyFont="1" applyFill="1" applyBorder="1" applyAlignment="1">
      <alignment horizontal="left" vertical="center"/>
    </xf>
    <xf numFmtId="0" fontId="10" fillId="6" borderId="49" xfId="3" applyFont="1" applyFill="1" applyBorder="1" applyAlignment="1">
      <alignment horizontal="center"/>
    </xf>
    <xf numFmtId="0" fontId="10" fillId="6" borderId="50" xfId="3" applyFont="1" applyFill="1" applyBorder="1" applyAlignment="1">
      <alignment horizontal="center"/>
    </xf>
    <xf numFmtId="0" fontId="10" fillId="6" borderId="51" xfId="3" applyFont="1" applyFill="1" applyBorder="1" applyAlignment="1">
      <alignment horizontal="center"/>
    </xf>
    <xf numFmtId="0" fontId="13" fillId="0" borderId="8" xfId="3" applyAlignment="1" applyProtection="1">
      <alignment horizontal="left"/>
      <protection locked="0"/>
    </xf>
    <xf numFmtId="0" fontId="10" fillId="7" borderId="40" xfId="3" applyFont="1" applyFill="1" applyBorder="1" applyAlignment="1" applyProtection="1">
      <alignment horizontal="left"/>
      <protection locked="0"/>
    </xf>
    <xf numFmtId="0" fontId="14" fillId="0" borderId="32" xfId="3" applyFont="1" applyBorder="1" applyAlignment="1">
      <alignment wrapText="1"/>
    </xf>
    <xf numFmtId="0" fontId="14" fillId="0" borderId="41" xfId="3" applyFont="1" applyBorder="1" applyAlignment="1">
      <alignment wrapText="1"/>
    </xf>
    <xf numFmtId="0" fontId="14" fillId="0" borderId="32" xfId="3" applyFont="1" applyBorder="1"/>
    <xf numFmtId="0" fontId="13" fillId="11" borderId="8" xfId="3" applyFill="1" applyProtection="1">
      <protection locked="0"/>
    </xf>
    <xf numFmtId="0" fontId="13" fillId="11" borderId="8" xfId="3" applyFill="1" applyAlignment="1" applyProtection="1">
      <alignment horizontal="left" indent="3"/>
      <protection locked="0"/>
    </xf>
    <xf numFmtId="0" fontId="14" fillId="0" borderId="8" xfId="3" applyFont="1"/>
    <xf numFmtId="0" fontId="10" fillId="0" borderId="8" xfId="3" applyFont="1"/>
    <xf numFmtId="0" fontId="10" fillId="0" borderId="8" xfId="3" applyFont="1" applyProtection="1">
      <protection locked="0"/>
    </xf>
    <xf numFmtId="0" fontId="10" fillId="0" borderId="41" xfId="3" applyFont="1" applyBorder="1" applyAlignment="1">
      <alignment horizontal="center" vertical="center" wrapText="1"/>
    </xf>
    <xf numFmtId="0" fontId="10" fillId="0" borderId="52" xfId="3" applyFont="1" applyBorder="1" applyAlignment="1">
      <alignment horizontal="center" vertical="center" wrapText="1"/>
    </xf>
    <xf numFmtId="0" fontId="10" fillId="0" borderId="32" xfId="3" applyFont="1" applyBorder="1" applyAlignment="1">
      <alignment horizontal="center" vertical="center" wrapText="1"/>
    </xf>
    <xf numFmtId="0" fontId="10" fillId="0" borderId="53" xfId="3" applyFont="1" applyBorder="1" applyAlignment="1">
      <alignment horizontal="center" vertical="center" wrapText="1"/>
    </xf>
    <xf numFmtId="0" fontId="10" fillId="6" borderId="42" xfId="3" applyFont="1" applyFill="1" applyBorder="1" applyAlignment="1">
      <alignment horizontal="center" wrapText="1"/>
    </xf>
    <xf numFmtId="0" fontId="10" fillId="6" borderId="32" xfId="3" applyFont="1" applyFill="1" applyBorder="1" applyAlignment="1">
      <alignment horizontal="center" wrapText="1"/>
    </xf>
    <xf numFmtId="0" fontId="10" fillId="6" borderId="54" xfId="3" applyFont="1" applyFill="1" applyBorder="1" applyAlignment="1">
      <alignment horizontal="center" wrapText="1"/>
    </xf>
    <xf numFmtId="0" fontId="10" fillId="6" borderId="55" xfId="3" applyFont="1" applyFill="1" applyBorder="1" applyAlignment="1">
      <alignment horizontal="center" wrapText="1"/>
    </xf>
    <xf numFmtId="0" fontId="10" fillId="6" borderId="56" xfId="3" applyFont="1" applyFill="1" applyBorder="1" applyAlignment="1">
      <alignment horizontal="center" wrapText="1"/>
    </xf>
    <xf numFmtId="0" fontId="25" fillId="0" borderId="32" xfId="3" applyFont="1" applyBorder="1" applyAlignment="1">
      <alignment horizontal="center" vertical="center" wrapText="1"/>
    </xf>
    <xf numFmtId="0" fontId="14" fillId="0" borderId="57" xfId="3" applyFont="1" applyBorder="1" applyAlignment="1">
      <alignment wrapText="1"/>
    </xf>
    <xf numFmtId="0" fontId="14" fillId="0" borderId="58" xfId="3" applyFont="1" applyBorder="1" applyAlignment="1">
      <alignment wrapText="1"/>
    </xf>
    <xf numFmtId="0" fontId="14" fillId="0" borderId="59" xfId="3" applyFont="1" applyBorder="1" applyAlignment="1">
      <alignment wrapText="1"/>
    </xf>
    <xf numFmtId="0" fontId="14" fillId="0" borderId="60" xfId="3" applyFont="1" applyBorder="1" applyAlignment="1">
      <alignment wrapText="1"/>
    </xf>
    <xf numFmtId="0" fontId="14" fillId="0" borderId="61" xfId="3" applyFont="1" applyBorder="1" applyAlignment="1">
      <alignment wrapText="1"/>
    </xf>
    <xf numFmtId="0" fontId="14" fillId="0" borderId="62" xfId="3" applyFont="1" applyBorder="1" applyAlignment="1">
      <alignment wrapText="1"/>
    </xf>
    <xf numFmtId="0" fontId="26" fillId="0" borderId="32" xfId="3" applyFont="1" applyBorder="1" applyAlignment="1">
      <alignment vertical="center" wrapText="1"/>
    </xf>
    <xf numFmtId="0" fontId="26" fillId="0" borderId="32" xfId="3" applyFont="1" applyBorder="1" applyAlignment="1">
      <alignment horizontal="right" vertical="center" wrapText="1"/>
    </xf>
    <xf numFmtId="0" fontId="14" fillId="0" borderId="63" xfId="3" applyFont="1" applyBorder="1" applyAlignment="1">
      <alignment wrapText="1"/>
    </xf>
    <xf numFmtId="0" fontId="14" fillId="0" borderId="64" xfId="3" applyFont="1" applyBorder="1" applyAlignment="1">
      <alignment wrapText="1"/>
    </xf>
    <xf numFmtId="0" fontId="14" fillId="0" borderId="65" xfId="3" applyFont="1" applyBorder="1" applyAlignment="1">
      <alignment wrapText="1"/>
    </xf>
    <xf numFmtId="0" fontId="14" fillId="0" borderId="66" xfId="3" applyFont="1" applyBorder="1" applyAlignment="1">
      <alignment wrapText="1"/>
    </xf>
    <xf numFmtId="0" fontId="14" fillId="0" borderId="67" xfId="3" applyFont="1" applyBorder="1" applyAlignment="1">
      <alignment wrapText="1"/>
    </xf>
    <xf numFmtId="0" fontId="14" fillId="0" borderId="68" xfId="3" applyFont="1" applyBorder="1" applyAlignment="1">
      <alignment wrapText="1"/>
    </xf>
    <xf numFmtId="0" fontId="14" fillId="0" borderId="69" xfId="3" applyFont="1" applyBorder="1" applyAlignment="1">
      <alignment wrapText="1"/>
    </xf>
    <xf numFmtId="0" fontId="14" fillId="0" borderId="70" xfId="3" applyFont="1" applyBorder="1" applyAlignment="1">
      <alignment wrapText="1"/>
    </xf>
    <xf numFmtId="0" fontId="10" fillId="0" borderId="32" xfId="3" applyFont="1" applyBorder="1" applyAlignment="1">
      <alignment wrapText="1"/>
    </xf>
    <xf numFmtId="0" fontId="10" fillId="0" borderId="41" xfId="3" applyFont="1" applyBorder="1" applyAlignment="1">
      <alignment wrapText="1"/>
    </xf>
    <xf numFmtId="0" fontId="14" fillId="0" borderId="71" xfId="3" applyFont="1" applyBorder="1"/>
    <xf numFmtId="0" fontId="14" fillId="0" borderId="58" xfId="3" applyFont="1" applyBorder="1"/>
    <xf numFmtId="0" fontId="14" fillId="0" borderId="59" xfId="3" applyFont="1" applyBorder="1"/>
    <xf numFmtId="0" fontId="13" fillId="11" borderId="8" xfId="3" applyFill="1" applyAlignment="1" applyProtection="1">
      <alignment horizontal="left"/>
      <protection locked="0"/>
    </xf>
    <xf numFmtId="0" fontId="10" fillId="6" borderId="32" xfId="3" applyFont="1" applyFill="1" applyBorder="1" applyAlignment="1">
      <alignment horizontal="center" vertical="center" wrapText="1"/>
    </xf>
    <xf numFmtId="0" fontId="10" fillId="0" borderId="44" xfId="3" applyFont="1" applyBorder="1" applyAlignment="1" applyProtection="1">
      <alignment horizontal="center" vertical="center"/>
      <protection locked="0"/>
    </xf>
    <xf numFmtId="0" fontId="25" fillId="6" borderId="32" xfId="3" applyFont="1" applyFill="1" applyBorder="1" applyAlignment="1">
      <alignment horizontal="center" vertical="center" wrapText="1"/>
    </xf>
    <xf numFmtId="0" fontId="14" fillId="0" borderId="32" xfId="3" applyFont="1" applyBorder="1" applyProtection="1">
      <protection locked="0"/>
    </xf>
    <xf numFmtId="0" fontId="14" fillId="6" borderId="32" xfId="3" applyFont="1" applyFill="1" applyBorder="1" applyAlignment="1">
      <alignment wrapText="1"/>
    </xf>
    <xf numFmtId="0" fontId="14" fillId="6" borderId="32" xfId="3" applyFont="1" applyFill="1" applyBorder="1" applyProtection="1">
      <protection locked="0"/>
    </xf>
    <xf numFmtId="0" fontId="14" fillId="0" borderId="74" xfId="3" applyFont="1" applyBorder="1" applyAlignment="1">
      <alignment wrapText="1"/>
    </xf>
    <xf numFmtId="0" fontId="10" fillId="6" borderId="32" xfId="3" applyFont="1" applyFill="1" applyBorder="1"/>
    <xf numFmtId="0" fontId="10" fillId="6" borderId="32" xfId="3" applyFont="1" applyFill="1" applyBorder="1" applyAlignment="1" applyProtection="1">
      <alignment horizontal="center"/>
      <protection locked="0"/>
    </xf>
    <xf numFmtId="0" fontId="10" fillId="0" borderId="47" xfId="3" applyFont="1" applyBorder="1" applyAlignment="1" applyProtection="1">
      <alignment horizontal="center"/>
      <protection locked="0"/>
    </xf>
    <xf numFmtId="0" fontId="18" fillId="0" borderId="32" xfId="3" applyFont="1" applyBorder="1" applyProtection="1">
      <protection locked="0"/>
    </xf>
    <xf numFmtId="0" fontId="19" fillId="6" borderId="32" xfId="2" applyFont="1" applyFill="1" applyBorder="1" applyAlignment="1">
      <alignment horizontal="center" vertical="center" wrapText="1"/>
    </xf>
    <xf numFmtId="3" fontId="14" fillId="0" borderId="32" xfId="3" applyNumberFormat="1" applyFont="1" applyBorder="1" applyProtection="1">
      <protection locked="0"/>
    </xf>
    <xf numFmtId="166" fontId="14" fillId="0" borderId="32" xfId="3" applyNumberFormat="1" applyFont="1" applyBorder="1" applyProtection="1">
      <protection locked="0"/>
    </xf>
    <xf numFmtId="0" fontId="10" fillId="6" borderId="32" xfId="3" applyFont="1" applyFill="1" applyBorder="1" applyAlignment="1">
      <alignment horizontal="center" vertical="center"/>
    </xf>
    <xf numFmtId="3" fontId="10" fillId="6" borderId="32" xfId="3" applyNumberFormat="1" applyFont="1" applyFill="1" applyBorder="1" applyAlignment="1">
      <alignment horizontal="center" vertical="center"/>
    </xf>
    <xf numFmtId="167" fontId="14" fillId="0" borderId="32" xfId="3" applyNumberFormat="1" applyFont="1" applyBorder="1" applyAlignment="1" applyProtection="1">
      <alignment horizontal="center"/>
      <protection locked="0"/>
    </xf>
    <xf numFmtId="0" fontId="19" fillId="7" borderId="76" xfId="3" applyFont="1" applyFill="1" applyBorder="1" applyAlignment="1">
      <alignment horizontal="left" vertical="center"/>
    </xf>
    <xf numFmtId="168" fontId="19" fillId="7" borderId="76" xfId="3" applyNumberFormat="1" applyFont="1" applyFill="1" applyBorder="1" applyAlignment="1">
      <alignment horizontal="left"/>
    </xf>
    <xf numFmtId="37" fontId="19" fillId="7" borderId="77" xfId="3" applyNumberFormat="1" applyFont="1" applyFill="1" applyBorder="1" applyAlignment="1">
      <alignment horizontal="left"/>
    </xf>
    <xf numFmtId="49" fontId="10" fillId="6" borderId="8" xfId="9" applyNumberFormat="1" applyFont="1" applyFill="1" applyBorder="1" applyAlignment="1">
      <alignment horizontal="center" vertical="center" wrapText="1"/>
    </xf>
    <xf numFmtId="0" fontId="10" fillId="6" borderId="43" xfId="9" applyNumberFormat="1" applyFont="1" applyFill="1" applyBorder="1" applyAlignment="1">
      <alignment horizontal="center" vertical="center" wrapText="1"/>
    </xf>
    <xf numFmtId="0" fontId="18" fillId="0" borderId="8" xfId="3" applyFont="1" applyAlignment="1" applyProtection="1">
      <alignment horizontal="right"/>
      <protection locked="0"/>
    </xf>
    <xf numFmtId="170" fontId="18" fillId="0" borderId="8" xfId="9" applyNumberFormat="1" applyFont="1" applyProtection="1">
      <protection locked="0"/>
    </xf>
    <xf numFmtId="166" fontId="18" fillId="0" borderId="8" xfId="9" applyNumberFormat="1" applyFont="1" applyProtection="1">
      <protection locked="0"/>
    </xf>
    <xf numFmtId="2" fontId="18" fillId="0" borderId="8" xfId="9" applyNumberFormat="1" applyFont="1" applyProtection="1">
      <protection locked="0"/>
    </xf>
    <xf numFmtId="2" fontId="13" fillId="0" borderId="8" xfId="3" applyNumberFormat="1" applyProtection="1">
      <protection locked="0"/>
    </xf>
    <xf numFmtId="0" fontId="18" fillId="0" borderId="8" xfId="3" applyFont="1" applyProtection="1">
      <protection locked="0"/>
    </xf>
    <xf numFmtId="166" fontId="18" fillId="0" borderId="8" xfId="9" applyNumberFormat="1" applyFont="1" applyAlignment="1" applyProtection="1">
      <alignment horizontal="right"/>
      <protection locked="0"/>
    </xf>
    <xf numFmtId="170" fontId="0" fillId="0" borderId="8" xfId="9" applyNumberFormat="1" applyFont="1" applyProtection="1">
      <protection locked="0"/>
    </xf>
    <xf numFmtId="166" fontId="0" fillId="0" borderId="8" xfId="9" applyNumberFormat="1" applyFont="1" applyAlignment="1" applyProtection="1">
      <alignment horizontal="right"/>
      <protection locked="0"/>
    </xf>
    <xf numFmtId="166" fontId="0" fillId="0" borderId="8" xfId="9" applyNumberFormat="1" applyFont="1" applyProtection="1">
      <protection locked="0"/>
    </xf>
    <xf numFmtId="0" fontId="13" fillId="0" borderId="40" xfId="3" applyBorder="1" applyProtection="1">
      <protection locked="0"/>
    </xf>
    <xf numFmtId="170" fontId="0" fillId="0" borderId="40" xfId="9" applyNumberFormat="1" applyFont="1" applyBorder="1" applyProtection="1">
      <protection locked="0"/>
    </xf>
    <xf numFmtId="166" fontId="0" fillId="0" borderId="40" xfId="9" applyNumberFormat="1" applyFont="1" applyBorder="1" applyAlignment="1" applyProtection="1">
      <alignment horizontal="right"/>
      <protection locked="0"/>
    </xf>
    <xf numFmtId="0" fontId="24" fillId="6" borderId="76" xfId="3" applyFont="1" applyFill="1" applyBorder="1"/>
    <xf numFmtId="0" fontId="29" fillId="6" borderId="8" xfId="3" applyFont="1" applyFill="1"/>
    <xf numFmtId="0" fontId="29" fillId="6" borderId="8" xfId="3" applyFont="1" applyFill="1" applyAlignment="1">
      <alignment horizontal="left"/>
    </xf>
    <xf numFmtId="0" fontId="30" fillId="0" borderId="8" xfId="2" applyFont="1"/>
    <xf numFmtId="0" fontId="31" fillId="7" borderId="8" xfId="3" applyFont="1" applyFill="1" applyAlignment="1">
      <alignment horizontal="left" vertical="center"/>
    </xf>
    <xf numFmtId="0" fontId="32" fillId="7" borderId="8" xfId="3" applyFont="1" applyFill="1" applyAlignment="1">
      <alignment horizontal="left" vertical="center"/>
    </xf>
    <xf numFmtId="168" fontId="31" fillId="7" borderId="8" xfId="3" applyNumberFormat="1" applyFont="1" applyFill="1" applyAlignment="1">
      <alignment horizontal="left"/>
    </xf>
    <xf numFmtId="0" fontId="31" fillId="7" borderId="8" xfId="3" applyFont="1" applyFill="1" applyAlignment="1">
      <alignment horizontal="left"/>
    </xf>
    <xf numFmtId="166" fontId="31" fillId="7" borderId="8" xfId="3" applyNumberFormat="1" applyFont="1" applyFill="1" applyAlignment="1">
      <alignment horizontal="left"/>
    </xf>
    <xf numFmtId="37" fontId="31" fillId="7" borderId="84" xfId="3" applyNumberFormat="1" applyFont="1" applyFill="1" applyBorder="1" applyAlignment="1">
      <alignment horizontal="left"/>
    </xf>
    <xf numFmtId="0" fontId="31" fillId="7" borderId="84" xfId="3" applyFont="1" applyFill="1" applyBorder="1" applyAlignment="1">
      <alignment horizontal="left"/>
    </xf>
    <xf numFmtId="166" fontId="31" fillId="7" borderId="84" xfId="3" applyNumberFormat="1" applyFont="1" applyFill="1" applyBorder="1" applyAlignment="1">
      <alignment horizontal="left"/>
    </xf>
    <xf numFmtId="0" fontId="31" fillId="6" borderId="80" xfId="3" applyFont="1" applyFill="1" applyBorder="1" applyAlignment="1">
      <alignment horizontal="center" vertical="center" wrapText="1"/>
    </xf>
    <xf numFmtId="49" fontId="33" fillId="6" borderId="8" xfId="9" applyNumberFormat="1" applyFont="1" applyFill="1" applyBorder="1" applyAlignment="1">
      <alignment horizontal="center" vertical="center" wrapText="1"/>
    </xf>
    <xf numFmtId="0" fontId="33" fillId="6" borderId="43" xfId="9" applyNumberFormat="1" applyFont="1" applyFill="1" applyBorder="1" applyAlignment="1">
      <alignment horizontal="center" vertical="center" wrapText="1"/>
    </xf>
    <xf numFmtId="49" fontId="33" fillId="6" borderId="82" xfId="9" applyNumberFormat="1" applyFont="1" applyFill="1" applyBorder="1" applyAlignment="1">
      <alignment horizontal="center" vertical="center" wrapText="1"/>
    </xf>
    <xf numFmtId="49" fontId="33" fillId="6" borderId="84" xfId="9" applyNumberFormat="1" applyFont="1" applyFill="1" applyBorder="1" applyAlignment="1">
      <alignment horizontal="center" vertical="center" wrapText="1"/>
    </xf>
    <xf numFmtId="0" fontId="18" fillId="0" borderId="8" xfId="3" applyFont="1" applyAlignment="1">
      <alignment horizontal="right"/>
    </xf>
    <xf numFmtId="170" fontId="33" fillId="6" borderId="8" xfId="9" applyNumberFormat="1" applyFont="1" applyFill="1" applyBorder="1" applyAlignment="1">
      <alignment horizontal="center" vertical="center" wrapText="1"/>
    </xf>
    <xf numFmtId="170" fontId="33" fillId="6" borderId="8" xfId="9" applyNumberFormat="1" applyFont="1" applyFill="1" applyBorder="1" applyAlignment="1">
      <alignment horizontal="right" vertical="center" wrapText="1"/>
    </xf>
    <xf numFmtId="166" fontId="33" fillId="6" borderId="8" xfId="9" applyNumberFormat="1" applyFont="1" applyFill="1" applyBorder="1" applyAlignment="1">
      <alignment horizontal="right" vertical="center" wrapText="1"/>
    </xf>
    <xf numFmtId="166" fontId="18" fillId="6" borderId="8" xfId="9" applyNumberFormat="1" applyFont="1" applyFill="1" applyBorder="1" applyAlignment="1">
      <alignment horizontal="right" vertical="center" wrapText="1"/>
    </xf>
    <xf numFmtId="0" fontId="33" fillId="6" borderId="8" xfId="9" applyNumberFormat="1" applyFont="1" applyFill="1" applyBorder="1" applyAlignment="1">
      <alignment horizontal="center" vertical="center" wrapText="1"/>
    </xf>
    <xf numFmtId="49" fontId="18" fillId="6" borderId="8" xfId="9" applyNumberFormat="1" applyFont="1" applyFill="1" applyBorder="1" applyAlignment="1">
      <alignment horizontal="center" vertical="center" wrapText="1"/>
    </xf>
    <xf numFmtId="0" fontId="18" fillId="0" borderId="8" xfId="3" applyFont="1"/>
    <xf numFmtId="170" fontId="18" fillId="6" borderId="8" xfId="9" applyNumberFormat="1" applyFont="1" applyFill="1" applyBorder="1" applyAlignment="1">
      <alignment horizontal="right" vertical="center" wrapText="1"/>
    </xf>
    <xf numFmtId="0" fontId="30" fillId="0" borderId="8" xfId="3" applyFont="1" applyProtection="1">
      <protection locked="0"/>
    </xf>
    <xf numFmtId="170" fontId="30" fillId="6" borderId="8" xfId="9" applyNumberFormat="1" applyFont="1" applyFill="1" applyBorder="1" applyAlignment="1">
      <alignment horizontal="right" vertical="center" wrapText="1"/>
    </xf>
    <xf numFmtId="166" fontId="30" fillId="0" borderId="8" xfId="3" applyNumberFormat="1" applyFont="1" applyAlignment="1" applyProtection="1">
      <alignment horizontal="right"/>
      <protection locked="0"/>
    </xf>
    <xf numFmtId="170" fontId="13" fillId="0" borderId="8" xfId="3" applyNumberFormat="1"/>
    <xf numFmtId="170" fontId="13" fillId="6" borderId="8" xfId="9" applyNumberFormat="1" applyFont="1" applyFill="1" applyBorder="1" applyAlignment="1">
      <alignment horizontal="center" vertical="center" wrapText="1"/>
    </xf>
    <xf numFmtId="166" fontId="30" fillId="0" borderId="8" xfId="9" applyNumberFormat="1" applyFont="1" applyAlignment="1" applyProtection="1">
      <alignment horizontal="right"/>
      <protection locked="0"/>
    </xf>
    <xf numFmtId="170" fontId="18" fillId="6" borderId="8" xfId="9" applyNumberFormat="1" applyFont="1" applyFill="1" applyBorder="1" applyAlignment="1">
      <alignment horizontal="center" vertical="center" wrapText="1"/>
    </xf>
    <xf numFmtId="0" fontId="30" fillId="0" borderId="8" xfId="9" applyNumberFormat="1" applyFont="1" applyAlignment="1" applyProtection="1">
      <alignment horizontal="right"/>
      <protection locked="0"/>
    </xf>
    <xf numFmtId="170" fontId="13" fillId="6" borderId="8" xfId="3" applyNumberFormat="1" applyFill="1"/>
    <xf numFmtId="170" fontId="13" fillId="0" borderId="8" xfId="3" applyNumberFormat="1" applyProtection="1">
      <protection locked="0"/>
    </xf>
    <xf numFmtId="49" fontId="10" fillId="6" borderId="40" xfId="9" applyNumberFormat="1" applyFont="1" applyFill="1" applyBorder="1" applyAlignment="1">
      <alignment horizontal="center" vertical="center" wrapText="1"/>
    </xf>
    <xf numFmtId="170" fontId="30" fillId="6" borderId="40" xfId="9" applyNumberFormat="1" applyFont="1" applyFill="1" applyBorder="1" applyAlignment="1">
      <alignment horizontal="right" vertical="center" wrapText="1"/>
    </xf>
    <xf numFmtId="166" fontId="30" fillId="0" borderId="40" xfId="3" applyNumberFormat="1" applyFont="1" applyBorder="1" applyAlignment="1" applyProtection="1">
      <alignment horizontal="right"/>
      <protection locked="0"/>
    </xf>
    <xf numFmtId="170" fontId="13" fillId="0" borderId="40" xfId="3" applyNumberFormat="1" applyBorder="1"/>
    <xf numFmtId="0" fontId="24" fillId="6" borderId="82" xfId="3" applyFont="1" applyFill="1" applyBorder="1"/>
    <xf numFmtId="49" fontId="33" fillId="6" borderId="8" xfId="9" applyNumberFormat="1" applyFont="1" applyFill="1" applyBorder="1" applyAlignment="1">
      <alignment horizontal="right" vertical="center" wrapText="1"/>
    </xf>
    <xf numFmtId="0" fontId="34" fillId="0" borderId="8" xfId="3" applyFont="1" applyProtection="1">
      <protection locked="0"/>
    </xf>
    <xf numFmtId="0" fontId="34" fillId="0" borderId="8" xfId="3" applyFont="1" applyAlignment="1" applyProtection="1">
      <alignment horizontal="right"/>
      <protection locked="0"/>
    </xf>
    <xf numFmtId="2" fontId="18" fillId="6" borderId="8" xfId="9" applyNumberFormat="1" applyFont="1" applyFill="1" applyBorder="1" applyAlignment="1">
      <alignment horizontal="right" vertical="center" wrapText="1"/>
    </xf>
    <xf numFmtId="2" fontId="33" fillId="6" borderId="8" xfId="9" applyNumberFormat="1" applyFont="1" applyFill="1" applyBorder="1" applyAlignment="1">
      <alignment horizontal="right" vertical="center" wrapText="1"/>
    </xf>
    <xf numFmtId="166" fontId="18" fillId="6" borderId="8" xfId="9" applyNumberFormat="1" applyFont="1" applyFill="1" applyBorder="1" applyAlignment="1">
      <alignment horizontal="center" vertical="center" wrapText="1"/>
    </xf>
    <xf numFmtId="0" fontId="30" fillId="0" borderId="40" xfId="3" applyFont="1" applyBorder="1" applyProtection="1">
      <protection locked="0"/>
    </xf>
    <xf numFmtId="0" fontId="11" fillId="0" borderId="8" xfId="2" applyFont="1" applyAlignment="1">
      <alignment horizontal="center"/>
    </xf>
    <xf numFmtId="0" fontId="12" fillId="0" borderId="8" xfId="2" applyFont="1" applyAlignment="1">
      <alignment horizontal="center"/>
    </xf>
    <xf numFmtId="0" fontId="10" fillId="7" borderId="8" xfId="3" applyFont="1" applyFill="1" applyAlignment="1" applyProtection="1">
      <alignment horizontal="center"/>
      <protection locked="0"/>
    </xf>
    <xf numFmtId="49" fontId="10" fillId="7" borderId="40" xfId="3" applyNumberFormat="1" applyFont="1" applyFill="1" applyBorder="1" applyProtection="1">
      <protection locked="0"/>
    </xf>
    <xf numFmtId="0" fontId="10" fillId="7" borderId="40" xfId="3" applyFont="1" applyFill="1" applyBorder="1" applyAlignment="1" applyProtection="1">
      <alignment horizontal="center"/>
      <protection locked="0"/>
    </xf>
    <xf numFmtId="0" fontId="10" fillId="0" borderId="32" xfId="3" applyFont="1" applyBorder="1" applyProtection="1">
      <protection locked="0"/>
    </xf>
    <xf numFmtId="171" fontId="10" fillId="0" borderId="32" xfId="10" applyNumberFormat="1" applyFont="1" applyBorder="1" applyAlignment="1" applyProtection="1">
      <alignment horizontal="center"/>
      <protection locked="0"/>
    </xf>
    <xf numFmtId="171" fontId="14" fillId="0" borderId="32" xfId="10" applyNumberFormat="1" applyFont="1" applyBorder="1" applyAlignment="1" applyProtection="1">
      <alignment horizontal="center" vertical="center"/>
      <protection locked="0"/>
    </xf>
    <xf numFmtId="171" fontId="14" fillId="0" borderId="32" xfId="10" applyNumberFormat="1" applyFont="1" applyBorder="1" applyAlignment="1" applyProtection="1">
      <alignment horizontal="center"/>
      <protection locked="0"/>
    </xf>
    <xf numFmtId="0" fontId="14" fillId="0" borderId="8" xfId="3" applyFont="1" applyAlignment="1" applyProtection="1">
      <alignment horizontal="center"/>
      <protection locked="0"/>
    </xf>
    <xf numFmtId="165" fontId="10" fillId="0" borderId="32" xfId="4" applyNumberFormat="1" applyFont="1" applyBorder="1" applyAlignment="1" applyProtection="1">
      <alignment horizontal="center"/>
      <protection locked="0"/>
    </xf>
    <xf numFmtId="165" fontId="14" fillId="0" borderId="32" xfId="4" applyNumberFormat="1" applyFont="1" applyBorder="1" applyAlignment="1" applyProtection="1">
      <alignment horizontal="center"/>
      <protection locked="0"/>
    </xf>
    <xf numFmtId="0" fontId="37" fillId="13" borderId="8" xfId="11" applyFont="1" applyFill="1"/>
    <xf numFmtId="171" fontId="14" fillId="0" borderId="32" xfId="10" applyNumberFormat="1" applyFont="1" applyFill="1" applyBorder="1" applyAlignment="1" applyProtection="1">
      <alignment horizontal="center"/>
      <protection locked="0"/>
    </xf>
    <xf numFmtId="165" fontId="14" fillId="0" borderId="32" xfId="4" applyNumberFormat="1" applyFont="1" applyFill="1" applyBorder="1" applyAlignment="1" applyProtection="1">
      <alignment horizontal="center"/>
      <protection locked="0"/>
    </xf>
    <xf numFmtId="49" fontId="14" fillId="0" borderId="32" xfId="3" applyNumberFormat="1" applyFont="1" applyBorder="1" applyAlignment="1" applyProtection="1">
      <alignment horizontal="center"/>
      <protection locked="0"/>
    </xf>
    <xf numFmtId="173" fontId="14" fillId="0" borderId="32" xfId="12" applyNumberFormat="1" applyFont="1" applyBorder="1" applyAlignment="1" applyProtection="1">
      <alignment horizontal="center"/>
      <protection locked="0"/>
    </xf>
    <xf numFmtId="173" fontId="14" fillId="0" borderId="32" xfId="12" applyNumberFormat="1" applyFont="1" applyBorder="1" applyAlignment="1" applyProtection="1">
      <alignment horizontal="center" vertical="center"/>
      <protection locked="0"/>
    </xf>
    <xf numFmtId="173" fontId="10" fillId="0" borderId="32" xfId="12" applyNumberFormat="1" applyFont="1" applyBorder="1" applyAlignment="1" applyProtection="1">
      <alignment horizontal="center"/>
      <protection locked="0"/>
    </xf>
    <xf numFmtId="173" fontId="14" fillId="0" borderId="8" xfId="3" applyNumberFormat="1" applyFont="1" applyProtection="1">
      <protection locked="0"/>
    </xf>
    <xf numFmtId="49" fontId="10" fillId="0" borderId="32" xfId="3" applyNumberFormat="1" applyFont="1" applyBorder="1" applyAlignment="1" applyProtection="1">
      <alignment horizontal="center"/>
      <protection locked="0"/>
    </xf>
    <xf numFmtId="49" fontId="14" fillId="0" borderId="32" xfId="12" applyNumberFormat="1" applyFont="1" applyBorder="1" applyAlignment="1" applyProtection="1">
      <alignment horizontal="center"/>
      <protection locked="0"/>
    </xf>
    <xf numFmtId="0" fontId="22" fillId="0" borderId="8" xfId="3" applyFont="1" applyProtection="1">
      <protection locked="0"/>
    </xf>
    <xf numFmtId="0" fontId="22" fillId="0" borderId="8" xfId="3" applyFont="1"/>
    <xf numFmtId="0" fontId="42" fillId="0" borderId="52" xfId="3" applyFont="1" applyBorder="1" applyAlignment="1">
      <alignment horizontal="center" vertical="center"/>
    </xf>
    <xf numFmtId="0" fontId="42" fillId="0" borderId="41" xfId="3" applyFont="1" applyBorder="1" applyAlignment="1">
      <alignment horizontal="center" vertical="center"/>
    </xf>
    <xf numFmtId="3" fontId="42" fillId="0" borderId="41" xfId="3" applyNumberFormat="1" applyFont="1" applyBorder="1" applyAlignment="1">
      <alignment horizontal="center" vertical="center" wrapText="1"/>
    </xf>
    <xf numFmtId="0" fontId="42" fillId="0" borderId="72" xfId="3" applyFont="1" applyBorder="1" applyAlignment="1">
      <alignment horizontal="left" vertical="center"/>
    </xf>
    <xf numFmtId="3" fontId="42" fillId="0" borderId="88" xfId="3" applyNumberFormat="1" applyFont="1" applyBorder="1" applyAlignment="1">
      <alignment horizontal="center" vertical="center"/>
    </xf>
    <xf numFmtId="165" fontId="42" fillId="0" borderId="71" xfId="3" applyNumberFormat="1" applyFont="1" applyBorder="1" applyAlignment="1">
      <alignment horizontal="center" vertical="center"/>
    </xf>
    <xf numFmtId="0" fontId="42" fillId="0" borderId="52" xfId="3" applyFont="1" applyBorder="1" applyAlignment="1">
      <alignment horizontal="left" vertical="center"/>
    </xf>
    <xf numFmtId="0" fontId="22" fillId="0" borderId="89" xfId="3" applyFont="1" applyBorder="1" applyAlignment="1">
      <alignment horizontal="center" vertical="center"/>
    </xf>
    <xf numFmtId="3" fontId="43" fillId="0" borderId="90" xfId="3" applyNumberFormat="1" applyFont="1" applyBorder="1" applyAlignment="1">
      <alignment horizontal="center" vertical="center"/>
    </xf>
    <xf numFmtId="3" fontId="42" fillId="0" borderId="52" xfId="3" applyNumberFormat="1" applyFont="1" applyBorder="1" applyAlignment="1">
      <alignment horizontal="center" vertical="center"/>
    </xf>
    <xf numFmtId="165" fontId="42" fillId="0" borderId="52" xfId="3" applyNumberFormat="1" applyFont="1" applyBorder="1" applyAlignment="1">
      <alignment horizontal="center" vertical="center"/>
    </xf>
    <xf numFmtId="0" fontId="22" fillId="0" borderId="91" xfId="3" applyFont="1" applyBorder="1" applyAlignment="1">
      <alignment horizontal="center" vertical="center"/>
    </xf>
    <xf numFmtId="3" fontId="43" fillId="0" borderId="92" xfId="3" applyNumberFormat="1" applyFont="1" applyBorder="1" applyAlignment="1">
      <alignment horizontal="center" vertical="center"/>
    </xf>
    <xf numFmtId="0" fontId="22" fillId="0" borderId="93" xfId="3" applyFont="1" applyBorder="1" applyAlignment="1">
      <alignment horizontal="center" vertical="center"/>
    </xf>
    <xf numFmtId="3" fontId="43" fillId="0" borderId="94" xfId="3" applyNumberFormat="1" applyFont="1" applyBorder="1" applyAlignment="1">
      <alignment horizontal="center" vertical="center"/>
    </xf>
    <xf numFmtId="3" fontId="42" fillId="0" borderId="41" xfId="3" applyNumberFormat="1" applyFont="1" applyBorder="1" applyAlignment="1">
      <alignment horizontal="center" vertical="center"/>
    </xf>
    <xf numFmtId="165" fontId="42" fillId="0" borderId="73" xfId="3" applyNumberFormat="1" applyFont="1" applyBorder="1" applyAlignment="1">
      <alignment horizontal="center" vertical="center"/>
    </xf>
    <xf numFmtId="0" fontId="22" fillId="0" borderId="95" xfId="3" applyFont="1" applyBorder="1" applyAlignment="1">
      <alignment horizontal="center" vertical="center"/>
    </xf>
    <xf numFmtId="3" fontId="43" fillId="0" borderId="96" xfId="3" applyNumberFormat="1" applyFont="1" applyBorder="1" applyAlignment="1">
      <alignment horizontal="center" vertical="center"/>
    </xf>
    <xf numFmtId="0" fontId="22" fillId="0" borderId="8" xfId="3" applyFont="1" applyAlignment="1">
      <alignment horizontal="center" vertical="center"/>
    </xf>
    <xf numFmtId="0" fontId="42" fillId="0" borderId="72" xfId="3" applyFont="1" applyBorder="1" applyAlignment="1">
      <alignment horizontal="right" vertical="center"/>
    </xf>
    <xf numFmtId="165" fontId="42" fillId="0" borderId="41" xfId="3" applyNumberFormat="1" applyFont="1" applyBorder="1" applyAlignment="1">
      <alignment horizontal="center" vertical="center"/>
    </xf>
    <xf numFmtId="0" fontId="42" fillId="0" borderId="32" xfId="3" applyFont="1" applyBorder="1" applyAlignment="1">
      <alignment vertical="center"/>
    </xf>
    <xf numFmtId="0" fontId="11" fillId="0" borderId="8" xfId="2" applyFont="1" applyAlignment="1">
      <alignment vertical="center"/>
    </xf>
    <xf numFmtId="0" fontId="22" fillId="0" borderId="8" xfId="3" applyFont="1" applyAlignment="1" applyProtection="1">
      <alignment vertical="center"/>
      <protection locked="0"/>
    </xf>
    <xf numFmtId="0" fontId="42" fillId="0" borderId="32" xfId="3" applyFont="1" applyBorder="1" applyAlignment="1">
      <alignment horizontal="center" vertical="center" wrapText="1"/>
    </xf>
    <xf numFmtId="0" fontId="44" fillId="0" borderId="32" xfId="3" applyFont="1" applyBorder="1" applyAlignment="1">
      <alignment horizontal="center" vertical="center" wrapText="1"/>
    </xf>
    <xf numFmtId="0" fontId="43" fillId="0" borderId="32" xfId="3" applyFont="1" applyBorder="1" applyAlignment="1">
      <alignment horizontal="center" vertical="center" wrapText="1"/>
    </xf>
    <xf numFmtId="3" fontId="22" fillId="0" borderId="32" xfId="3" applyNumberFormat="1" applyFont="1" applyBorder="1" applyAlignment="1">
      <alignment horizontal="center" vertical="center"/>
    </xf>
    <xf numFmtId="10" fontId="43" fillId="0" borderId="32" xfId="3" applyNumberFormat="1" applyFont="1" applyBorder="1" applyAlignment="1">
      <alignment horizontal="center" vertical="center" wrapText="1"/>
    </xf>
    <xf numFmtId="3" fontId="41" fillId="0" borderId="32" xfId="3" applyNumberFormat="1" applyFont="1" applyBorder="1" applyAlignment="1">
      <alignment horizontal="center" vertical="center"/>
    </xf>
    <xf numFmtId="10" fontId="42" fillId="0" borderId="32" xfId="3" applyNumberFormat="1" applyFont="1" applyBorder="1" applyAlignment="1">
      <alignment horizontal="center" vertical="center" wrapText="1"/>
    </xf>
    <xf numFmtId="0" fontId="42" fillId="0" borderId="8" xfId="3" applyFont="1" applyAlignment="1">
      <alignment horizontal="center" vertical="center" wrapText="1"/>
    </xf>
    <xf numFmtId="0" fontId="44" fillId="0" borderId="8" xfId="3" applyFont="1" applyAlignment="1">
      <alignment horizontal="center" vertical="center" wrapText="1"/>
    </xf>
    <xf numFmtId="0" fontId="22" fillId="0" borderId="8" xfId="3" applyFont="1" applyAlignment="1">
      <alignment vertical="center"/>
    </xf>
    <xf numFmtId="0" fontId="42" fillId="0" borderId="87" xfId="3" applyFont="1" applyBorder="1" applyAlignment="1">
      <alignment vertical="center"/>
    </xf>
    <xf numFmtId="0" fontId="22" fillId="0" borderId="100" xfId="3" applyFont="1" applyBorder="1" applyAlignment="1">
      <alignment horizontal="center" vertical="center"/>
    </xf>
    <xf numFmtId="3" fontId="22" fillId="0" borderId="91" xfId="3" applyNumberFormat="1" applyFont="1" applyBorder="1" applyAlignment="1">
      <alignment horizontal="center" vertical="center"/>
    </xf>
    <xf numFmtId="3" fontId="42" fillId="0" borderId="87" xfId="3" applyNumberFormat="1" applyFont="1" applyBorder="1" applyAlignment="1">
      <alignment horizontal="center" vertical="center"/>
    </xf>
    <xf numFmtId="10" fontId="42" fillId="0" borderId="87" xfId="3" applyNumberFormat="1" applyFont="1" applyBorder="1" applyAlignment="1">
      <alignment horizontal="center" vertical="center"/>
    </xf>
    <xf numFmtId="0" fontId="42" fillId="0" borderId="88" xfId="3" applyFont="1" applyBorder="1" applyAlignment="1">
      <alignment vertical="center"/>
    </xf>
    <xf numFmtId="0" fontId="22" fillId="0" borderId="101" xfId="3" applyFont="1" applyBorder="1" applyAlignment="1">
      <alignment horizontal="center" vertical="center"/>
    </xf>
    <xf numFmtId="3" fontId="22" fillId="0" borderId="93" xfId="3" applyNumberFormat="1" applyFont="1" applyBorder="1" applyAlignment="1">
      <alignment horizontal="center" vertical="center"/>
    </xf>
    <xf numFmtId="0" fontId="42" fillId="0" borderId="72" xfId="3" applyFont="1" applyBorder="1" applyAlignment="1">
      <alignment horizontal="center" vertical="center"/>
    </xf>
    <xf numFmtId="0" fontId="42" fillId="0" borderId="32" xfId="3" applyFont="1" applyBorder="1" applyAlignment="1">
      <alignment vertical="center" wrapText="1"/>
    </xf>
    <xf numFmtId="0" fontId="42" fillId="0" borderId="41" xfId="3" applyFont="1" applyBorder="1" applyAlignment="1">
      <alignment horizontal="center" vertical="center" wrapText="1"/>
    </xf>
    <xf numFmtId="0" fontId="44" fillId="0" borderId="41" xfId="3" applyFont="1" applyBorder="1" applyAlignment="1">
      <alignment horizontal="center" vertical="center" wrapText="1"/>
    </xf>
    <xf numFmtId="3" fontId="22" fillId="0" borderId="95" xfId="3" applyNumberFormat="1" applyFont="1" applyBorder="1" applyAlignment="1">
      <alignment horizontal="center" vertical="center"/>
    </xf>
    <xf numFmtId="165" fontId="22" fillId="0" borderId="95" xfId="3" applyNumberFormat="1" applyFont="1" applyBorder="1" applyAlignment="1">
      <alignment horizontal="center" vertical="center"/>
    </xf>
    <xf numFmtId="0" fontId="22" fillId="0" borderId="102" xfId="3" applyFont="1" applyBorder="1" applyAlignment="1">
      <alignment horizontal="center" vertical="center"/>
    </xf>
    <xf numFmtId="3" fontId="22" fillId="0" borderId="102" xfId="3" applyNumberFormat="1" applyFont="1" applyBorder="1" applyAlignment="1">
      <alignment horizontal="center" vertical="center"/>
    </xf>
    <xf numFmtId="0" fontId="42" fillId="0" borderId="41" xfId="3" applyFont="1" applyBorder="1" applyAlignment="1">
      <alignment horizontal="right" vertical="center"/>
    </xf>
    <xf numFmtId="0" fontId="42" fillId="0" borderId="97" xfId="3" applyFont="1" applyBorder="1" applyAlignment="1">
      <alignment horizontal="center" vertical="center"/>
    </xf>
    <xf numFmtId="0" fontId="42" fillId="0" borderId="87" xfId="3" applyFont="1" applyBorder="1" applyAlignment="1">
      <alignment horizontal="center" vertical="center"/>
    </xf>
    <xf numFmtId="0" fontId="42" fillId="0" borderId="73" xfId="3" applyFont="1" applyBorder="1" applyAlignment="1">
      <alignment horizontal="center" vertical="center"/>
    </xf>
    <xf numFmtId="3" fontId="42" fillId="0" borderId="73" xfId="3" applyNumberFormat="1" applyFont="1" applyBorder="1" applyAlignment="1">
      <alignment horizontal="center" vertical="center" wrapText="1"/>
    </xf>
    <xf numFmtId="0" fontId="41" fillId="0" borderId="95" xfId="3" applyFont="1" applyBorder="1" applyAlignment="1">
      <alignment vertical="center"/>
    </xf>
    <xf numFmtId="3" fontId="41" fillId="0" borderId="95" xfId="3" applyNumberFormat="1" applyFont="1" applyBorder="1" applyAlignment="1">
      <alignment horizontal="center" vertical="center"/>
    </xf>
    <xf numFmtId="3" fontId="22" fillId="0" borderId="103" xfId="3" applyNumberFormat="1" applyFont="1" applyBorder="1" applyAlignment="1">
      <alignment horizontal="center" vertical="center"/>
    </xf>
    <xf numFmtId="0" fontId="22" fillId="0" borderId="93" xfId="3" applyFont="1" applyBorder="1" applyAlignment="1">
      <alignment horizontal="left" vertical="center"/>
    </xf>
    <xf numFmtId="3" fontId="22" fillId="0" borderId="104" xfId="3" applyNumberFormat="1" applyFont="1" applyBorder="1" applyAlignment="1">
      <alignment horizontal="center" vertical="center"/>
    </xf>
    <xf numFmtId="0" fontId="42" fillId="0" borderId="93" xfId="3" applyFont="1" applyBorder="1" applyAlignment="1">
      <alignment vertical="center"/>
    </xf>
    <xf numFmtId="3" fontId="42" fillId="0" borderId="93" xfId="3" applyNumberFormat="1" applyFont="1" applyBorder="1" applyAlignment="1">
      <alignment horizontal="center" vertical="center"/>
    </xf>
    <xf numFmtId="0" fontId="22" fillId="0" borderId="91" xfId="3" applyFont="1" applyBorder="1" applyAlignment="1">
      <alignment horizontal="left" vertical="center"/>
    </xf>
    <xf numFmtId="3" fontId="22" fillId="0" borderId="105" xfId="3" applyNumberFormat="1" applyFont="1" applyBorder="1" applyAlignment="1">
      <alignment horizontal="center" vertical="center"/>
    </xf>
    <xf numFmtId="0" fontId="42" fillId="0" borderId="95" xfId="3" applyFont="1" applyBorder="1" applyAlignment="1">
      <alignment vertical="center"/>
    </xf>
    <xf numFmtId="3" fontId="42" fillId="0" borderId="95" xfId="3" applyNumberFormat="1" applyFont="1" applyBorder="1" applyAlignment="1">
      <alignment horizontal="center" vertical="center"/>
    </xf>
    <xf numFmtId="3" fontId="42" fillId="0" borderId="102" xfId="3" applyNumberFormat="1" applyFont="1" applyBorder="1" applyAlignment="1">
      <alignment horizontal="center" vertical="center"/>
    </xf>
    <xf numFmtId="165" fontId="42" fillId="0" borderId="59" xfId="3" applyNumberFormat="1" applyFont="1" applyBorder="1" applyAlignment="1">
      <alignment horizontal="center" vertical="center"/>
    </xf>
    <xf numFmtId="0" fontId="43" fillId="0" borderId="8" xfId="3" applyFont="1" applyAlignment="1">
      <alignment vertical="center"/>
    </xf>
    <xf numFmtId="0" fontId="42" fillId="0" borderId="8" xfId="3" applyFont="1" applyAlignment="1">
      <alignment vertical="center"/>
    </xf>
    <xf numFmtId="3" fontId="42" fillId="0" borderId="92" xfId="3" applyNumberFormat="1" applyFont="1" applyBorder="1" applyAlignment="1">
      <alignment horizontal="center" vertical="center"/>
    </xf>
    <xf numFmtId="165" fontId="42" fillId="0" borderId="91" xfId="3" applyNumberFormat="1" applyFont="1" applyBorder="1" applyAlignment="1">
      <alignment horizontal="center" vertical="center"/>
    </xf>
    <xf numFmtId="0" fontId="44" fillId="0" borderId="41" xfId="3" applyFont="1" applyBorder="1" applyAlignment="1">
      <alignment horizontal="center" vertical="center"/>
    </xf>
    <xf numFmtId="3" fontId="22" fillId="0" borderId="95" xfId="3" applyNumberFormat="1" applyFont="1" applyBorder="1" applyAlignment="1">
      <alignment horizontal="center" vertical="center" wrapText="1"/>
    </xf>
    <xf numFmtId="165" fontId="42" fillId="0" borderId="87" xfId="3" applyNumberFormat="1" applyFont="1" applyBorder="1" applyAlignment="1">
      <alignment horizontal="center" vertical="center"/>
    </xf>
    <xf numFmtId="0" fontId="42" fillId="0" borderId="31" xfId="3" applyFont="1" applyBorder="1" applyAlignment="1">
      <alignment vertical="center"/>
    </xf>
    <xf numFmtId="3" fontId="42" fillId="0" borderId="98" xfId="3" applyNumberFormat="1" applyFont="1" applyBorder="1" applyAlignment="1">
      <alignment horizontal="center" vertical="center"/>
    </xf>
    <xf numFmtId="3" fontId="22" fillId="0" borderId="98" xfId="3" applyNumberFormat="1" applyFont="1" applyBorder="1" applyAlignment="1">
      <alignment horizontal="center" vertical="center"/>
    </xf>
    <xf numFmtId="3" fontId="22" fillId="0" borderId="52" xfId="3" applyNumberFormat="1" applyFont="1" applyBorder="1" applyAlignment="1">
      <alignment horizontal="center" vertical="center" wrapText="1"/>
    </xf>
    <xf numFmtId="165" fontId="22" fillId="0" borderId="52" xfId="3" applyNumberFormat="1" applyFont="1" applyBorder="1" applyAlignment="1">
      <alignment horizontal="center" vertical="center" wrapText="1"/>
    </xf>
    <xf numFmtId="0" fontId="22" fillId="0" borderId="106" xfId="3" applyFont="1" applyBorder="1" applyAlignment="1">
      <alignment horizontal="left" vertical="center"/>
    </xf>
    <xf numFmtId="3" fontId="22" fillId="0" borderId="106" xfId="3" applyNumberFormat="1" applyFont="1" applyBorder="1" applyAlignment="1">
      <alignment horizontal="center" vertical="center"/>
    </xf>
    <xf numFmtId="3" fontId="22" fillId="0" borderId="106" xfId="3" applyNumberFormat="1" applyFont="1" applyBorder="1" applyAlignment="1">
      <alignment horizontal="center" vertical="center" wrapText="1"/>
    </xf>
    <xf numFmtId="165" fontId="22" fillId="0" borderId="106" xfId="3" applyNumberFormat="1" applyFont="1" applyBorder="1" applyAlignment="1">
      <alignment horizontal="center" vertical="center" wrapText="1"/>
    </xf>
    <xf numFmtId="0" fontId="22" fillId="0" borderId="107" xfId="3" applyFont="1" applyBorder="1" applyAlignment="1">
      <alignment horizontal="left" vertical="center"/>
    </xf>
    <xf numFmtId="3" fontId="22" fillId="0" borderId="107" xfId="3" applyNumberFormat="1" applyFont="1" applyBorder="1" applyAlignment="1">
      <alignment horizontal="center" vertical="center"/>
    </xf>
    <xf numFmtId="3" fontId="22" fillId="0" borderId="107" xfId="3" applyNumberFormat="1" applyFont="1" applyBorder="1" applyAlignment="1">
      <alignment horizontal="center" vertical="center" wrapText="1"/>
    </xf>
    <xf numFmtId="165" fontId="22" fillId="0" borderId="107" xfId="3" applyNumberFormat="1" applyFont="1" applyBorder="1" applyAlignment="1">
      <alignment horizontal="center" vertical="center" wrapText="1"/>
    </xf>
    <xf numFmtId="0" fontId="42" fillId="0" borderId="45" xfId="3" applyFont="1" applyBorder="1" applyAlignment="1">
      <alignment horizontal="center" vertical="center"/>
    </xf>
    <xf numFmtId="0" fontId="42" fillId="0" borderId="108" xfId="3" applyFont="1" applyBorder="1" applyAlignment="1">
      <alignment horizontal="center" vertical="center"/>
    </xf>
    <xf numFmtId="3" fontId="42" fillId="0" borderId="109" xfId="3" applyNumberFormat="1" applyFont="1" applyBorder="1" applyAlignment="1">
      <alignment horizontal="center" vertical="center"/>
    </xf>
    <xf numFmtId="165" fontId="42" fillId="0" borderId="108" xfId="3" applyNumberFormat="1" applyFont="1" applyBorder="1" applyAlignment="1">
      <alignment horizontal="center" vertical="center"/>
    </xf>
    <xf numFmtId="0" fontId="42" fillId="0" borderId="87" xfId="3" applyFont="1" applyBorder="1" applyAlignment="1">
      <alignment vertical="center" wrapText="1"/>
    </xf>
    <xf numFmtId="3" fontId="22" fillId="0" borderId="92" xfId="3" applyNumberFormat="1" applyFont="1" applyBorder="1" applyAlignment="1">
      <alignment horizontal="center" vertical="center"/>
    </xf>
    <xf numFmtId="3" fontId="42" fillId="0" borderId="91" xfId="3" applyNumberFormat="1" applyFont="1" applyBorder="1" applyAlignment="1">
      <alignment horizontal="center" vertical="center"/>
    </xf>
    <xf numFmtId="165" fontId="42" fillId="0" borderId="105" xfId="3" applyNumberFormat="1" applyFont="1" applyBorder="1" applyAlignment="1">
      <alignment horizontal="center" vertical="center"/>
    </xf>
    <xf numFmtId="3" fontId="46" fillId="0" borderId="94" xfId="3" applyNumberFormat="1" applyFont="1" applyBorder="1" applyAlignment="1">
      <alignment horizontal="center" vertical="center"/>
    </xf>
    <xf numFmtId="3" fontId="46" fillId="0" borderId="92" xfId="3" applyNumberFormat="1" applyFont="1" applyBorder="1" applyAlignment="1">
      <alignment horizontal="center" vertical="center"/>
    </xf>
    <xf numFmtId="3" fontId="42" fillId="0" borderId="64" xfId="3" applyNumberFormat="1" applyFont="1" applyBorder="1" applyAlignment="1">
      <alignment horizontal="center" vertical="center"/>
    </xf>
    <xf numFmtId="3" fontId="42" fillId="0" borderId="52" xfId="3" applyNumberFormat="1" applyFont="1" applyBorder="1" applyAlignment="1">
      <alignment horizontal="center" vertical="center" wrapText="1"/>
    </xf>
    <xf numFmtId="165" fontId="42" fillId="0" borderId="52" xfId="3" applyNumberFormat="1" applyFont="1" applyBorder="1" applyAlignment="1">
      <alignment horizontal="center" vertical="center" wrapText="1"/>
    </xf>
    <xf numFmtId="3" fontId="42" fillId="0" borderId="88" xfId="3" applyNumberFormat="1" applyFont="1" applyBorder="1" applyAlignment="1">
      <alignment horizontal="center" vertical="center" wrapText="1"/>
    </xf>
    <xf numFmtId="165" fontId="42" fillId="0" borderId="88" xfId="3" applyNumberFormat="1" applyFont="1" applyBorder="1" applyAlignment="1">
      <alignment horizontal="center" vertical="center" wrapText="1"/>
    </xf>
    <xf numFmtId="0" fontId="42" fillId="0" borderId="89" xfId="3" applyFont="1" applyBorder="1" applyAlignment="1">
      <alignment vertical="center"/>
    </xf>
    <xf numFmtId="3" fontId="42" fillId="0" borderId="89" xfId="3" applyNumberFormat="1" applyFont="1" applyBorder="1" applyAlignment="1">
      <alignment horizontal="center" vertical="center"/>
    </xf>
    <xf numFmtId="3" fontId="22" fillId="0" borderId="110" xfId="3" applyNumberFormat="1" applyFont="1" applyBorder="1" applyAlignment="1">
      <alignment horizontal="center" vertical="center"/>
    </xf>
    <xf numFmtId="3" fontId="42" fillId="0" borderId="87" xfId="3" applyNumberFormat="1" applyFont="1" applyBorder="1" applyAlignment="1">
      <alignment horizontal="center" vertical="center" wrapText="1"/>
    </xf>
    <xf numFmtId="165" fontId="42" fillId="0" borderId="87" xfId="3" applyNumberFormat="1" applyFont="1" applyBorder="1" applyAlignment="1">
      <alignment horizontal="center" vertical="center" wrapText="1"/>
    </xf>
    <xf numFmtId="0" fontId="43" fillId="0" borderId="8" xfId="2" applyFont="1" applyAlignment="1">
      <alignment vertical="center" wrapText="1"/>
    </xf>
    <xf numFmtId="0" fontId="22" fillId="0" borderId="95" xfId="3" applyFont="1" applyBorder="1" applyAlignment="1">
      <alignment vertical="center"/>
    </xf>
    <xf numFmtId="0" fontId="22" fillId="0" borderId="93" xfId="3" applyFont="1" applyBorder="1" applyAlignment="1">
      <alignment vertical="center"/>
    </xf>
    <xf numFmtId="0" fontId="22" fillId="0" borderId="102" xfId="3" applyFont="1" applyBorder="1" applyAlignment="1">
      <alignment vertical="center"/>
    </xf>
    <xf numFmtId="165" fontId="41" fillId="0" borderId="41" xfId="3" applyNumberFormat="1" applyFont="1" applyBorder="1" applyAlignment="1">
      <alignment horizontal="center" vertical="center"/>
    </xf>
    <xf numFmtId="0" fontId="47" fillId="0" borderId="8" xfId="3" applyFont="1" applyAlignment="1">
      <alignment vertical="center"/>
    </xf>
    <xf numFmtId="166" fontId="47" fillId="0" borderId="8" xfId="3" applyNumberFormat="1" applyFont="1" applyAlignment="1">
      <alignment vertical="center"/>
    </xf>
    <xf numFmtId="0" fontId="42" fillId="0" borderId="72" xfId="3" applyFont="1" applyBorder="1" applyAlignment="1">
      <alignment vertical="center"/>
    </xf>
    <xf numFmtId="0" fontId="42" fillId="0" borderId="72" xfId="3" applyFont="1" applyBorder="1" applyAlignment="1">
      <alignment vertical="top"/>
    </xf>
    <xf numFmtId="0" fontId="43" fillId="0" borderId="95" xfId="3" applyFont="1" applyBorder="1" applyAlignment="1">
      <alignment vertical="center"/>
    </xf>
    <xf numFmtId="165" fontId="42" fillId="0" borderId="103" xfId="3" applyNumberFormat="1" applyFont="1" applyBorder="1" applyAlignment="1">
      <alignment horizontal="center" vertical="center"/>
    </xf>
    <xf numFmtId="0" fontId="42" fillId="0" borderId="88" xfId="3" applyFont="1" applyBorder="1" applyAlignment="1">
      <alignment horizontal="left" vertical="center"/>
    </xf>
    <xf numFmtId="0" fontId="43" fillId="0" borderId="93" xfId="3" applyFont="1" applyBorder="1" applyAlignment="1">
      <alignment vertical="center"/>
    </xf>
    <xf numFmtId="165" fontId="42" fillId="0" borderId="104" xfId="3" applyNumberFormat="1" applyFont="1" applyBorder="1" applyAlignment="1">
      <alignment horizontal="center" vertical="center"/>
    </xf>
    <xf numFmtId="0" fontId="43" fillId="0" borderId="91" xfId="3" applyFont="1" applyBorder="1" applyAlignment="1">
      <alignment vertical="center"/>
    </xf>
    <xf numFmtId="0" fontId="43" fillId="0" borderId="88" xfId="3" applyFont="1" applyBorder="1" applyAlignment="1">
      <alignment vertical="center"/>
    </xf>
    <xf numFmtId="3" fontId="22" fillId="0" borderId="88" xfId="3" applyNumberFormat="1" applyFont="1" applyBorder="1" applyAlignment="1">
      <alignment horizontal="center" vertical="center"/>
    </xf>
    <xf numFmtId="165" fontId="42" fillId="0" borderId="111" xfId="3" applyNumberFormat="1" applyFont="1" applyBorder="1" applyAlignment="1">
      <alignment horizontal="center" vertical="center"/>
    </xf>
    <xf numFmtId="0" fontId="42" fillId="0" borderId="41" xfId="3" applyFont="1" applyBorder="1" applyAlignment="1">
      <alignment vertical="center"/>
    </xf>
    <xf numFmtId="0" fontId="22" fillId="0" borderId="41" xfId="3" applyFont="1" applyBorder="1" applyAlignment="1">
      <alignment vertical="center"/>
    </xf>
    <xf numFmtId="3" fontId="22" fillId="0" borderId="41" xfId="3" applyNumberFormat="1" applyFont="1" applyBorder="1" applyAlignment="1">
      <alignment horizontal="center" vertical="center"/>
    </xf>
    <xf numFmtId="0" fontId="43" fillId="0" borderId="102" xfId="3" applyFont="1" applyBorder="1" applyAlignment="1">
      <alignment vertical="center"/>
    </xf>
    <xf numFmtId="165" fontId="42" fillId="0" borderId="102" xfId="3" applyNumberFormat="1" applyFont="1" applyBorder="1" applyAlignment="1">
      <alignment horizontal="center" vertical="center"/>
    </xf>
    <xf numFmtId="0" fontId="22" fillId="0" borderId="88" xfId="3" applyFont="1" applyBorder="1" applyAlignment="1">
      <alignment horizontal="left" vertical="center"/>
    </xf>
    <xf numFmtId="165" fontId="42" fillId="0" borderId="93" xfId="3" applyNumberFormat="1" applyFont="1" applyBorder="1" applyAlignment="1">
      <alignment horizontal="center" vertical="center"/>
    </xf>
    <xf numFmtId="0" fontId="22" fillId="0" borderId="102" xfId="3" applyFont="1" applyBorder="1" applyAlignment="1">
      <alignment horizontal="left" vertical="center"/>
    </xf>
    <xf numFmtId="0" fontId="41" fillId="0" borderId="32" xfId="3" applyFont="1" applyBorder="1" applyAlignment="1">
      <alignment horizontal="left" vertical="center"/>
    </xf>
    <xf numFmtId="0" fontId="22" fillId="0" borderId="32" xfId="3" applyFont="1" applyBorder="1" applyAlignment="1">
      <alignment horizontal="left" vertical="center"/>
    </xf>
    <xf numFmtId="3" fontId="42" fillId="0" borderId="32" xfId="3" applyNumberFormat="1" applyFont="1" applyBorder="1" applyAlignment="1">
      <alignment horizontal="center" vertical="center"/>
    </xf>
    <xf numFmtId="165" fontId="42" fillId="0" borderId="32" xfId="3" applyNumberFormat="1" applyFont="1" applyBorder="1" applyAlignment="1">
      <alignment horizontal="center" vertical="center"/>
    </xf>
    <xf numFmtId="0" fontId="42" fillId="0" borderId="112" xfId="3" applyFont="1" applyBorder="1" applyAlignment="1">
      <alignment horizontal="left" vertical="center"/>
    </xf>
    <xf numFmtId="0" fontId="43" fillId="0" borderId="113" xfId="3" applyFont="1" applyBorder="1" applyAlignment="1">
      <alignment vertical="center"/>
    </xf>
    <xf numFmtId="3" fontId="22" fillId="0" borderId="113" xfId="3" applyNumberFormat="1" applyFont="1" applyBorder="1" applyAlignment="1">
      <alignment horizontal="center" vertical="center"/>
    </xf>
    <xf numFmtId="3" fontId="42" fillId="0" borderId="113" xfId="3" applyNumberFormat="1" applyFont="1" applyBorder="1" applyAlignment="1">
      <alignment horizontal="center" vertical="center"/>
    </xf>
    <xf numFmtId="165" fontId="42" fillId="0" borderId="113" xfId="3" applyNumberFormat="1" applyFont="1" applyBorder="1" applyAlignment="1">
      <alignment horizontal="center" vertical="center"/>
    </xf>
    <xf numFmtId="0" fontId="22" fillId="0" borderId="87" xfId="3" applyFont="1" applyBorder="1" applyAlignment="1">
      <alignment horizontal="left" vertical="center"/>
    </xf>
    <xf numFmtId="0" fontId="42" fillId="0" borderId="73" xfId="3" applyFont="1" applyBorder="1" applyAlignment="1">
      <alignment horizontal="left" vertical="center"/>
    </xf>
    <xf numFmtId="0" fontId="41" fillId="0" borderId="93" xfId="3" applyFont="1" applyBorder="1" applyAlignment="1">
      <alignment vertical="center"/>
    </xf>
    <xf numFmtId="3" fontId="41" fillId="0" borderId="93" xfId="3" applyNumberFormat="1" applyFont="1" applyBorder="1" applyAlignment="1">
      <alignment horizontal="center" vertical="center"/>
    </xf>
    <xf numFmtId="0" fontId="42" fillId="0" borderId="88" xfId="3" applyFont="1" applyBorder="1" applyAlignment="1">
      <alignment horizontal="center" vertical="center"/>
    </xf>
    <xf numFmtId="0" fontId="42" fillId="0" borderId="87" xfId="3" applyFont="1" applyBorder="1" applyAlignment="1">
      <alignment horizontal="left" vertical="center"/>
    </xf>
    <xf numFmtId="165" fontId="42" fillId="0" borderId="59" xfId="3" applyNumberFormat="1" applyFont="1" applyBorder="1" applyAlignment="1">
      <alignment horizontal="center" vertical="center" wrapText="1"/>
    </xf>
    <xf numFmtId="0" fontId="42" fillId="0" borderId="88" xfId="3" applyFont="1" applyBorder="1" applyAlignment="1">
      <alignment horizontal="center" vertical="center" wrapText="1"/>
    </xf>
    <xf numFmtId="0" fontId="42" fillId="0" borderId="87" xfId="3" applyFont="1" applyBorder="1" applyAlignment="1">
      <alignment horizontal="center" vertical="center" wrapText="1"/>
    </xf>
    <xf numFmtId="0" fontId="41" fillId="0" borderId="89" xfId="3" applyFont="1" applyBorder="1" applyAlignment="1">
      <alignment horizontal="left" vertical="center"/>
    </xf>
    <xf numFmtId="3" fontId="41" fillId="0" borderId="89" xfId="3" applyNumberFormat="1" applyFont="1" applyBorder="1" applyAlignment="1">
      <alignment horizontal="center" vertical="center"/>
    </xf>
    <xf numFmtId="3" fontId="22" fillId="0" borderId="89" xfId="3" applyNumberFormat="1" applyFont="1" applyBorder="1" applyAlignment="1">
      <alignment horizontal="center" vertical="center"/>
    </xf>
    <xf numFmtId="0" fontId="22" fillId="0" borderId="93" xfId="3" applyFont="1" applyBorder="1" applyAlignment="1">
      <alignment horizontal="center"/>
    </xf>
    <xf numFmtId="165" fontId="22" fillId="0" borderId="95" xfId="3" applyNumberFormat="1" applyFont="1" applyBorder="1" applyAlignment="1">
      <alignment horizontal="center"/>
    </xf>
    <xf numFmtId="0" fontId="22" fillId="0" borderId="102" xfId="3" applyFont="1" applyBorder="1" applyAlignment="1">
      <alignment horizontal="center"/>
    </xf>
    <xf numFmtId="0" fontId="22" fillId="0" borderId="95" xfId="3" applyFont="1" applyBorder="1" applyAlignment="1">
      <alignment horizontal="center"/>
    </xf>
    <xf numFmtId="0" fontId="42" fillId="0" borderId="41" xfId="3" applyFont="1" applyBorder="1" applyAlignment="1">
      <alignment horizontal="center"/>
    </xf>
    <xf numFmtId="165" fontId="41" fillId="0" borderId="41" xfId="3" applyNumberFormat="1" applyFont="1" applyBorder="1" applyAlignment="1">
      <alignment horizontal="center"/>
    </xf>
    <xf numFmtId="0" fontId="43" fillId="0" borderId="87" xfId="3" applyFont="1" applyBorder="1" applyAlignment="1">
      <alignment vertical="center"/>
    </xf>
    <xf numFmtId="3" fontId="22" fillId="0" borderId="87" xfId="3" applyNumberFormat="1" applyFont="1" applyBorder="1" applyAlignment="1">
      <alignment horizontal="center" vertical="center"/>
    </xf>
    <xf numFmtId="3" fontId="42" fillId="0" borderId="103" xfId="3" applyNumberFormat="1" applyFont="1" applyBorder="1" applyAlignment="1">
      <alignment horizontal="center" vertical="center"/>
    </xf>
    <xf numFmtId="0" fontId="42" fillId="0" borderId="97" xfId="3" applyFont="1" applyBorder="1" applyAlignment="1">
      <alignment horizontal="left" vertical="center"/>
    </xf>
    <xf numFmtId="0" fontId="42" fillId="0" borderId="86" xfId="3" applyFont="1" applyBorder="1" applyAlignment="1">
      <alignment horizontal="left" vertical="center"/>
    </xf>
    <xf numFmtId="0" fontId="42" fillId="0" borderId="86" xfId="3" applyFont="1" applyBorder="1" applyAlignment="1">
      <alignment horizontal="center" vertical="center"/>
    </xf>
    <xf numFmtId="0" fontId="42" fillId="0" borderId="98" xfId="3" applyFont="1" applyBorder="1" applyAlignment="1">
      <alignment horizontal="center" vertical="center"/>
    </xf>
    <xf numFmtId="0" fontId="22" fillId="0" borderId="89" xfId="3" applyFont="1" applyBorder="1" applyAlignment="1">
      <alignment vertical="center"/>
    </xf>
    <xf numFmtId="0" fontId="42" fillId="0" borderId="114" xfId="3" applyFont="1" applyBorder="1" applyAlignment="1">
      <alignment horizontal="left" vertical="center"/>
    </xf>
    <xf numFmtId="3" fontId="42" fillId="0" borderId="71" xfId="3" applyNumberFormat="1" applyFont="1" applyBorder="1" applyAlignment="1">
      <alignment horizontal="center" vertical="center" wrapText="1"/>
    </xf>
    <xf numFmtId="165" fontId="42" fillId="0" borderId="73" xfId="3" applyNumberFormat="1" applyFont="1" applyBorder="1" applyAlignment="1">
      <alignment horizontal="center" vertical="center" wrapText="1"/>
    </xf>
    <xf numFmtId="0" fontId="22" fillId="15" borderId="87" xfId="3" applyFont="1" applyFill="1" applyBorder="1" applyAlignment="1">
      <alignment horizontal="center" vertical="center"/>
    </xf>
    <xf numFmtId="0" fontId="22" fillId="16" borderId="41" xfId="3" applyFont="1" applyFill="1" applyBorder="1" applyAlignment="1">
      <alignment horizontal="left" vertical="center"/>
    </xf>
    <xf numFmtId="0" fontId="22" fillId="17" borderId="41" xfId="3" applyFont="1" applyFill="1" applyBorder="1" applyAlignment="1">
      <alignment horizontal="center" vertical="center"/>
    </xf>
    <xf numFmtId="0" fontId="22" fillId="15" borderId="41" xfId="3" applyFont="1" applyFill="1" applyBorder="1" applyAlignment="1">
      <alignment horizontal="left" vertical="center"/>
    </xf>
    <xf numFmtId="3" fontId="22" fillId="0" borderId="52" xfId="3" applyNumberFormat="1" applyFont="1" applyBorder="1" applyAlignment="1">
      <alignment horizontal="center" vertical="center"/>
    </xf>
    <xf numFmtId="0" fontId="22" fillId="16" borderId="41" xfId="3" applyFont="1" applyFill="1" applyBorder="1" applyAlignment="1">
      <alignment horizontal="center" vertical="center" wrapText="1"/>
    </xf>
    <xf numFmtId="0" fontId="22" fillId="17" borderId="41" xfId="3" applyFont="1" applyFill="1" applyBorder="1" applyAlignment="1">
      <alignment horizontal="left" vertical="center"/>
    </xf>
    <xf numFmtId="0" fontId="42" fillId="0" borderId="87" xfId="3" applyFont="1" applyBorder="1" applyAlignment="1">
      <alignment horizontal="right" vertical="center"/>
    </xf>
    <xf numFmtId="165" fontId="42" fillId="0" borderId="8" xfId="3" applyNumberFormat="1" applyFont="1" applyAlignment="1">
      <alignment horizontal="center" vertical="center"/>
    </xf>
    <xf numFmtId="0" fontId="45" fillId="0" borderId="8" xfId="3" applyFont="1" applyAlignment="1">
      <alignment vertical="center"/>
    </xf>
    <xf numFmtId="0" fontId="48" fillId="2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center" vertical="center"/>
    </xf>
    <xf numFmtId="0" fontId="48" fillId="2" borderId="2" xfId="0" applyFont="1" applyFill="1" applyBorder="1"/>
    <xf numFmtId="0" fontId="48" fillId="2" borderId="3" xfId="0" applyFont="1" applyFill="1" applyBorder="1"/>
    <xf numFmtId="0" fontId="48" fillId="0" borderId="0" xfId="0" applyNumberFormat="1" applyFont="1"/>
    <xf numFmtId="0" fontId="48" fillId="0" borderId="0" xfId="0" applyFont="1"/>
    <xf numFmtId="0" fontId="49" fillId="2" borderId="14" xfId="0" applyFont="1" applyFill="1" applyBorder="1" applyAlignment="1">
      <alignment horizontal="center" vertical="center"/>
    </xf>
    <xf numFmtId="0" fontId="48" fillId="2" borderId="8" xfId="0" applyFont="1" applyFill="1" applyBorder="1"/>
    <xf numFmtId="0" fontId="48" fillId="2" borderId="5" xfId="0" applyFont="1" applyFill="1" applyBorder="1"/>
    <xf numFmtId="49" fontId="50" fillId="4" borderId="15" xfId="0" applyNumberFormat="1" applyFont="1" applyFill="1" applyBorder="1" applyAlignment="1">
      <alignment horizontal="center"/>
    </xf>
    <xf numFmtId="49" fontId="50" fillId="4" borderId="16" xfId="0" applyNumberFormat="1" applyFont="1" applyFill="1" applyBorder="1" applyAlignment="1">
      <alignment horizontal="center"/>
    </xf>
    <xf numFmtId="49" fontId="50" fillId="4" borderId="16" xfId="0" applyNumberFormat="1" applyFont="1" applyFill="1" applyBorder="1" applyAlignment="1">
      <alignment horizontal="center" vertical="center"/>
    </xf>
    <xf numFmtId="49" fontId="50" fillId="4" borderId="17" xfId="0" applyNumberFormat="1" applyFont="1" applyFill="1" applyBorder="1" applyAlignment="1">
      <alignment horizontal="center" vertical="center"/>
    </xf>
    <xf numFmtId="0" fontId="48" fillId="2" borderId="18" xfId="0" applyFont="1" applyFill="1" applyBorder="1"/>
    <xf numFmtId="0" fontId="48" fillId="2" borderId="15" xfId="0" applyNumberFormat="1" applyFont="1" applyFill="1" applyBorder="1" applyAlignment="1">
      <alignment horizontal="center" vertical="center"/>
    </xf>
    <xf numFmtId="49" fontId="51" fillId="2" borderId="16" xfId="7" applyNumberFormat="1" applyFont="1" applyFill="1" applyBorder="1" applyAlignment="1">
      <alignment vertical="center" wrapText="1"/>
    </xf>
    <xf numFmtId="49" fontId="48" fillId="2" borderId="16" xfId="0" applyNumberFormat="1" applyFont="1" applyFill="1" applyBorder="1" applyAlignment="1">
      <alignment vertical="center" wrapText="1"/>
    </xf>
    <xf numFmtId="49" fontId="48" fillId="2" borderId="17" xfId="0" applyNumberFormat="1" applyFont="1" applyFill="1" applyBorder="1" applyAlignment="1">
      <alignment horizontal="center" vertical="center"/>
    </xf>
    <xf numFmtId="49" fontId="48" fillId="2" borderId="17" xfId="0" applyNumberFormat="1" applyFont="1" applyFill="1" applyBorder="1" applyAlignment="1">
      <alignment horizontal="center" vertical="center" wrapText="1"/>
    </xf>
    <xf numFmtId="0" fontId="48" fillId="2" borderId="18" xfId="0" applyFont="1" applyFill="1" applyBorder="1" applyAlignment="1">
      <alignment vertical="center" wrapText="1"/>
    </xf>
    <xf numFmtId="0" fontId="48" fillId="2" borderId="8" xfId="0" applyFont="1" applyFill="1" applyBorder="1" applyAlignment="1">
      <alignment vertical="center" wrapText="1"/>
    </xf>
    <xf numFmtId="0" fontId="48" fillId="2" borderId="5" xfId="0" applyFont="1" applyFill="1" applyBorder="1" applyAlignment="1">
      <alignment vertical="center" wrapText="1"/>
    </xf>
    <xf numFmtId="0" fontId="48" fillId="0" borderId="0" xfId="0" applyNumberFormat="1" applyFont="1" applyAlignment="1">
      <alignment vertical="center" wrapText="1"/>
    </xf>
    <xf numFmtId="0" fontId="48" fillId="0" borderId="0" xfId="0" applyFont="1" applyAlignment="1">
      <alignment vertical="center" wrapText="1"/>
    </xf>
    <xf numFmtId="49" fontId="48" fillId="2" borderId="116" xfId="0" applyNumberFormat="1" applyFont="1" applyFill="1" applyBorder="1" applyAlignment="1">
      <alignment horizontal="center" vertical="center"/>
    </xf>
    <xf numFmtId="0" fontId="48" fillId="0" borderId="115" xfId="0" applyNumberFormat="1" applyFont="1" applyBorder="1"/>
    <xf numFmtId="0" fontId="48" fillId="0" borderId="117" xfId="0" applyNumberFormat="1" applyFont="1" applyBorder="1"/>
    <xf numFmtId="0" fontId="48" fillId="0" borderId="0" xfId="0" applyNumberFormat="1" applyFont="1" applyAlignment="1">
      <alignment vertical="center"/>
    </xf>
    <xf numFmtId="0" fontId="48" fillId="0" borderId="0" xfId="0" applyNumberFormat="1" applyFont="1" applyAlignment="1">
      <alignment horizontal="center" vertical="center"/>
    </xf>
    <xf numFmtId="49" fontId="51" fillId="0" borderId="16" xfId="7" applyNumberFormat="1" applyFont="1" applyFill="1" applyBorder="1" applyAlignment="1">
      <alignment vertical="center" wrapText="1"/>
    </xf>
    <xf numFmtId="49" fontId="48" fillId="0" borderId="16" xfId="0" applyNumberFormat="1" applyFont="1" applyFill="1" applyBorder="1" applyAlignment="1">
      <alignment vertical="center" wrapText="1"/>
    </xf>
    <xf numFmtId="0" fontId="52" fillId="0" borderId="41" xfId="0" applyFont="1" applyFill="1" applyBorder="1" applyAlignment="1">
      <alignment horizontal="center" wrapText="1"/>
    </xf>
    <xf numFmtId="0" fontId="52" fillId="0" borderId="88" xfId="0" applyFont="1" applyFill="1" applyBorder="1" applyAlignment="1">
      <alignment horizontal="center" wrapText="1"/>
    </xf>
    <xf numFmtId="0" fontId="52" fillId="0" borderId="87" xfId="0" applyFont="1" applyFill="1" applyBorder="1" applyAlignment="1">
      <alignment horizontal="center" wrapText="1"/>
    </xf>
    <xf numFmtId="0" fontId="52" fillId="0" borderId="59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8" fillId="2" borderId="13" xfId="0" applyFont="1" applyFill="1" applyBorder="1" applyAlignment="1">
      <alignment horizontal="center"/>
    </xf>
    <xf numFmtId="0" fontId="48" fillId="2" borderId="14" xfId="0" applyFont="1" applyFill="1" applyBorder="1" applyAlignment="1">
      <alignment horizontal="center"/>
    </xf>
    <xf numFmtId="0" fontId="15" fillId="8" borderId="8" xfId="3" applyFont="1" applyFill="1" applyAlignment="1" applyProtection="1">
      <alignment horizontal="center" vertical="center"/>
      <protection locked="0"/>
    </xf>
    <xf numFmtId="0" fontId="10" fillId="6" borderId="31" xfId="2" applyFont="1" applyFill="1" applyBorder="1" applyAlignment="1">
      <alignment horizontal="center" vertical="center" wrapText="1"/>
    </xf>
    <xf numFmtId="0" fontId="10" fillId="6" borderId="75" xfId="2" applyFont="1" applyFill="1" applyBorder="1" applyAlignment="1">
      <alignment horizontal="center" vertical="center" wrapText="1"/>
    </xf>
    <xf numFmtId="0" fontId="10" fillId="6" borderId="47" xfId="2" applyFont="1" applyFill="1" applyBorder="1" applyAlignment="1">
      <alignment horizontal="center" vertical="center" wrapText="1"/>
    </xf>
    <xf numFmtId="0" fontId="10" fillId="6" borderId="42" xfId="2" applyFont="1" applyFill="1" applyBorder="1" applyAlignment="1">
      <alignment horizontal="center" vertical="center" wrapText="1"/>
    </xf>
    <xf numFmtId="0" fontId="10" fillId="6" borderId="43" xfId="2" applyFont="1" applyFill="1" applyBorder="1" applyAlignment="1">
      <alignment horizontal="center" vertical="center" wrapText="1"/>
    </xf>
    <xf numFmtId="0" fontId="10" fillId="6" borderId="44" xfId="2" applyFont="1" applyFill="1" applyBorder="1" applyAlignment="1">
      <alignment horizontal="center" vertical="center" wrapText="1"/>
    </xf>
    <xf numFmtId="0" fontId="38" fillId="14" borderId="86" xfId="11" applyFont="1" applyFill="1" applyBorder="1" applyAlignment="1">
      <alignment horizontal="center" vertical="center" wrapText="1"/>
    </xf>
    <xf numFmtId="0" fontId="38" fillId="14" borderId="42" xfId="11" applyFont="1" applyFill="1" applyBorder="1" applyAlignment="1">
      <alignment horizontal="center" vertical="center" wrapText="1"/>
    </xf>
    <xf numFmtId="0" fontId="38" fillId="14" borderId="44" xfId="11" applyFont="1" applyFill="1" applyBorder="1" applyAlignment="1">
      <alignment horizontal="center" vertical="center" wrapText="1"/>
    </xf>
    <xf numFmtId="0" fontId="22" fillId="0" borderId="32" xfId="3" applyFont="1" applyBorder="1" applyAlignment="1">
      <alignment horizontal="justify" vertical="justify" wrapText="1"/>
    </xf>
    <xf numFmtId="0" fontId="42" fillId="0" borderId="72" xfId="3" applyFont="1" applyBorder="1" applyAlignment="1">
      <alignment horizontal="left" vertical="center"/>
    </xf>
    <xf numFmtId="0" fontId="42" fillId="0" borderId="52" xfId="3" applyFont="1" applyBorder="1" applyAlignment="1">
      <alignment horizontal="left" vertical="center"/>
    </xf>
    <xf numFmtId="3" fontId="42" fillId="0" borderId="52" xfId="3" applyNumberFormat="1" applyFont="1" applyBorder="1" applyAlignment="1">
      <alignment horizontal="center" vertical="center"/>
    </xf>
    <xf numFmtId="0" fontId="11" fillId="0" borderId="88" xfId="3" applyFont="1" applyBorder="1" applyAlignment="1">
      <alignment horizontal="center"/>
    </xf>
    <xf numFmtId="0" fontId="11" fillId="0" borderId="87" xfId="3" applyFont="1" applyBorder="1" applyAlignment="1">
      <alignment horizontal="center"/>
    </xf>
    <xf numFmtId="165" fontId="42" fillId="0" borderId="52" xfId="3" applyNumberFormat="1" applyFont="1" applyBorder="1" applyAlignment="1">
      <alignment horizontal="center" vertical="center"/>
    </xf>
    <xf numFmtId="0" fontId="22" fillId="0" borderId="8" xfId="3" applyFont="1" applyAlignment="1">
      <alignment horizontal="left" vertical="center" wrapText="1"/>
    </xf>
    <xf numFmtId="0" fontId="22" fillId="0" borderId="8" xfId="3" applyFont="1" applyAlignment="1">
      <alignment wrapText="1"/>
    </xf>
    <xf numFmtId="0" fontId="40" fillId="8" borderId="8" xfId="3" applyFont="1" applyFill="1" applyAlignment="1" applyProtection="1">
      <alignment horizontal="center" vertical="center"/>
      <protection locked="0"/>
    </xf>
    <xf numFmtId="0" fontId="41" fillId="7" borderId="8" xfId="3" applyFont="1" applyFill="1" applyAlignment="1" applyProtection="1">
      <alignment horizontal="center" vertical="center" wrapText="1"/>
      <protection locked="0"/>
    </xf>
    <xf numFmtId="3" fontId="42" fillId="0" borderId="72" xfId="3" applyNumberFormat="1" applyFont="1" applyBorder="1" applyAlignment="1">
      <alignment horizontal="center" vertical="center"/>
    </xf>
    <xf numFmtId="0" fontId="11" fillId="0" borderId="64" xfId="3" applyFont="1" applyBorder="1" applyAlignment="1">
      <alignment vertical="center"/>
    </xf>
    <xf numFmtId="0" fontId="11" fillId="0" borderId="73" xfId="3" applyFont="1" applyBorder="1" applyAlignment="1">
      <alignment vertical="center"/>
    </xf>
    <xf numFmtId="0" fontId="42" fillId="0" borderId="52" xfId="3" applyFont="1" applyBorder="1" applyAlignment="1">
      <alignment horizontal="center" vertical="center"/>
    </xf>
    <xf numFmtId="3" fontId="42" fillId="0" borderId="72" xfId="3" applyNumberFormat="1" applyFont="1" applyBorder="1" applyAlignment="1">
      <alignment horizontal="center"/>
    </xf>
    <xf numFmtId="0" fontId="41" fillId="7" borderId="40" xfId="3" applyFont="1" applyFill="1" applyBorder="1" applyAlignment="1" applyProtection="1">
      <alignment horizontal="center" vertical="center" wrapText="1"/>
      <protection locked="0"/>
    </xf>
    <xf numFmtId="0" fontId="22" fillId="0" borderId="32" xfId="3" applyFont="1" applyBorder="1" applyAlignment="1">
      <alignment horizontal="justify" vertical="center" wrapText="1"/>
    </xf>
    <xf numFmtId="0" fontId="22" fillId="0" borderId="32" xfId="3" applyFont="1" applyBorder="1" applyAlignment="1">
      <alignment horizontal="justify" vertical="center"/>
    </xf>
    <xf numFmtId="0" fontId="11" fillId="0" borderId="88" xfId="3" applyFont="1" applyBorder="1" applyAlignment="1">
      <alignment vertical="center"/>
    </xf>
    <xf numFmtId="0" fontId="11" fillId="0" borderId="87" xfId="3" applyFont="1" applyBorder="1" applyAlignment="1">
      <alignment vertical="center"/>
    </xf>
    <xf numFmtId="3" fontId="42" fillId="0" borderId="88" xfId="3" applyNumberFormat="1" applyFont="1" applyBorder="1" applyAlignment="1">
      <alignment horizontal="center" vertical="center"/>
    </xf>
    <xf numFmtId="0" fontId="11" fillId="0" borderId="88" xfId="3" applyFont="1" applyBorder="1" applyAlignment="1">
      <alignment horizontal="center" vertical="center"/>
    </xf>
    <xf numFmtId="0" fontId="11" fillId="0" borderId="87" xfId="3" applyFont="1" applyBorder="1" applyAlignment="1">
      <alignment horizontal="center" vertical="center"/>
    </xf>
    <xf numFmtId="10" fontId="42" fillId="0" borderId="88" xfId="3" applyNumberFormat="1" applyFont="1" applyBorder="1" applyAlignment="1">
      <alignment horizontal="center" vertical="center"/>
    </xf>
    <xf numFmtId="0" fontId="42" fillId="0" borderId="72" xfId="3" applyFont="1" applyBorder="1" applyAlignment="1">
      <alignment horizontal="center" vertical="center"/>
    </xf>
    <xf numFmtId="0" fontId="11" fillId="0" borderId="73" xfId="3" applyFont="1" applyBorder="1" applyAlignment="1">
      <alignment horizontal="center" vertical="center"/>
    </xf>
    <xf numFmtId="0" fontId="41" fillId="7" borderId="8" xfId="3" applyFont="1" applyFill="1" applyAlignment="1" applyProtection="1">
      <alignment horizontal="center" vertical="center"/>
      <protection locked="0"/>
    </xf>
    <xf numFmtId="3" fontId="42" fillId="0" borderId="97" xfId="3" applyNumberFormat="1" applyFont="1" applyBorder="1" applyAlignment="1">
      <alignment horizontal="center" vertical="center" wrapText="1"/>
    </xf>
    <xf numFmtId="0" fontId="11" fillId="0" borderId="98" xfId="3" applyFont="1" applyBorder="1" applyAlignment="1">
      <alignment vertical="center"/>
    </xf>
    <xf numFmtId="0" fontId="11" fillId="0" borderId="99" xfId="3" applyFont="1" applyBorder="1" applyAlignment="1">
      <alignment vertical="center"/>
    </xf>
    <xf numFmtId="0" fontId="11" fillId="0" borderId="59" xfId="3" applyFont="1" applyBorder="1" applyAlignment="1">
      <alignment vertical="center"/>
    </xf>
    <xf numFmtId="0" fontId="22" fillId="0" borderId="42" xfId="3" applyFont="1" applyBorder="1" applyAlignment="1">
      <alignment horizontal="justify" vertical="center" wrapText="1"/>
    </xf>
    <xf numFmtId="0" fontId="22" fillId="0" borderId="44" xfId="3" applyFont="1" applyBorder="1" applyAlignment="1">
      <alignment horizontal="justify" vertical="center" wrapText="1"/>
    </xf>
    <xf numFmtId="0" fontId="22" fillId="0" borderId="42" xfId="3" applyFont="1" applyBorder="1" applyAlignment="1">
      <alignment horizontal="justify" vertical="center"/>
    </xf>
    <xf numFmtId="0" fontId="22" fillId="0" borderId="44" xfId="3" applyFont="1" applyBorder="1" applyAlignment="1">
      <alignment horizontal="justify" vertical="center"/>
    </xf>
    <xf numFmtId="0" fontId="42" fillId="0" borderId="73" xfId="3" applyFont="1" applyBorder="1" applyAlignment="1">
      <alignment horizontal="center" vertical="center"/>
    </xf>
    <xf numFmtId="0" fontId="42" fillId="0" borderId="32" xfId="3" applyFont="1" applyBorder="1" applyAlignment="1">
      <alignment horizontal="left" vertical="center"/>
    </xf>
    <xf numFmtId="0" fontId="45" fillId="0" borderId="8" xfId="3" applyFont="1" applyAlignment="1">
      <alignment horizontal="left" vertical="center"/>
    </xf>
    <xf numFmtId="0" fontId="22" fillId="0" borderId="8" xfId="3" applyFont="1" applyAlignment="1">
      <alignment vertical="center"/>
    </xf>
    <xf numFmtId="0" fontId="22" fillId="0" borderId="42" xfId="3" applyFont="1" applyBorder="1" applyAlignment="1">
      <alignment horizontal="justify" vertical="justify" wrapText="1"/>
    </xf>
    <xf numFmtId="0" fontId="22" fillId="0" borderId="44" xfId="3" applyFont="1" applyBorder="1" applyAlignment="1">
      <alignment horizontal="justify" vertical="justify" wrapText="1"/>
    </xf>
    <xf numFmtId="0" fontId="22" fillId="0" borderId="42" xfId="3" applyFont="1" applyBorder="1" applyAlignment="1">
      <alignment horizontal="justify" vertical="justify"/>
    </xf>
    <xf numFmtId="0" fontId="22" fillId="0" borderId="44" xfId="3" applyFont="1" applyBorder="1" applyAlignment="1">
      <alignment horizontal="justify" vertical="justify"/>
    </xf>
    <xf numFmtId="0" fontId="42" fillId="0" borderId="88" xfId="3" applyFont="1" applyBorder="1" applyAlignment="1">
      <alignment horizontal="left" vertical="center"/>
    </xf>
    <xf numFmtId="0" fontId="42" fillId="0" borderId="87" xfId="3" applyFont="1" applyBorder="1" applyAlignment="1">
      <alignment horizontal="center" vertical="center"/>
    </xf>
    <xf numFmtId="0" fontId="42" fillId="0" borderId="52" xfId="3" applyFont="1" applyBorder="1" applyAlignment="1">
      <alignment horizontal="center" vertical="center" wrapText="1"/>
    </xf>
    <xf numFmtId="3" fontId="42" fillId="0" borderId="52" xfId="3" applyNumberFormat="1" applyFont="1" applyBorder="1" applyAlignment="1">
      <alignment horizontal="center" vertical="center" wrapText="1"/>
    </xf>
    <xf numFmtId="0" fontId="52" fillId="0" borderId="88" xfId="0" applyFont="1" applyFill="1" applyBorder="1" applyAlignment="1">
      <alignment horizontal="center" wrapText="1"/>
    </xf>
    <xf numFmtId="0" fontId="52" fillId="0" borderId="87" xfId="0" applyFont="1" applyFill="1" applyBorder="1" applyAlignment="1">
      <alignment horizontal="center" wrapText="1"/>
    </xf>
    <xf numFmtId="49" fontId="4" fillId="3" borderId="7" xfId="0" applyNumberFormat="1" applyFont="1" applyFill="1" applyBorder="1" applyAlignment="1">
      <alignment horizontal="left" vertical="center" wrapText="1"/>
    </xf>
    <xf numFmtId="49" fontId="4" fillId="3" borderId="8" xfId="0" applyNumberFormat="1" applyFont="1" applyFill="1" applyBorder="1" applyAlignment="1">
      <alignment horizontal="left" vertical="center" wrapText="1"/>
    </xf>
    <xf numFmtId="49" fontId="3" fillId="5" borderId="7" xfId="0" applyNumberFormat="1" applyFont="1" applyFill="1" applyBorder="1" applyAlignment="1">
      <alignment horizontal="center" vertical="center"/>
    </xf>
    <xf numFmtId="49" fontId="3" fillId="5" borderId="8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wrapText="1"/>
    </xf>
    <xf numFmtId="49" fontId="4" fillId="2" borderId="8" xfId="0" applyNumberFormat="1" applyFont="1" applyFill="1" applyBorder="1" applyAlignment="1">
      <alignment horizontal="center" wrapText="1"/>
    </xf>
    <xf numFmtId="0" fontId="10" fillId="7" borderId="8" xfId="0" applyFont="1" applyFill="1" applyBorder="1" applyAlignment="1" applyProtection="1">
      <alignment horizontal="left"/>
      <protection locked="0"/>
    </xf>
    <xf numFmtId="49" fontId="4" fillId="3" borderId="7" xfId="0" applyNumberFormat="1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9" fontId="3" fillId="5" borderId="7" xfId="0" applyNumberFormat="1" applyFont="1" applyFill="1" applyBorder="1" applyAlignment="1">
      <alignment horizontal="center" vertical="center" wrapText="1"/>
    </xf>
    <xf numFmtId="49" fontId="3" fillId="5" borderId="8" xfId="0" applyNumberFormat="1" applyFont="1" applyFill="1" applyBorder="1" applyAlignment="1">
      <alignment horizontal="center" vertical="center" wrapText="1"/>
    </xf>
    <xf numFmtId="0" fontId="10" fillId="7" borderId="8" xfId="3" applyFont="1" applyFill="1" applyAlignment="1" applyProtection="1">
      <alignment horizontal="center" wrapText="1"/>
      <protection locked="0"/>
    </xf>
    <xf numFmtId="0" fontId="10" fillId="7" borderId="8" xfId="3" applyFont="1" applyFill="1" applyAlignment="1" applyProtection="1">
      <alignment horizontal="left"/>
      <protection locked="0"/>
    </xf>
    <xf numFmtId="0" fontId="10" fillId="7" borderId="8" xfId="3" applyFont="1" applyFill="1" applyAlignment="1" applyProtection="1">
      <alignment horizontal="center" vertical="center" wrapText="1"/>
      <protection locked="0"/>
    </xf>
    <xf numFmtId="0" fontId="15" fillId="8" borderId="8" xfId="5" applyFont="1" applyFill="1" applyAlignment="1" applyProtection="1">
      <alignment horizontal="center" vertical="center" wrapText="1"/>
      <protection locked="0"/>
    </xf>
    <xf numFmtId="0" fontId="10" fillId="7" borderId="8" xfId="5" applyFont="1" applyFill="1" applyAlignment="1" applyProtection="1">
      <alignment horizontal="center" vertical="center" wrapText="1"/>
      <protection locked="0"/>
    </xf>
    <xf numFmtId="0" fontId="10" fillId="7" borderId="8" xfId="5" applyFont="1" applyFill="1" applyAlignment="1" applyProtection="1">
      <alignment horizontal="center" wrapText="1"/>
      <protection locked="0"/>
    </xf>
    <xf numFmtId="0" fontId="22" fillId="0" borderId="8" xfId="3" applyFont="1" applyAlignment="1" applyProtection="1">
      <alignment horizontal="center"/>
      <protection locked="0"/>
    </xf>
    <xf numFmtId="0" fontId="15" fillId="8" borderId="8" xfId="3" applyFont="1" applyFill="1" applyAlignment="1" applyProtection="1">
      <alignment horizontal="left" vertical="center" wrapText="1" indent="1"/>
      <protection locked="0"/>
    </xf>
    <xf numFmtId="0" fontId="15" fillId="8" borderId="8" xfId="3" applyFont="1" applyFill="1" applyAlignment="1" applyProtection="1">
      <alignment horizontal="center" vertical="center" wrapText="1"/>
      <protection locked="0"/>
    </xf>
    <xf numFmtId="0" fontId="10" fillId="6" borderId="32" xfId="3" applyFont="1" applyFill="1" applyBorder="1" applyAlignment="1">
      <alignment horizontal="center"/>
    </xf>
    <xf numFmtId="0" fontId="14" fillId="0" borderId="72" xfId="3" applyFont="1" applyBorder="1" applyAlignment="1">
      <alignment wrapText="1"/>
    </xf>
    <xf numFmtId="0" fontId="14" fillId="0" borderId="73" xfId="3" applyFont="1" applyBorder="1" applyAlignment="1">
      <alignment wrapText="1"/>
    </xf>
    <xf numFmtId="0" fontId="15" fillId="11" borderId="8" xfId="3" applyFont="1" applyFill="1" applyAlignment="1" applyProtection="1">
      <alignment vertical="center" wrapText="1"/>
      <protection locked="0"/>
    </xf>
    <xf numFmtId="0" fontId="10" fillId="0" borderId="8" xfId="3" applyFont="1" applyAlignment="1">
      <alignment wrapText="1"/>
    </xf>
    <xf numFmtId="0" fontId="15" fillId="11" borderId="8" xfId="3" applyFont="1" applyFill="1" applyAlignment="1" applyProtection="1">
      <alignment horizontal="left" vertical="center"/>
      <protection locked="0"/>
    </xf>
    <xf numFmtId="0" fontId="13" fillId="0" borderId="8" xfId="3" applyAlignment="1">
      <alignment wrapText="1"/>
    </xf>
    <xf numFmtId="0" fontId="10" fillId="7" borderId="8" xfId="3" applyFont="1" applyFill="1" applyAlignment="1" applyProtection="1">
      <alignment wrapText="1"/>
      <protection locked="0"/>
    </xf>
    <xf numFmtId="0" fontId="10" fillId="7" borderId="8" xfId="3" applyFont="1" applyFill="1" applyAlignment="1" applyProtection="1">
      <alignment horizontal="left" wrapText="1"/>
      <protection locked="0"/>
    </xf>
    <xf numFmtId="0" fontId="13" fillId="0" borderId="75" xfId="3" applyBorder="1" applyAlignment="1">
      <alignment horizontal="center" vertical="center" wrapText="1"/>
    </xf>
    <xf numFmtId="0" fontId="13" fillId="0" borderId="47" xfId="3" applyBorder="1" applyAlignment="1">
      <alignment horizontal="center" vertical="center" wrapText="1"/>
    </xf>
    <xf numFmtId="0" fontId="19" fillId="6" borderId="31" xfId="2" applyFont="1" applyFill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3" fillId="0" borderId="32" xfId="3" applyBorder="1" applyAlignment="1">
      <alignment horizontal="center" vertical="center" wrapText="1"/>
    </xf>
    <xf numFmtId="0" fontId="19" fillId="6" borderId="32" xfId="2" applyFont="1" applyFill="1" applyBorder="1" applyAlignment="1">
      <alignment horizontal="center" vertical="center" wrapText="1"/>
    </xf>
    <xf numFmtId="0" fontId="25" fillId="6" borderId="32" xfId="8" applyFont="1" applyFill="1" applyBorder="1" applyAlignment="1">
      <alignment horizontal="center" vertical="center" wrapText="1"/>
    </xf>
    <xf numFmtId="0" fontId="19" fillId="6" borderId="32" xfId="8" applyFont="1" applyFill="1" applyBorder="1" applyAlignment="1">
      <alignment horizontal="center" vertical="center"/>
    </xf>
    <xf numFmtId="0" fontId="25" fillId="12" borderId="32" xfId="8" applyFont="1" applyFill="1" applyBorder="1" applyAlignment="1">
      <alignment horizontal="center" vertical="center" wrapText="1"/>
    </xf>
    <xf numFmtId="0" fontId="25" fillId="6" borderId="31" xfId="8" applyFont="1" applyFill="1" applyBorder="1" applyAlignment="1">
      <alignment horizontal="center" vertical="center" wrapText="1"/>
    </xf>
    <xf numFmtId="49" fontId="10" fillId="6" borderId="78" xfId="9" applyNumberFormat="1" applyFont="1" applyFill="1" applyBorder="1" applyAlignment="1">
      <alignment horizontal="center" vertical="center" wrapText="1"/>
    </xf>
    <xf numFmtId="49" fontId="10" fillId="6" borderId="76" xfId="9" applyNumberFormat="1" applyFont="1" applyFill="1" applyBorder="1" applyAlignment="1">
      <alignment horizontal="center" vertical="center" wrapText="1"/>
    </xf>
    <xf numFmtId="49" fontId="10" fillId="6" borderId="77" xfId="9" applyNumberFormat="1" applyFont="1" applyFill="1" applyBorder="1" applyAlignment="1">
      <alignment horizontal="center" vertical="center" wrapText="1"/>
    </xf>
    <xf numFmtId="49" fontId="10" fillId="6" borderId="79" xfId="9" applyNumberFormat="1" applyFont="1" applyFill="1" applyBorder="1" applyAlignment="1">
      <alignment horizontal="center" vertical="center" wrapText="1"/>
    </xf>
    <xf numFmtId="49" fontId="10" fillId="6" borderId="8" xfId="9" applyNumberFormat="1" applyFont="1" applyFill="1" applyBorder="1" applyAlignment="1">
      <alignment horizontal="center" vertical="center" wrapText="1"/>
    </xf>
    <xf numFmtId="49" fontId="10" fillId="6" borderId="84" xfId="9" applyNumberFormat="1" applyFont="1" applyFill="1" applyBorder="1" applyAlignment="1">
      <alignment horizontal="center" vertical="center" wrapText="1"/>
    </xf>
    <xf numFmtId="0" fontId="19" fillId="6" borderId="80" xfId="3" applyFont="1" applyFill="1" applyBorder="1" applyAlignment="1">
      <alignment horizontal="center" vertical="center" wrapText="1"/>
    </xf>
    <xf numFmtId="0" fontId="19" fillId="6" borderId="81" xfId="3" applyFont="1" applyFill="1" applyBorder="1" applyAlignment="1">
      <alignment horizontal="center" vertical="center" wrapText="1"/>
    </xf>
    <xf numFmtId="49" fontId="10" fillId="6" borderId="82" xfId="9" applyNumberFormat="1" applyFont="1" applyFill="1" applyBorder="1" applyAlignment="1">
      <alignment horizontal="center" vertical="center" wrapText="1"/>
    </xf>
    <xf numFmtId="49" fontId="10" fillId="6" borderId="83" xfId="9" applyNumberFormat="1" applyFont="1" applyFill="1" applyBorder="1" applyAlignment="1">
      <alignment horizontal="center" vertical="center" wrapText="1"/>
    </xf>
    <xf numFmtId="49" fontId="10" fillId="6" borderId="85" xfId="9" applyNumberFormat="1" applyFont="1" applyFill="1" applyBorder="1" applyAlignment="1">
      <alignment horizontal="center" vertical="center" wrapText="1"/>
    </xf>
    <xf numFmtId="0" fontId="10" fillId="6" borderId="84" xfId="9" applyNumberFormat="1" applyFont="1" applyFill="1" applyBorder="1" applyAlignment="1">
      <alignment horizontal="center" vertical="center" wrapText="1"/>
    </xf>
    <xf numFmtId="49" fontId="33" fillId="6" borderId="83" xfId="9" applyNumberFormat="1" applyFont="1" applyFill="1" applyBorder="1" applyAlignment="1">
      <alignment horizontal="center" vertical="center" wrapText="1"/>
    </xf>
    <xf numFmtId="49" fontId="33" fillId="6" borderId="85" xfId="9" applyNumberFormat="1" applyFont="1" applyFill="1" applyBorder="1" applyAlignment="1">
      <alignment horizontal="center" vertical="center" wrapText="1"/>
    </xf>
    <xf numFmtId="0" fontId="33" fillId="6" borderId="84" xfId="9" applyNumberFormat="1" applyFont="1" applyFill="1" applyBorder="1" applyAlignment="1">
      <alignment horizontal="center" vertical="center" wrapText="1"/>
    </xf>
    <xf numFmtId="49" fontId="33" fillId="6" borderId="79" xfId="9" applyNumberFormat="1" applyFont="1" applyFill="1" applyBorder="1" applyAlignment="1">
      <alignment horizontal="center" vertical="center" wrapText="1"/>
    </xf>
    <xf numFmtId="49" fontId="33" fillId="6" borderId="8" xfId="9" applyNumberFormat="1" applyFont="1" applyFill="1" applyBorder="1" applyAlignment="1">
      <alignment horizontal="center" vertical="center" wrapText="1"/>
    </xf>
    <xf numFmtId="49" fontId="33" fillId="6" borderId="84" xfId="9" applyNumberFormat="1" applyFont="1" applyFill="1" applyBorder="1" applyAlignment="1">
      <alignment horizontal="center" vertical="center" wrapText="1"/>
    </xf>
    <xf numFmtId="0" fontId="31" fillId="6" borderId="80" xfId="3" applyFont="1" applyFill="1" applyBorder="1" applyAlignment="1">
      <alignment horizontal="center" vertical="center" wrapText="1"/>
    </xf>
    <xf numFmtId="0" fontId="31" fillId="6" borderId="81" xfId="3" applyFont="1" applyFill="1" applyBorder="1" applyAlignment="1">
      <alignment horizontal="center" vertical="center" wrapText="1"/>
    </xf>
    <xf numFmtId="49" fontId="33" fillId="6" borderId="82" xfId="9" applyNumberFormat="1" applyFont="1" applyFill="1" applyBorder="1" applyAlignment="1">
      <alignment horizontal="center" vertical="center" wrapText="1"/>
    </xf>
    <xf numFmtId="0" fontId="39" fillId="0" borderId="86" xfId="11" applyFont="1" applyBorder="1" applyAlignment="1"/>
    <xf numFmtId="0" fontId="11" fillId="0" borderId="73" xfId="3" applyFont="1" applyBorder="1" applyAlignment="1"/>
    <xf numFmtId="0" fontId="11" fillId="0" borderId="87" xfId="3" applyFont="1" applyBorder="1" applyAlignment="1"/>
    <xf numFmtId="0" fontId="11" fillId="0" borderId="64" xfId="3" applyFont="1" applyBorder="1" applyAlignment="1"/>
    <xf numFmtId="0" fontId="11" fillId="0" borderId="88" xfId="3" applyFont="1" applyBorder="1" applyAlignment="1"/>
  </cellXfs>
  <cellStyles count="13">
    <cellStyle name="Hipervínculo" xfId="7" builtinId="8"/>
    <cellStyle name="Millares 2" xfId="9" xr:uid="{3F0A526E-B38D-0846-A043-ED7AF5649E0E}"/>
    <cellStyle name="Millares 3" xfId="10" xr:uid="{01DD2276-EBB2-ED4B-B4A5-D10294974821}"/>
    <cellStyle name="Moneda 2" xfId="12" xr:uid="{2DCDFDC2-33C1-F247-BC91-3D540A88ADB6}"/>
    <cellStyle name="Normal" xfId="0" builtinId="0"/>
    <cellStyle name="Normal 2" xfId="2" xr:uid="{AF8C5802-CB44-4096-BD89-8E88F53B6ACB}"/>
    <cellStyle name="Normal 3" xfId="3" xr:uid="{66651253-4CF9-C84C-9530-75E4C2F22494}"/>
    <cellStyle name="Normal 3 2" xfId="5" xr:uid="{72048066-95F7-4A42-9705-186AC74FC5FE}"/>
    <cellStyle name="Normal 3 3" xfId="8" xr:uid="{1A38D470-1FF0-1045-8055-1C178B154BA2}"/>
    <cellStyle name="Normal 3 4" xfId="11" xr:uid="{68541831-2019-4845-BCB7-1B7F470D9345}"/>
    <cellStyle name="Porcentaje" xfId="1" builtinId="5"/>
    <cellStyle name="Porcentaje 2" xfId="4" xr:uid="{406EF8AD-51D5-7B4A-BA79-CEE059E78779}"/>
    <cellStyle name="Porcentaje 2 2" xfId="6" xr:uid="{E5A55FC8-5155-564B-85AC-D82C495A43BF}"/>
  </cellStyles>
  <dxfs count="2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563C1"/>
      <rgbColor rgb="FFD8D8D8"/>
      <rgbColor rgb="FFA5A5A5"/>
      <rgbColor rgb="FFB6004B"/>
      <rgbColor rgb="FF515151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8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5.xml"/><Relationship Id="rId105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1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3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5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763533</xdr:rowOff>
    </xdr:from>
    <xdr:to>
      <xdr:col>4</xdr:col>
      <xdr:colOff>9525</xdr:colOff>
      <xdr:row>1</xdr:row>
      <xdr:rowOff>0</xdr:rowOff>
    </xdr:to>
    <xdr:pic>
      <xdr:nvPicPr>
        <xdr:cNvPr id="2" name="Imagen 2" descr="Imagen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3532"/>
          <a:ext cx="12595225" cy="27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1189565</xdr:colOff>
      <xdr:row>0</xdr:row>
      <xdr:rowOff>74989</xdr:rowOff>
    </xdr:from>
    <xdr:to>
      <xdr:col>1</xdr:col>
      <xdr:colOff>4236204</xdr:colOff>
      <xdr:row>0</xdr:row>
      <xdr:rowOff>646489</xdr:rowOff>
    </xdr:to>
    <xdr:pic>
      <xdr:nvPicPr>
        <xdr:cNvPr id="4" name="Imagen 3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5D7B2327-92AF-4BD5-AC85-7E175882F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493" t="48129" r="53496" b="43417"/>
        <a:stretch/>
      </xdr:blipFill>
      <xdr:spPr bwMode="auto">
        <a:xfrm>
          <a:off x="2065865" y="74989"/>
          <a:ext cx="304663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0</xdr:row>
      <xdr:rowOff>119649</xdr:rowOff>
    </xdr:from>
    <xdr:to>
      <xdr:col>1</xdr:col>
      <xdr:colOff>974933</xdr:colOff>
      <xdr:row>0</xdr:row>
      <xdr:rowOff>602468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5DD480B-95FB-9640-BD90-CA1076F3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49"/>
          <a:ext cx="1851233" cy="482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2030594</xdr:colOff>
      <xdr:row>0</xdr:row>
      <xdr:rowOff>0</xdr:rowOff>
    </xdr:from>
    <xdr:to>
      <xdr:col>4</xdr:col>
      <xdr:colOff>2678</xdr:colOff>
      <xdr:row>0</xdr:row>
      <xdr:rowOff>711099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E3E76C3-91F9-B345-9446-B74C7E43F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505" t="14559" r="60970" b="15553"/>
        <a:stretch/>
      </xdr:blipFill>
      <xdr:spPr>
        <a:xfrm>
          <a:off x="9955394" y="0"/>
          <a:ext cx="2493284" cy="711099"/>
        </a:xfrm>
        <a:prstGeom prst="rect">
          <a:avLst/>
        </a:prstGeom>
      </xdr:spPr>
    </xdr:pic>
    <xdr:clientData/>
  </xdr:twoCellAnchor>
  <xdr:twoCellAnchor editAs="oneCell">
    <xdr:from>
      <xdr:col>1</xdr:col>
      <xdr:colOff>4533901</xdr:colOff>
      <xdr:row>0</xdr:row>
      <xdr:rowOff>76200</xdr:rowOff>
    </xdr:from>
    <xdr:to>
      <xdr:col>1</xdr:col>
      <xdr:colOff>5359401</xdr:colOff>
      <xdr:row>0</xdr:row>
      <xdr:rowOff>653715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D97A04-0C7E-FA44-9195-9BB22613E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00"/>
          <a:ext cx="825500" cy="577515"/>
        </a:xfrm>
        <a:prstGeom prst="rect">
          <a:avLst/>
        </a:prstGeom>
      </xdr:spPr>
    </xdr:pic>
    <xdr:clientData/>
  </xdr:twoCellAnchor>
  <xdr:twoCellAnchor editAs="oneCell">
    <xdr:from>
      <xdr:col>1</xdr:col>
      <xdr:colOff>5626100</xdr:colOff>
      <xdr:row>0</xdr:row>
      <xdr:rowOff>63500</xdr:rowOff>
    </xdr:from>
    <xdr:to>
      <xdr:col>2</xdr:col>
      <xdr:colOff>2037256</xdr:colOff>
      <xdr:row>0</xdr:row>
      <xdr:rowOff>643758</xdr:rowOff>
    </xdr:to>
    <xdr:pic>
      <xdr:nvPicPr>
        <xdr:cNvPr id="5" name="Imagen 4" descr="Texto&#10;&#10;Descripción generada automáticamente con confianza baja">
          <a:extLst>
            <a:ext uri="{FF2B5EF4-FFF2-40B4-BE49-F238E27FC236}">
              <a16:creationId xmlns:a16="http://schemas.microsoft.com/office/drawing/2014/main" id="{65D7F97A-010A-4941-B63D-2B62D56C7D38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02400" y="63500"/>
          <a:ext cx="3459656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E86284-4F5D-204B-840A-8E484A58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C8D831-F997-1947-ABD0-E640F9A3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A1F26C-8648-7845-B37E-F0535D629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53E17E-3556-B246-A5CC-C6CEB600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C23E29-3297-2C46-99FB-06A568BF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E136D8-733D-A945-ACE1-4EF01769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FBB5BC-8E38-694B-9675-49379002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C81DA0-978F-4C46-A607-47E96110E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821122</xdr:colOff>
      <xdr:row>0</xdr:row>
      <xdr:rowOff>76637</xdr:rowOff>
    </xdr:from>
    <xdr:ext cx="930603" cy="651045"/>
    <xdr:pic>
      <xdr:nvPicPr>
        <xdr:cNvPr id="2" name="Imagen 1">
          <a:extLst>
            <a:ext uri="{FF2B5EF4-FFF2-40B4-BE49-F238E27FC236}">
              <a16:creationId xmlns:a16="http://schemas.microsoft.com/office/drawing/2014/main" id="{3EF59108-5FF2-9D46-85FD-D091DB55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422" y="76637"/>
          <a:ext cx="930603" cy="651045"/>
        </a:xfrm>
        <a:prstGeom prst="rect">
          <a:avLst/>
        </a:prstGeom>
      </xdr:spPr>
    </xdr:pic>
    <xdr:clientData/>
  </xdr:oneCellAnchor>
  <xdr:oneCellAnchor>
    <xdr:from>
      <xdr:col>0</xdr:col>
      <xdr:colOff>233563</xdr:colOff>
      <xdr:row>0</xdr:row>
      <xdr:rowOff>102184</xdr:rowOff>
    </xdr:from>
    <xdr:ext cx="3146240" cy="565284"/>
    <xdr:pic>
      <xdr:nvPicPr>
        <xdr:cNvPr id="3" name="Imagen 2">
          <a:extLst>
            <a:ext uri="{FF2B5EF4-FFF2-40B4-BE49-F238E27FC236}">
              <a16:creationId xmlns:a16="http://schemas.microsoft.com/office/drawing/2014/main" id="{DF44B707-8083-AC40-B0C0-91A9A504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46240" cy="56528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DCDE42-E39C-7847-A782-B6AA4BF7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92D513-CEF7-524D-804B-899B6C52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19DF3E-F9BD-3243-ACE2-D0AF31277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8ABF3E-CE9E-1443-B554-A9431CE9C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B44E6E-5228-4249-84B9-6C6E6303F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F2C55B-86FB-F04E-8077-A4EF1650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07045D-86BA-4842-B384-7A5AED67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BC17EA-7654-D348-BD41-2FA98B04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A559BC-64EF-894A-9D5B-37DF2A48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30665F-7EAF-3C44-9DBC-42011E89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C63B0F-AEBC-0B41-9084-F5D771B2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647ED9-D960-AF4C-B39E-EED167DC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C7050-AA06-F245-BA75-88F27265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D4031D-DA60-4E4A-9D35-AE872060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7FC19C-ADF0-AA4B-8986-3110ACD7E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B674F1-6F99-284F-B081-5289EA0F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97D6D9-7E9E-2A41-8A12-6CC19F046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FDA0CA-12AD-824D-AA14-A4C17CF36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1E5F8E-307D-7442-90B8-CDDDF32BC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4C48DF-AC61-C443-8D1F-339B604A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E74B8-711D-8E42-94DC-E238ED9B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C42618-5D6B-4644-BEB0-575B632C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0322D0-FCD6-574B-B731-75B10C6E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F246AE-E9C6-CF41-BA18-FD9AB17F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ECC64-E37C-184F-875F-8FEDE471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504F27-2ED5-BC45-946B-368C84CD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F06C5-6713-F24B-AC4D-5F943E6A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0BD84B-A364-B84B-84B2-97006ABD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97E6C-AF8B-CA46-9CBD-2E20B992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EAC1F6-D909-974D-A889-D1F712AD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3A8034-D384-2541-842C-330499D3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354C99-385C-454B-A3B3-60AF38B9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D61460-DFD9-A54F-BE39-D2AEF3109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1AF249-9FEA-1F41-BA0A-383D3D80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84DDF6-AE25-724A-A6CD-803D48C6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ECDE96-A183-0641-810F-166A597F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AB4C88-7C65-DF46-B95F-3212B27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5DD1F0-A064-6341-AB14-FC4AF8C16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889368-AC91-6547-9791-8D8116E9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6A8867-A89F-9C40-9207-6AAC713E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EC9663-DA4C-7E4F-B7E0-3CEFFAF0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4BA46E-1850-E146-A9D5-3B7F14FC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7879E-8892-DB4A-804E-FB393C93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CB99BA-6C16-234E-ADFB-B7B995B3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F5E909-E56F-494C-9A7E-F9779530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96B7E0-4285-0346-8881-9B9FABBC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31302A-7838-3D40-B993-738A6789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A23939-AC8C-7841-BFF0-3F3E9557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288597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003D5C-EC1C-4944-B11B-273E6CE8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3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516756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A5181C-A2C1-2247-885B-5A89EA13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109480</xdr:colOff>
      <xdr:row>0</xdr:row>
      <xdr:rowOff>120428</xdr:rowOff>
    </xdr:from>
    <xdr:to>
      <xdr:col>1</xdr:col>
      <xdr:colOff>54739</xdr:colOff>
      <xdr:row>0</xdr:row>
      <xdr:rowOff>700686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C1AD862D-15B7-9A47-BAEE-7C4A448652A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80" y="120428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65690</xdr:colOff>
      <xdr:row>0</xdr:row>
      <xdr:rowOff>87586</xdr:rowOff>
    </xdr:from>
    <xdr:to>
      <xdr:col>1</xdr:col>
      <xdr:colOff>372242</xdr:colOff>
      <xdr:row>0</xdr:row>
      <xdr:rowOff>667844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14E3413-D588-7D4F-9150-C440178EBAC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90" y="87586"/>
          <a:ext cx="3786352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9D192F-E660-A743-972B-D276A030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4EDD91-66AB-484E-ABEA-62FE67BD8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0C61384-2ED5-2C41-AA12-3895C88A5B5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A37EFA9-15E4-564D-A68F-CF86F384527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8B31ACB1-1CF5-254A-B429-9433186B952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68BEB8A7-6BCC-ED48-B093-2B911852BB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426981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608DC8FF-6989-D04F-BDDC-15483F9B26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779345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602154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2B7E60B-8F24-B940-9C80-DCC52FCF4BA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751318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DE559D4-7F0A-8542-9368-56DD383644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2AF77F4B-E9E1-BC49-A7F1-14E9969FD5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61DA1DA0-85BC-B948-8935-B495AA06C9F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1ADB476-F5E9-1A42-9173-ABA45A815E1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91C2B6-A6AC-634B-A73A-4DF1A157D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78D9A0-9932-314D-A38B-D12C0DB6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799223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F4D8D17-F9AC-504E-9D98-16D7F3F894D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732487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29573232-93B7-E64D-9430-E32DF5198A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8A84FEA-3CEB-F549-BCBA-FF65393AF9C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D326DAF-0794-EF4C-B9F1-FD7C724899F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210109A3-CAF1-A54E-B530-6A317A20215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930602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2EB62C9-A82C-544D-B04A-AC2E169B86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711466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952499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D07E42A-E611-1344-8778-175FA630DA5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707963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491CEF94-54BD-6F41-8902-7F27F88DA6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76636</xdr:colOff>
      <xdr:row>0</xdr:row>
      <xdr:rowOff>109480</xdr:rowOff>
    </xdr:from>
    <xdr:to>
      <xdr:col>1</xdr:col>
      <xdr:colOff>21895</xdr:colOff>
      <xdr:row>0</xdr:row>
      <xdr:rowOff>689738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99F5BDEE-7321-5744-9A57-9DB1D8C05A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36" y="109480"/>
          <a:ext cx="3844159" cy="580258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550666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52274E04-B447-4AB8-ADFA-BF7412345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211EBB-9044-6A40-902A-B43F12E6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F625DB-9AF0-0C47-8646-CA9103EB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402499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79BED737-0BC5-40DB-9EC3-C2D9E2D90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806359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6206605F-871C-4582-A7C8-F6FB535E5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646339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65BB47A8-815C-4EBD-AFDD-0BB80EB8C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135799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3E7B5238-5574-4615-B929-8B377E766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181519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A3B904C4-97AE-41BB-8F67-4AFE6A75C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547279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AB9CB1B1-9464-4CAD-8ABA-F218E18F9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44359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76ED6122-05A8-49BA-9F36-1444DB9F5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612049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20DC1874-D025-47D2-990F-F0AE9F7A1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326299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8C5B86B1-1A2B-4C8C-90C1-5A30058C3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295519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265339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F3B5E1B6-CBC7-D948-A7E0-457F9DB96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6253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4BBE41-5EF3-744E-B7D9-78BBA7D9E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DABB97-B2D3-A149-83F0-502A3A30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65314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2E85AE22-A24F-3D4C-A7DA-E951CB768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9111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103414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4681EBBB-B05C-D34E-9BAC-2292EBCEE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7841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255814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565CFFFC-E553-A64B-BAFF-5190546A6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5301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274864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93D90ABA-B853-EE4F-BCA6-B55DD73CE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5936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322489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0DC9A4BB-9524-AE46-89F5-12B9E3227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5618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351064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E808DB39-01BE-9D42-9E17-1E9477824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4666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293914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96965556-9544-8146-AB5F-F7AD433B3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5301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255814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EA9AA6C2-9577-CA4E-8826-D3E15D16F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6571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341539</xdr:colOff>
      <xdr:row>0</xdr:row>
      <xdr:rowOff>571500</xdr:rowOff>
    </xdr:to>
    <xdr:pic>
      <xdr:nvPicPr>
        <xdr:cNvPr id="2" name="Imagen 1" descr="Captura de pantalla de computadora&#10;&#10;Descripción generada automáticamente">
          <a:extLst>
            <a:ext uri="{FF2B5EF4-FFF2-40B4-BE49-F238E27FC236}">
              <a16:creationId xmlns:a16="http://schemas.microsoft.com/office/drawing/2014/main" id="{FBE844D3-0320-F543-ABA9-313A1D16F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3" t="48129" r="53496" b="43417"/>
        <a:stretch/>
      </xdr:blipFill>
      <xdr:spPr bwMode="auto">
        <a:xfrm>
          <a:off x="0" y="0"/>
          <a:ext cx="3249839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21897</xdr:rowOff>
    </xdr:from>
    <xdr:to>
      <xdr:col>1</xdr:col>
      <xdr:colOff>1359338</xdr:colOff>
      <xdr:row>0</xdr:row>
      <xdr:rowOff>722587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F62F4D-412F-6B4D-BD95-522E19F41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76200" y="21897"/>
          <a:ext cx="3543738" cy="7006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96C827-2ABB-D440-A9EE-23D087FF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01F026-4F47-9B42-8DF5-AF734AAEE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43793</xdr:rowOff>
    </xdr:from>
    <xdr:to>
      <xdr:col>1</xdr:col>
      <xdr:colOff>1545897</xdr:colOff>
      <xdr:row>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4DF79E-AE7A-804C-9B84-81481BCD3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43793"/>
          <a:ext cx="3501697" cy="70069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2</xdr:col>
      <xdr:colOff>604345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307808-7577-0644-A01A-D33501E6A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639645" cy="69455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1</xdr:col>
      <xdr:colOff>823310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52DA25-09DB-6141-8604-C90A9F6BE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604610" cy="69455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2</xdr:col>
      <xdr:colOff>724776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186A01-CDF5-2042-8A13-734DD3AC4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620376" cy="69455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76638</xdr:rowOff>
    </xdr:from>
    <xdr:to>
      <xdr:col>2</xdr:col>
      <xdr:colOff>571500</xdr:colOff>
      <xdr:row>1</xdr:row>
      <xdr:rowOff>21897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232130-5726-B641-919A-49F903D07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76638"/>
          <a:ext cx="3632200" cy="69455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76638</xdr:rowOff>
    </xdr:from>
    <xdr:to>
      <xdr:col>2</xdr:col>
      <xdr:colOff>790466</xdr:colOff>
      <xdr:row>1</xdr:row>
      <xdr:rowOff>21897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E3EE7C-009D-B54A-BA74-EB655F1AC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76638"/>
          <a:ext cx="3622566" cy="69455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3</xdr:col>
      <xdr:colOff>659086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DC751A-BDCE-A248-ADBC-2FC2A9CC4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630886" cy="69455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444500</xdr:colOff>
      <xdr:row>0</xdr:row>
      <xdr:rowOff>736600</xdr:rowOff>
    </xdr:to>
    <xdr:grpSp>
      <xdr:nvGrpSpPr>
        <xdr:cNvPr id="2" name="2 Grupo">
          <a:extLst>
            <a:ext uri="{FF2B5EF4-FFF2-40B4-BE49-F238E27FC236}">
              <a16:creationId xmlns:a16="http://schemas.microsoft.com/office/drawing/2014/main" id="{8DEF298A-D699-254D-AE40-A079022C46D4}"/>
            </a:ext>
          </a:extLst>
        </xdr:cNvPr>
        <xdr:cNvGrpSpPr>
          <a:grpSpLocks/>
        </xdr:cNvGrpSpPr>
      </xdr:nvGrpSpPr>
      <xdr:grpSpPr bwMode="auto">
        <a:xfrm>
          <a:off x="0" y="0"/>
          <a:ext cx="6026150" cy="736600"/>
          <a:chOff x="0" y="200025"/>
          <a:chExt cx="6858000" cy="904875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7A259F5C-1206-FF67-9981-F2E229DF43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6DDADEF1-3A56-B5C1-69D9-01616D77C4FE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5" y="1038225"/>
            <a:ext cx="6829425" cy="66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63B0F634-B514-4A9D-0408-625C178A5F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000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101600</xdr:colOff>
      <xdr:row>1</xdr:row>
      <xdr:rowOff>152400</xdr:rowOff>
    </xdr:to>
    <xdr:grpSp>
      <xdr:nvGrpSpPr>
        <xdr:cNvPr id="2" name="6 Grupo">
          <a:extLst>
            <a:ext uri="{FF2B5EF4-FFF2-40B4-BE49-F238E27FC236}">
              <a16:creationId xmlns:a16="http://schemas.microsoft.com/office/drawing/2014/main" id="{08D7120E-27D8-7F4E-B1C9-68A4439FDB02}"/>
            </a:ext>
          </a:extLst>
        </xdr:cNvPr>
        <xdr:cNvGrpSpPr>
          <a:grpSpLocks/>
        </xdr:cNvGrpSpPr>
      </xdr:nvGrpSpPr>
      <xdr:grpSpPr bwMode="auto">
        <a:xfrm>
          <a:off x="0" y="0"/>
          <a:ext cx="6854825" cy="904875"/>
          <a:chOff x="0" y="200025"/>
          <a:chExt cx="6858000" cy="904875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09220D29-790B-7354-915D-6178561FF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6D8C9F1B-5B1F-EBD6-C21F-4B3D9C2FD427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5" y="1038225"/>
            <a:ext cx="6829425" cy="66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10ECCEDF-A9B7-E944-5D9D-8D581AADA1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000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736600</xdr:colOff>
      <xdr:row>2</xdr:row>
      <xdr:rowOff>12700</xdr:rowOff>
    </xdr:to>
    <xdr:grpSp>
      <xdr:nvGrpSpPr>
        <xdr:cNvPr id="2" name="2 Grupo">
          <a:extLst>
            <a:ext uri="{FF2B5EF4-FFF2-40B4-BE49-F238E27FC236}">
              <a16:creationId xmlns:a16="http://schemas.microsoft.com/office/drawing/2014/main" id="{ADD75629-6B50-1142-8654-9BD1DED66E82}"/>
            </a:ext>
          </a:extLst>
        </xdr:cNvPr>
        <xdr:cNvGrpSpPr>
          <a:grpSpLocks/>
        </xdr:cNvGrpSpPr>
      </xdr:nvGrpSpPr>
      <xdr:grpSpPr bwMode="auto">
        <a:xfrm>
          <a:off x="0" y="0"/>
          <a:ext cx="6946900" cy="908050"/>
          <a:chOff x="0" y="200025"/>
          <a:chExt cx="6858000" cy="904875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468A802F-69E7-60F1-5182-216A42917B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5393EC75-4D98-411B-898D-7A05F1009555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5" y="1038225"/>
            <a:ext cx="6829425" cy="66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FBBC2A1E-09E9-CD60-A051-9751CCF469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000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821122</xdr:colOff>
      <xdr:row>0</xdr:row>
      <xdr:rowOff>76637</xdr:rowOff>
    </xdr:from>
    <xdr:to>
      <xdr:col>2</xdr:col>
      <xdr:colOff>656897</xdr:colOff>
      <xdr:row>0</xdr:row>
      <xdr:rowOff>727682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CE93E7-3382-5343-BED6-36A15D05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022" y="76637"/>
          <a:ext cx="927975" cy="6510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233563</xdr:colOff>
      <xdr:row>0</xdr:row>
      <xdr:rowOff>102184</xdr:rowOff>
    </xdr:from>
    <xdr:to>
      <xdr:col>1</xdr:col>
      <xdr:colOff>504056</xdr:colOff>
      <xdr:row>0</xdr:row>
      <xdr:rowOff>667468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FFB829-72F7-B34C-AD34-17E11CBA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563" y="102184"/>
          <a:ext cx="3153393" cy="56528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698500</xdr:colOff>
      <xdr:row>2</xdr:row>
      <xdr:rowOff>12700</xdr:rowOff>
    </xdr:to>
    <xdr:grpSp>
      <xdr:nvGrpSpPr>
        <xdr:cNvPr id="2" name="2 Grupo">
          <a:extLst>
            <a:ext uri="{FF2B5EF4-FFF2-40B4-BE49-F238E27FC236}">
              <a16:creationId xmlns:a16="http://schemas.microsoft.com/office/drawing/2014/main" id="{FBE63337-2E9E-D946-8018-0C95D6774C10}"/>
            </a:ext>
          </a:extLst>
        </xdr:cNvPr>
        <xdr:cNvGrpSpPr>
          <a:grpSpLocks/>
        </xdr:cNvGrpSpPr>
      </xdr:nvGrpSpPr>
      <xdr:grpSpPr bwMode="auto">
        <a:xfrm>
          <a:off x="0" y="0"/>
          <a:ext cx="6918325" cy="908050"/>
          <a:chOff x="0" y="200025"/>
          <a:chExt cx="6858000" cy="904875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DA56130D-C3C8-69B6-63DB-876F96B13F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4FDD5CE7-EB66-B015-5BE9-69851CCF42A7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5" y="1038225"/>
            <a:ext cx="6829425" cy="66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685E8282-DB6A-4208-0FDE-031A87132B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000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977900</xdr:colOff>
      <xdr:row>1</xdr:row>
      <xdr:rowOff>88900</xdr:rowOff>
    </xdr:to>
    <xdr:grpSp>
      <xdr:nvGrpSpPr>
        <xdr:cNvPr id="2" name="10 Grupo">
          <a:extLst>
            <a:ext uri="{FF2B5EF4-FFF2-40B4-BE49-F238E27FC236}">
              <a16:creationId xmlns:a16="http://schemas.microsoft.com/office/drawing/2014/main" id="{F9EC6837-6A5E-D44B-B940-50D32101FC96}"/>
            </a:ext>
          </a:extLst>
        </xdr:cNvPr>
        <xdr:cNvGrpSpPr>
          <a:grpSpLocks/>
        </xdr:cNvGrpSpPr>
      </xdr:nvGrpSpPr>
      <xdr:grpSpPr bwMode="auto">
        <a:xfrm>
          <a:off x="0" y="0"/>
          <a:ext cx="4587875" cy="841375"/>
          <a:chOff x="28576" y="161925"/>
          <a:chExt cx="5143500" cy="922019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39D7719B-A8E1-6ACB-3759-7F8DA3F431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1940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5A4E60F2-601E-5F4F-A8BC-C92ABD7ACEDC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6" y="1038225"/>
            <a:ext cx="5143500" cy="45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784F7F86-0F3E-72B4-9BDC-F46DEBC520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0" y="1619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25400</xdr:colOff>
      <xdr:row>2</xdr:row>
      <xdr:rowOff>0</xdr:rowOff>
    </xdr:to>
    <xdr:grpSp>
      <xdr:nvGrpSpPr>
        <xdr:cNvPr id="2" name="6 Grupo">
          <a:extLst>
            <a:ext uri="{FF2B5EF4-FFF2-40B4-BE49-F238E27FC236}">
              <a16:creationId xmlns:a16="http://schemas.microsoft.com/office/drawing/2014/main" id="{07E8A16C-8F9C-D142-87E8-C4857143ACE6}"/>
            </a:ext>
          </a:extLst>
        </xdr:cNvPr>
        <xdr:cNvGrpSpPr>
          <a:grpSpLocks/>
        </xdr:cNvGrpSpPr>
      </xdr:nvGrpSpPr>
      <xdr:grpSpPr bwMode="auto">
        <a:xfrm>
          <a:off x="0" y="0"/>
          <a:ext cx="3511550" cy="895350"/>
          <a:chOff x="28576" y="161925"/>
          <a:chExt cx="5143500" cy="922019"/>
        </a:xfrm>
      </xdr:grpSpPr>
      <xdr:pic>
        <xdr:nvPicPr>
          <xdr:cNvPr id="3" name="Imagen 5">
            <a:extLst>
              <a:ext uri="{FF2B5EF4-FFF2-40B4-BE49-F238E27FC236}">
                <a16:creationId xmlns:a16="http://schemas.microsoft.com/office/drawing/2014/main" id="{37B4060A-2014-6C47-0BFB-E73F422B0F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19400" y="295275"/>
            <a:ext cx="23336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6">
            <a:extLst>
              <a:ext uri="{FF2B5EF4-FFF2-40B4-BE49-F238E27FC236}">
                <a16:creationId xmlns:a16="http://schemas.microsoft.com/office/drawing/2014/main" id="{10EA1793-A38B-43D1-9B09-EF5A6804C0F1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28576" y="1038225"/>
            <a:ext cx="5143500" cy="45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7">
            <a:extLst>
              <a:ext uri="{FF2B5EF4-FFF2-40B4-BE49-F238E27FC236}">
                <a16:creationId xmlns:a16="http://schemas.microsoft.com/office/drawing/2014/main" id="{28CEE653-0018-0B6A-329D-6C3A9C6243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0" y="161925"/>
            <a:ext cx="147637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1270000</xdr:colOff>
      <xdr:row>0</xdr:row>
      <xdr:rowOff>203200</xdr:rowOff>
    </xdr:from>
    <xdr:to>
      <xdr:col>1</xdr:col>
      <xdr:colOff>47833</xdr:colOff>
      <xdr:row>0</xdr:row>
      <xdr:rowOff>686019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162A211-91E6-714B-8517-020BD95B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203200"/>
          <a:ext cx="1851233" cy="482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736600</xdr:colOff>
      <xdr:row>0</xdr:row>
      <xdr:rowOff>127000</xdr:rowOff>
    </xdr:from>
    <xdr:to>
      <xdr:col>8</xdr:col>
      <xdr:colOff>101600</xdr:colOff>
      <xdr:row>1</xdr:row>
      <xdr:rowOff>31750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E45D5E1-2EEC-6CCC-6078-96D8069D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31800" y="127000"/>
          <a:ext cx="3733800" cy="66675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934253</xdr:colOff>
      <xdr:row>0</xdr:row>
      <xdr:rowOff>149188</xdr:rowOff>
    </xdr:from>
    <xdr:to>
      <xdr:col>3</xdr:col>
      <xdr:colOff>99509</xdr:colOff>
      <xdr:row>0</xdr:row>
      <xdr:rowOff>632007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6C2EEF-6BEF-1D46-8E3D-AF3E3CD9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839" y="149188"/>
          <a:ext cx="1851233" cy="482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300421</xdr:colOff>
      <xdr:row>0</xdr:row>
      <xdr:rowOff>102183</xdr:rowOff>
    </xdr:from>
    <xdr:to>
      <xdr:col>14</xdr:col>
      <xdr:colOff>983301</xdr:colOff>
      <xdr:row>1</xdr:row>
      <xdr:rowOff>24450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3EE162-8B68-F74A-A9F3-C270069E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41915" y="102183"/>
          <a:ext cx="3733800" cy="66675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1620345</xdr:colOff>
      <xdr:row>0</xdr:row>
      <xdr:rowOff>119994</xdr:rowOff>
    </xdr:from>
    <xdr:to>
      <xdr:col>1</xdr:col>
      <xdr:colOff>1603072</xdr:colOff>
      <xdr:row>0</xdr:row>
      <xdr:rowOff>602813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816C23-573A-4244-9835-983A3FF03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345" y="119994"/>
          <a:ext cx="1851233" cy="482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1220076</xdr:colOff>
      <xdr:row>0</xdr:row>
      <xdr:rowOff>72989</xdr:rowOff>
    </xdr:from>
    <xdr:to>
      <xdr:col>13</xdr:col>
      <xdr:colOff>180428</xdr:colOff>
      <xdr:row>0</xdr:row>
      <xdr:rowOff>739739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B38DBA-7B5C-154C-936E-0D89B1F1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0421" y="72989"/>
          <a:ext cx="373380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wj/n57d95s93lbdttn6sd9nbm900000gn/T/com.microsoft.Outlook/Outlook%20Temp/DANE%20%20-%20Reporte%202021%5b67%5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REGISTRO\2019\B-8%20Relaciones%20con%20las%20dem&#225;s%20dependencias\Direccion%20General\Informes%20Semanales\Informe%20de%20gestion%20OdeR%20para%20DG%20del%2027%20de%20Diciembre%20al%2031%20de%20dicembre%20de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deleon\Desktop\RE__Solicitud_Informacio&#769;n_cuarto_reporte_naranja\CORREGIDAS\20200611_Guia%20elaboracion%20Anexo%20V2-Industrias%20culturales%202018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TOSHIBA%20EXT\DOC.CLARA-CULTURA\OFERTA%20EDUCATIVA\EDUCACIO&#769;N%20SUPERIOR\OFERTA%20EDUCATIVA%202020\Indicadores%20DANE\Categoria%201-%20Artes%20y%20Patrimonio\20200611_Guia%20elaboracion%20Anexo%20V2-Artes%20y%20patrimonio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wj/n57d95s93lbdttn6sd9nbm900000gn/T/com.microsoft.Outlook/Outlook%20Temp/Anexos%20-%20Reporte%20Naranja%202022%20V1%5b71%5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wj/n57d95s93lbdttn6sd9nbm900000gn/T/com.microsoft.Outlook/Outlook%20Temp/Anexos%20-%20Reporte%20Naranja%202022%5b84%5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jandra\Documents\Documentos\Artesanias\2021\10.%20Octubre\Reporte%20Naranja\Anexos_Sexto%20Reporte%20Naranja%20V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wj/n57d95s93lbdttn6sd9nbm900000gn/T/com.microsoft.Outlook/Outlook%20Temp/Reporte%20economia%20naranja%2003-10-2022%5b11%5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wj/n57d95s93lbdttn6sd9nbm900000gn/T/com.microsoft.Outlook/Outlook%20Temp/22-09-2022_Guia%20elaboracion%20Anexo%20Edu%20Sup%5b36%5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deleon\Desktop\RE__Solicitud_Informacio&#769;n_cuarto_reporte_naranja\CORREGIDAS\20200611_Guia%20elaboracion%20Anexo%20V2%20-%20Industrias%20creativas%202018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xlsx].xlsx].xlsx].xlsx]_xlsx_2"/>
      <sheetName val=".xlsx].xlsx].xlsx].xlsx]_xlsx_3"/>
      <sheetName val=".xlsx].xlsx].xlsx].xlsx]_xlsx_4"/>
      <sheetName val=".xlsx].xlsx].xlsx].xlsx]_xlsx_5"/>
      <sheetName val=".xlsx].xlsx].xlsx].xlsx]_xlsx_6"/>
      <sheetName val=".xlsx].xlsx].xlsx].xlsx]_xlsx_7"/>
      <sheetName val=".xlsx].xlsx].xlsx].xlsx]_xlsx_8"/>
      <sheetName val=".xlsx].xlsx].xlsx].xlsx]_xlsx_9"/>
      <sheetName val=".xlsx].xlsx].xlsx].xlsx]_xls_10"/>
      <sheetName val=".xlsx].xlsx].xlsx].xlsx]_xls_11"/>
      <sheetName val=".xlsx].xlsx].xlsx].xlsx]_xls_12"/>
      <sheetName val=".xlsx].xlsx].xlsx].xlsx]_xls_13"/>
      <sheetName val=".xlsx].xlsx].xlsx].xlsx]_xls_14"/>
      <sheetName val=".xlsx].xlsx].xlsx].xlsx]_xls_15"/>
      <sheetName val=".xlsx].xlsx].xlsx].xlsx]DANE__2"/>
      <sheetName val=".xlsx].xlsx].xlsx].xlsx]DANE__3"/>
      <sheetName val=".xlsx].xlsx].xlsx].xlsx]DANE__4"/>
      <sheetName val=".xlsx].xlsx].xlsx].xlsx]DANE__5"/>
      <sheetName val=".xlsx].xlsx].xlsx].xlsx]DANE__6"/>
      <sheetName val=".xlsx].xlsx].xlsx].xlsx]DANE__7"/>
      <sheetName val=".xlsx].xlsx].xlsx].xlsx]DANE__8"/>
      <sheetName val=".xlsx].xlsx].xlsx].xlsx]DANE__9"/>
      <sheetName val=".xlsx].xlsx].xlsx].xlsx]DANE_10"/>
      <sheetName val=".xlsx].xlsx].xlsx].xlsx]DANE_11"/>
      <sheetName val=".xlsx].xlsx].xlsx].xlsx]DANE_12"/>
      <sheetName val=".xlsx].xlsx].xlsx].xlsx]DANE_13"/>
      <sheetName val=".xlsx].xlsx].xlsx].xlsx]DANE_14"/>
      <sheetName val=".xlsx].xlsx].xlsx].xlsx]DANE_15"/>
      <sheetName val=".xlsx].xlsx].xlsx].xlsx]DANE_16"/>
      <sheetName val=".xlsx].xlsx].xlsx].xlsx]DANE_17"/>
      <sheetName val=".xlsx].xlsx].xlsx].xlsx]DANE_18"/>
      <sheetName val=".xlsx].xlsx].xlsx].xlsx]DANE_19"/>
      <sheetName val=".xlsx].xlsx].xlsx].xlsx]DANE_20"/>
      <sheetName val=".xlsx].xlsx].xlsx].xlsx]DANE_21"/>
      <sheetName val=".xlsx].xlsx].xlsx].xlsx]DANE_22"/>
      <sheetName val=".xlsx].xlsx].xlsx].xlsx]DANE_23"/>
      <sheetName val=".xlsx].xlsx].xlsx].xlsx]DANE_24"/>
      <sheetName val=".xlsx].xlsx].xlsx].xlsx]DANE_25"/>
      <sheetName val=".xlsx].xlsx].xlsx]DANE____Rep_2"/>
      <sheetName val=".xlsx].xlsx].xlsx]DANE____Rep_3"/>
      <sheetName val=".xlsx].xlsx].xlsx]DANE____Rep_4"/>
      <sheetName val=".xlsx].xlsx].xlsx]DANE____Rep_5"/>
      <sheetName val=".xlsx].xlsx].xlsx]DANE____Rep_6"/>
      <sheetName val=".xlsx].xlsx].xlsx]DANE____Rep_7"/>
      <sheetName val=".xlsx].xlsx].xlsx]DANE____Rep_8"/>
      <sheetName val=".xlsx].xlsx].xlsx]DANE____Rep_9"/>
      <sheetName val=".xlsx].xlsx].xlsx]DANE____Re_10"/>
      <sheetName val=".xlsx].xlsx].xlsx]DANE____Re_11"/>
      <sheetName val=".xlsx].xlsx].xlsx]DANE____Re_12"/>
      <sheetName val=".xlsx].xlsx].xlsx]DANE____Re_13"/>
      <sheetName val=".xlsx].xlsx].xlsx]DANE____Re_14"/>
      <sheetName val=".xlsx].xlsx].xlsx]DANE____Re_15"/>
      <sheetName val=".xlsx].xlsx].xlsx]DANE____Re_16"/>
      <sheetName val=".xlsx].xlsx].xlsx]DANE____Re_17"/>
      <sheetName val=".xlsx].xlsx].xlsx]DANE____Re_18"/>
      <sheetName val=".xlsx].xlsx].xlsx]DANE____Re_19"/>
      <sheetName val=".xlsx].xlsx].xlsx]DANE____Re_20"/>
      <sheetName val=".xlsx].xlsx].xlsx]DANE____Re_21"/>
      <sheetName val=".xlsx].xlsx].xlsx]DANE____Re_22"/>
      <sheetName val=".xlsx].xlsx].xlsx]DANE____Re_23"/>
      <sheetName val=".xlsx].xlsx].xlsx]DANE____Re_24"/>
      <sheetName val=".xlsx].xlsx].xlsx]DANE____Re_25"/>
      <sheetName val=".xlsx].xlsx]DANE____Reporte_2_2"/>
      <sheetName val=".xlsx].xlsx]DANE____Reporte_2_3"/>
      <sheetName val=".xlsx].xlsx]DANE____Reporte_2_4"/>
      <sheetName val=".xlsx].xlsx]DANE____Reporte_2_5"/>
      <sheetName val=".xlsx].xlsx]DANE____Reporte_2_6"/>
      <sheetName val=".xlsx].xlsx]DANE____Reporte_2_7"/>
      <sheetName val=".xlsx].xlsx]DANE____Reporte_2_8"/>
      <sheetName val=".xlsx].xlsx]DANE____Reporte_2_9"/>
      <sheetName val=".xlsx].xlsx]DANE____Reporte__10"/>
      <sheetName val=".xlsx].xlsx]DANE____Reporte__11"/>
      <sheetName val=".xlsx].xlsx]DANE____Reporte__12"/>
      <sheetName val=".xlsx].xlsx]DANE____Reporte__13"/>
      <sheetName val=".xlsx].xlsx]DANE____Reporte__14"/>
      <sheetName val=".xlsx].xlsx]DANE____Reporte__15"/>
      <sheetName val=".xlsx].xlsx]DANE____Reporte__16"/>
      <sheetName val=".xlsx].xlsx]DANE____Reporte__17"/>
      <sheetName val=".xlsx].xlsx]DANE____Reporte__18"/>
      <sheetName val=".xlsx].xlsx]DANE____Reporte__19"/>
      <sheetName val=".xlsx].xlsx]DANE____Reporte__20"/>
      <sheetName val=".xlsx].xlsx]DANE____Reporte__21"/>
      <sheetName val=".xlsx].xlsx]DANE____Reporte__22"/>
      <sheetName val=".xlsx].xlsx]DANE____Reporte__23"/>
      <sheetName val=".xlsx].xlsx]DANE____Reporte__24"/>
      <sheetName val=".xlsx].xlsx]DANE____Reporte__25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  <sheetName val=".xlsx]DANE  - Reporte 2021[67]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ANAL"/>
      <sheetName val="CONSOLIDADO"/>
    </sheetNames>
    <sheetDataSet>
      <sheetData sheetId="0" refreshError="1"/>
      <sheetData sheetId="1" refreshError="1">
        <row r="9">
          <cell r="B9">
            <v>112505</v>
          </cell>
        </row>
        <row r="40">
          <cell r="B40">
            <v>2679</v>
          </cell>
        </row>
        <row r="41">
          <cell r="B41">
            <v>11212</v>
          </cell>
        </row>
        <row r="42">
          <cell r="B42">
            <v>6830</v>
          </cell>
        </row>
        <row r="43">
          <cell r="B43">
            <v>128</v>
          </cell>
        </row>
        <row r="44">
          <cell r="B44">
            <v>821</v>
          </cell>
        </row>
        <row r="45">
          <cell r="B45">
            <v>4</v>
          </cell>
        </row>
        <row r="46">
          <cell r="B46">
            <v>1026</v>
          </cell>
        </row>
        <row r="47">
          <cell r="B47">
            <v>39114</v>
          </cell>
        </row>
        <row r="48">
          <cell r="B48">
            <v>21342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"/>
      <sheetName val="20200611_Guia elaboracion Anexo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xlsx].xlsx].xlsx].xlsx]_xlsx_2"/>
      <sheetName val=".xlsx].xlsx].xlsx].xlsx]_xlsx_3"/>
      <sheetName val=".xlsx].xlsx].xlsx].xlsx]_xlsx_4"/>
      <sheetName val=".xlsx].xlsx].xlsx].xlsx]_xlsx_5"/>
      <sheetName val=".xlsx].xlsx].xlsx].xlsx]_xlsx_6"/>
      <sheetName val=".xlsx].xlsx].xlsx].xlsx]_xlsx_7"/>
      <sheetName val=".xlsx].xlsx].xlsx].xlsx]_xlsx_8"/>
      <sheetName val=".xlsx].xlsx].xlsx].xlsx]_xlsx_9"/>
      <sheetName val=".xlsx].xlsx].xlsx].xlsx]_xls_10"/>
      <sheetName val=".xlsx].xlsx].xlsx].xlsx]_xls_11"/>
      <sheetName val=".xlsx].xlsx].xlsx].xlsx]_xls_12"/>
      <sheetName val=".xlsx].xlsx].xlsx].xlsx]_xls_13"/>
      <sheetName val=".xlsx].xlsx].xlsx].xlsx]_xls_14"/>
      <sheetName val=".xlsx].xlsx].xlsx].xlsx]_xls_15"/>
      <sheetName val=".xlsx].xlsx].xlsx].xlsx]_xls_16"/>
      <sheetName val=".xlsx].xlsx].xlsx].xlsx]_xls_17"/>
      <sheetName val=".xlsx].xlsx].xlsx].xlsx]_xls_18"/>
      <sheetName val=".xlsx].xlsx].xlsx].xlsx]_xls_19"/>
      <sheetName val=".xlsx].xlsx].xlsx].xlsx]_xls_20"/>
      <sheetName val=".xlsx].xlsx].xlsx].xlsx]_xls_21"/>
      <sheetName val=".xlsx].xlsx].xlsx].xlsx]_xls_22"/>
      <sheetName val=".xlsx].xlsx].xlsx].xlsx]_xls_23"/>
      <sheetName val=".xlsx].xlsx].xlsx].xlsx]_xls_24"/>
      <sheetName val=".xlsx].xlsx].xlsx].xlsx]_xls_25"/>
      <sheetName val=".xlsx].xlsx].xlsx].xlsx]_xls_26"/>
      <sheetName val=".xlsx].xlsx].xlsx].xlsx]_xls_27"/>
      <sheetName val=".xlsx].xlsx].xlsx].xlsx]_xls_28"/>
      <sheetName val=".xlsx].xlsx].xlsx].xlsx]_xls_29"/>
      <sheetName val=".xlsx].xlsx].xlsx].xlsx]_xls_30"/>
      <sheetName val=".xlsx].xlsx].xlsx].xlsx]_xls_31"/>
      <sheetName val=".xlsx].xlsx].xlsx].xlsx]_xls_32"/>
      <sheetName val=".xlsx].xlsx].xlsx].xlsx]_xls_33"/>
      <sheetName val=".xlsx].xlsx].xlsx].xlsx]_xls_34"/>
      <sheetName val=".xlsx].xlsx].xlsx].xlsx]_xls_35"/>
      <sheetName val=".xlsx].xlsx].xlsx].xlsx]_xls_36"/>
      <sheetName val=".xlsx].xlsx].xlsx].xlsx]_xls_37"/>
      <sheetName val=".xlsx].xlsx].xlsx].xlsx]_xls_38"/>
      <sheetName val=".xlsx].xlsx].xlsx].xlsx]_xls_39"/>
      <sheetName val=".xlsx].xlsx].xlsx].xlsx]_xls_40"/>
      <sheetName val=".xlsx].xlsx].xlsx].xlsx]_xls_41"/>
      <sheetName val=".xlsx].xlsx].xlsx].xlsx]_xls_42"/>
      <sheetName val=".xlsx].xlsx].xlsx].xlsx]_xls_43"/>
      <sheetName val=".xlsx].xlsx].xlsx].xlsx]_xls_44"/>
      <sheetName val=".xlsx].xlsx].xlsx].xlsx]_xls_45"/>
      <sheetName val=".xlsx].xlsx].xlsx].xlsx]_xls_46"/>
      <sheetName val=".xlsx].xlsx].xlsx].xlsx]_xls_47"/>
      <sheetName val=".xlsx].xlsx].xlsx].xlsx]_xls_48"/>
      <sheetName val=".xlsx].xlsx].xlsx].xlsx]_xls_49"/>
      <sheetName val=".xlsx].xlsx].xlsx].xlsx]_xls_50"/>
      <sheetName val=".xlsx].xlsx].xlsx].xlsx]_xls_51"/>
      <sheetName val=".xlsx].xlsx].xlsx].xlsx]_xls_52"/>
      <sheetName val=".xlsx].xlsx].xlsx].xlsx]_xls_53"/>
      <sheetName val=".xlsx].xlsx].xlsx].xlsx]_xls_54"/>
      <sheetName val=".xlsx].xlsx].xlsx].xlsx]_xls_55"/>
      <sheetName val=".xlsx].xlsx].xlsx].xlsx]_xls_56"/>
      <sheetName val=".xlsx].xlsx].xlsx].xlsx]_xls_57"/>
      <sheetName val=".xlsx].xlsx].xlsx].xlsx]_xls_58"/>
      <sheetName val=".xlsx].xlsx].xlsx].xlsx]_xls_59"/>
      <sheetName val=".xlsx].xlsx].xlsx].xlsx]_xls_60"/>
      <sheetName val=".xlsx].xlsx].xlsx].xlsx]_xls_61"/>
      <sheetName val=".xlsx].xlsx].xlsx].xlsx]_xls_62"/>
      <sheetName val=".xlsx].xlsx].xlsx].xlsx]_xls_63"/>
      <sheetName val=".xlsx].xlsx].xlsx].xlsx]_xls_64"/>
      <sheetName val=".xlsx].xlsx].xlsx].xlsx]_xls_65"/>
      <sheetName val=".xlsx].xlsx].xlsx].xlsx]_xls_66"/>
      <sheetName val=".xlsx].xlsx].xlsx].xlsx]_xls_67"/>
      <sheetName val=".xlsx].xlsx].xlsx].xlsx]_xls_68"/>
      <sheetName val=".xlsx].xlsx].xlsx].xlsx]_xls_69"/>
      <sheetName val=".xlsx].xlsx].xlsx].xlsx]_xls_70"/>
      <sheetName val=".xlsx].xlsx].xlsx].xlsx]_xls_71"/>
      <sheetName val=".xlsx].xlsx].xlsx].xlsx]_xls_72"/>
      <sheetName val=".xlsx].xlsx].xlsx].xlsx]_xls_73"/>
      <sheetName val=".xlsx].xlsx].xlsx].xlsx]_xls_74"/>
      <sheetName val=".xlsx].xlsx].xlsx].xlsx]_xls_75"/>
      <sheetName val=".xlsx].xlsx].xlsx].xlsx]_xls_76"/>
      <sheetName val=".xlsx].xlsx].xlsx].xlsx]_xls_77"/>
      <sheetName val=".xlsx].xlsx].xlsx].xlsx]_xls_78"/>
      <sheetName val=".xlsx].xlsx].xlsx].xlsx]_xls_79"/>
      <sheetName val=".xlsx].xlsx].xlsx].xlsx]_xls_80"/>
      <sheetName val=".xlsx].xlsx].xlsx].xlsx]_xls_81"/>
      <sheetName val=".xlsx].xlsx].xlsx].xlsx]_xls_82"/>
      <sheetName val=".xlsx].xlsx].xlsx].xlsx]_xls_83"/>
      <sheetName val=".xlsx].xlsx].xlsx].xlsx]_xls_84"/>
      <sheetName val=".xlsx].xlsx].xlsx].xlsx]_xls_85"/>
      <sheetName val=".xlsx].xlsx].xlsx].xlsx]_xls_86"/>
      <sheetName val=".xlsx].xlsx].xlsx].xlsx]_xls_87"/>
      <sheetName val=".xlsx].xlsx].xlsx].xlsx]_xls_88"/>
      <sheetName val=".xlsx].xlsx].xlsx].xlsx]_xls_89"/>
      <sheetName val=".xlsx].xlsx].xlsx].xlsx]_xls_90"/>
      <sheetName val=".xlsx].xlsx].xlsx].xlsx]_xls_91"/>
      <sheetName val=".xlsx].xlsx].xlsx].xlsx]_xls_92"/>
      <sheetName val=".xlsx].xlsx].xlsx].xlsx]_xls_93"/>
      <sheetName val=".xlsx].xlsx].xlsx].xlsx]_xls_94"/>
      <sheetName val=".xlsx].xlsx].xlsx].xlsx]_xls_95"/>
      <sheetName val=".xlsx].xlsx].xlsx].xlsx]_xls_96"/>
      <sheetName val=".xlsx].xlsx].xlsx].xlsx]_xls_97"/>
      <sheetName val=".xlsx].xlsx].xlsx].xlsx]_xls_98"/>
      <sheetName val=".xlsx].xlsx].xlsx].xlsx]_xls_99"/>
      <sheetName val=".xlsx].xlsx].xlsx].xlsx]_xl_100"/>
      <sheetName val=".xlsx].xlsx].xlsx].xlsx]_xl_101"/>
      <sheetName val=".xlsx].xlsx].xlsx].xlsx]_xl_102"/>
      <sheetName val=".xlsx].xlsx].xlsx].xlsx]_xl_103"/>
      <sheetName val=".xlsx].xlsx].xlsx].xlsx]_xl_104"/>
      <sheetName val=".xlsx].xlsx].xlsx].xlsx]_xl_105"/>
      <sheetName val=".xlsx].xlsx].xlsx].xlsx]_xl_106"/>
      <sheetName val=".xlsx].xlsx].xlsx].xlsx]_xl_107"/>
      <sheetName val=".xlsx].xlsx].xlsx].xlsx]_xl_108"/>
      <sheetName val=".xlsx].xlsx].xlsx].xlsx]_xl_109"/>
      <sheetName val=".xlsx].xlsx].xlsx].xlsx]_xl_110"/>
      <sheetName val=".xlsx].xlsx].xlsx].xlsx]_xl_111"/>
      <sheetName val=".xlsx].xlsx].xlsx].xlsx]_xl_112"/>
      <sheetName val=".xlsx].xlsx].xlsx].xlsx]_xl_113"/>
      <sheetName val=".xlsx].xlsx].xlsx].xlsx]_xl_114"/>
      <sheetName val=".xlsx].xlsx].xlsx].xlsx]_xl_115"/>
      <sheetName val=".xlsx].xlsx].xlsx].xlsx]_xl_116"/>
      <sheetName val=".xlsx].xlsx].xlsx].xlsx]_xl_117"/>
      <sheetName val=".xlsx].xlsx].xlsx].xlsx]_xl_118"/>
      <sheetName val=".xlsx].xlsx].xlsx].xlsx]_xl_119"/>
      <sheetName val=".xlsx].xlsx].xlsx].xlsx]_xl_120"/>
      <sheetName val=".xlsx].xlsx].xlsx].xlsx]_xl_121"/>
      <sheetName val=".xlsx].xlsx].xlsx].xlsx]_xl_122"/>
      <sheetName val=".xlsx].xlsx].xlsx].xlsx]_xl_123"/>
      <sheetName val=".xlsx].xlsx].xlsx].xlsx]_xl_124"/>
      <sheetName val=".xlsx].xlsx].xlsx].xlsx]_xl_125"/>
      <sheetName val=".xlsx].xlsx].xlsx].xlsx]_xl_126"/>
      <sheetName val=".xlsx].xlsx].xlsx].xlsx]_xl_127"/>
      <sheetName val=".xlsx].xlsx].xlsx].xlsx]_xl_128"/>
      <sheetName val=".xlsx].xlsx].xlsx].xlsx]_xl_129"/>
      <sheetName val=".xlsx].xlsx].xlsx].xlsx]_xl_130"/>
      <sheetName val=".xlsx].xlsx].xlsx].xlsx]_xl_131"/>
      <sheetName val=".xlsx].xlsx].xlsx].xlsx]_xl_132"/>
      <sheetName val=".xlsx].xlsx].xlsx].xlsx]_xl_133"/>
      <sheetName val=".xlsx].xlsx].xlsx].xlsx]_xl_134"/>
      <sheetName val=".xlsx].xlsx].xlsx].xlsx]_xl_135"/>
      <sheetName val=".xlsx].xlsx].xlsx].xlsx]_xl_136"/>
      <sheetName val=".xlsx].xlsx].xlsx].xlsx]_xl_137"/>
      <sheetName val=".xlsx].xlsx].xlsx].xlsx]_xl_138"/>
      <sheetName val=".xlsx].xlsx].xlsx].xlsx]_xl_139"/>
      <sheetName val=".xlsx].xlsx].xlsx].xlsx]_xl_140"/>
      <sheetName val=".xlsx].xlsx].xlsx].xlsx]_xl_141"/>
      <sheetName val=".xlsx].xlsx].xlsx].xlsx]_xl_142"/>
      <sheetName val=".xlsx].xlsx].xlsx].xlsx]_xl_143"/>
      <sheetName val=".xlsx].xlsx].xlsx].xlsx]_xl_144"/>
      <sheetName val=".xlsx].xlsx].xlsx].xlsx]_xl_145"/>
      <sheetName val=".xlsx].xlsx].xlsx].xlsx]_xl_146"/>
      <sheetName val=".xlsx].xlsx].xlsx].xlsx]_xl_147"/>
      <sheetName val=".xlsx].xlsx].xlsx].xlsx]_xl_148"/>
      <sheetName val=".xlsx].xlsx].xlsx].xlsx]_xl_149"/>
      <sheetName val=".xlsx].xlsx].xlsx].xlsx]_xl_150"/>
      <sheetName val=".xlsx].xlsx].xlsx].xlsx]_xl_151"/>
      <sheetName val=".xlsx].xlsx].xlsx].xlsx]_xl_152"/>
      <sheetName val=".xlsx].xlsx].xlsx].xlsx]_xl_153"/>
      <sheetName val=".xlsx].xlsx].xlsx].xlsx]_xl_154"/>
      <sheetName val=".xlsx].xlsx].xlsx].xlsx]_xl_155"/>
      <sheetName val=".xlsx].xlsx].xlsx].xlsx]_xl_156"/>
      <sheetName val=".xlsx].xlsx].xlsx].xlsx]_xl_157"/>
      <sheetName val=".xlsx].xlsx].xlsx].xlsx]_xl_158"/>
      <sheetName val=".xlsx].xlsx].xlsx].xlsx]_xl_159"/>
      <sheetName val=".xlsx].xlsx].xlsx].xlsx]_xl_160"/>
      <sheetName val=".xlsx].xlsx].xlsx].xlsx]_xl_161"/>
      <sheetName val=".xlsx].xlsx].xlsx].xlsx]_xl_162"/>
      <sheetName val=".xlsx].xlsx].xlsx].xlsx]_xl_163"/>
      <sheetName val=".xlsx].xlsx].xlsx].xlsx]_xl_164"/>
      <sheetName val=".xlsx].xlsx].xlsx].xlsx]_xl_165"/>
      <sheetName val=".xlsx].xlsx].xlsx].xlsx]_xl_166"/>
      <sheetName val=".xlsx].xlsx].xlsx].xlsx]_xl_167"/>
      <sheetName val=".xlsx].xlsx].xlsx].xlsx]Anexo_2"/>
      <sheetName val=".xlsx].xlsx].xlsx].xlsx]Anexo_3"/>
      <sheetName val=".xlsx].xlsx].xlsx].xlsx]Anexo_4"/>
      <sheetName val=".xlsx].xlsx].xlsx].xlsx]Anexo_5"/>
      <sheetName val=".xlsx].xlsx].xlsx].xlsx]Anexo_6"/>
      <sheetName val=".xlsx].xlsx].xlsx].xlsx]Anexo_7"/>
      <sheetName val=".xlsx].xlsx].xlsx].xlsx]Anexo_8"/>
      <sheetName val=".xlsx].xlsx].xlsx].xlsx]Anexo_9"/>
      <sheetName val=".xlsx].xlsx].xlsx].xlsx]Anex_10"/>
      <sheetName val=".xlsx].xlsx].xlsx].xlsx]Anex_11"/>
      <sheetName val=".xlsx].xlsx].xlsx].xlsx]Anex_12"/>
      <sheetName val=".xlsx].xlsx].xlsx].xlsx]Anex_13"/>
      <sheetName val=".xlsx].xlsx].xlsx].xlsx]Anex_14"/>
      <sheetName val=".xlsx].xlsx].xlsx].xlsx]Anex_15"/>
      <sheetName val=".xlsx].xlsx].xlsx].xlsx]Anex_16"/>
      <sheetName val=".xlsx].xlsx].xlsx].xlsx]Anex_17"/>
      <sheetName val=".xlsx].xlsx].xlsx].xlsx]Anex_18"/>
      <sheetName val=".xlsx].xlsx].xlsx].xlsx]Anex_19"/>
      <sheetName val=".xlsx].xlsx].xlsx].xlsx]Anex_20"/>
      <sheetName val=".xlsx].xlsx].xlsx].xlsx]Anex_21"/>
      <sheetName val=".xlsx].xlsx].xlsx].xlsx]Anex_22"/>
      <sheetName val=".xlsx].xlsx].xlsx].xlsx]Anex_23"/>
      <sheetName val=".xlsx].xlsx].xlsx].xlsx]Anex_24"/>
      <sheetName val=".xlsx].xlsx].xlsx].xlsx]Anex_25"/>
      <sheetName val=".xlsx].xlsx].xlsx].xlsx]Anex_26"/>
      <sheetName val=".xlsx].xlsx].xlsx].xlsx]Anex_27"/>
      <sheetName val=".xlsx].xlsx].xlsx].xlsx]Anex_28"/>
      <sheetName val=".xlsx].xlsx].xlsx].xlsx]Anex_29"/>
      <sheetName val=".xlsx].xlsx].xlsx].xlsx]Anex_30"/>
      <sheetName val=".xlsx].xlsx].xlsx].xlsx]Anex_31"/>
      <sheetName val=".xlsx].xlsx].xlsx].xlsx]Anex_32"/>
      <sheetName val=".xlsx].xlsx].xlsx].xlsx]Anex_33"/>
      <sheetName val=".xlsx].xlsx].xlsx].xlsx]Anex_34"/>
      <sheetName val=".xlsx].xlsx].xlsx].xlsx]Anex_35"/>
      <sheetName val=".xlsx].xlsx].xlsx].xlsx]Anex_36"/>
      <sheetName val=".xlsx].xlsx].xlsx].xlsx]Anex_37"/>
      <sheetName val=".xlsx].xlsx].xlsx].xlsx]Anex_38"/>
      <sheetName val=".xlsx].xlsx].xlsx].xlsx]Anex_39"/>
      <sheetName val=".xlsx].xlsx].xlsx].xlsx]Anex_40"/>
      <sheetName val=".xlsx].xlsx].xlsx].xlsx]Anex_41"/>
      <sheetName val=".xlsx].xlsx].xlsx].xlsx]Anex_42"/>
      <sheetName val=".xlsx].xlsx].xlsx].xlsx]Anex_43"/>
      <sheetName val=".xlsx].xlsx].xlsx].xlsx]Anex_44"/>
      <sheetName val=".xlsx].xlsx].xlsx].xlsx]Anex_45"/>
      <sheetName val=".xlsx].xlsx].xlsx].xlsx]Anex_46"/>
      <sheetName val=".xlsx].xlsx].xlsx].xlsx]Anex_47"/>
      <sheetName val=".xlsx].xlsx].xlsx].xlsx]Anex_48"/>
      <sheetName val=".xlsx].xlsx].xlsx].xlsx]Anex_49"/>
      <sheetName val=".xlsx].xlsx].xlsx].xlsx]Anex_50"/>
      <sheetName val=".xlsx].xlsx].xlsx].xlsx]Anex_51"/>
      <sheetName val=".xlsx].xlsx].xlsx].xlsx]Anex_52"/>
      <sheetName val=".xlsx].xlsx].xlsx].xlsx]Anex_53"/>
      <sheetName val=".xlsx].xlsx].xlsx].xlsx]Anex_54"/>
      <sheetName val=".xlsx].xlsx].xlsx].xlsx]Anex_55"/>
      <sheetName val=".xlsx].xlsx].xlsx].xlsx]Anex_56"/>
      <sheetName val=".xlsx].xlsx].xlsx].xlsx]Anex_57"/>
      <sheetName val=".xlsx].xlsx].xlsx].xlsx]Anex_58"/>
      <sheetName val=".xlsx].xlsx].xlsx].xlsx]Anex_59"/>
      <sheetName val=".xlsx].xlsx].xlsx].xlsx]Anex_60"/>
      <sheetName val=".xlsx].xlsx].xlsx].xlsx]Anex_61"/>
      <sheetName val=".xlsx].xlsx].xlsx].xlsx]Anex_62"/>
      <sheetName val=".xlsx].xlsx].xlsx].xlsx]Anex_63"/>
      <sheetName val=".xlsx].xlsx].xlsx].xlsx]Anex_64"/>
      <sheetName val=".xlsx].xlsx].xlsx].xlsx]Anex_65"/>
      <sheetName val=".xlsx].xlsx].xlsx].xlsx]Anex_66"/>
      <sheetName val=".xlsx].xlsx].xlsx].xlsx]Anex_67"/>
      <sheetName val=".xlsx].xlsx].xlsx].xlsx]Anex_68"/>
      <sheetName val=".xlsx].xlsx].xlsx].xlsx]Anex_69"/>
      <sheetName val=".xlsx].xlsx].xlsx].xlsx]Anex_70"/>
      <sheetName val=".xlsx].xlsx].xlsx].xlsx]Anex_71"/>
      <sheetName val=".xlsx].xlsx].xlsx].xlsx]Anex_72"/>
      <sheetName val=".xlsx].xlsx].xlsx].xlsx]Anex_73"/>
      <sheetName val=".xlsx].xlsx].xlsx].xlsx]Anex_74"/>
      <sheetName val=".xlsx].xlsx].xlsx].xlsx]Anex_75"/>
      <sheetName val=".xlsx].xlsx].xlsx].xlsx]Anex_76"/>
      <sheetName val=".xlsx].xlsx].xlsx].xlsx]Anex_77"/>
      <sheetName val=".xlsx].xlsx].xlsx].xlsx]Anex_78"/>
      <sheetName val=".xlsx].xlsx].xlsx].xlsx]Anex_79"/>
      <sheetName val=".xlsx].xlsx].xlsx].xlsx]Anex_80"/>
      <sheetName val=".xlsx].xlsx].xlsx].xlsx]Anex_81"/>
      <sheetName val=".xlsx].xlsx].xlsx].xlsx]Anex_82"/>
      <sheetName val=".xlsx].xlsx].xlsx].xlsx]Anex_83"/>
      <sheetName val=".xlsx].xlsx].xlsx].xlsx]Anex_84"/>
      <sheetName val=".xlsx].xlsx].xlsx].xlsx]Anex_85"/>
      <sheetName val=".xlsx].xlsx].xlsx].xlsx]Anex_86"/>
      <sheetName val=".xlsx].xlsx].xlsx].xlsx]Anex_87"/>
      <sheetName val=".xlsx].xlsx].xlsx].xlsx]Anex_88"/>
      <sheetName val=".xlsx].xlsx].xlsx].xlsx]Anex_89"/>
      <sheetName val=".xlsx].xlsx].xlsx].xlsx]Anex_90"/>
      <sheetName val=".xlsx].xlsx].xlsx].xlsx]Anex_91"/>
      <sheetName val=".xlsx].xlsx].xlsx].xlsx]Anex_92"/>
      <sheetName val=".xlsx].xlsx].xlsx].xlsx]Anex_93"/>
      <sheetName val=".xlsx].xlsx].xlsx].xlsx]Anex_94"/>
      <sheetName val=".xlsx].xlsx].xlsx].xlsx]Anex_95"/>
      <sheetName val=".xlsx].xlsx].xlsx].xlsx]Anex_96"/>
      <sheetName val=".xlsx].xlsx].xlsx].xlsx]Anex_97"/>
      <sheetName val=".xlsx].xlsx].xlsx].xlsx]Anex_98"/>
      <sheetName val=".xlsx].xlsx].xlsx].xlsx]Anex_99"/>
      <sheetName val=".xlsx].xlsx].xlsx].xlsx]Ane_100"/>
      <sheetName val=".xlsx].xlsx].xlsx].xlsx]Ane_101"/>
      <sheetName val=".xlsx].xlsx].xlsx].xlsx]Ane_102"/>
      <sheetName val=".xlsx].xlsx].xlsx].xlsx]Ane_103"/>
      <sheetName val=".xlsx].xlsx].xlsx].xlsx]Ane_104"/>
      <sheetName val=".xlsx].xlsx].xlsx].xlsx]Ane_105"/>
      <sheetName val=".xlsx].xlsx].xlsx].xlsx]Ane_106"/>
      <sheetName val=".xlsx].xlsx].xlsx].xlsx]Ane_107"/>
      <sheetName val=".xlsx].xlsx].xlsx].xlsx]Ane_108"/>
      <sheetName val=".xlsx].xlsx].xlsx].xlsx]Ane_109"/>
      <sheetName val=".xlsx].xlsx].xlsx].xlsx]Ane_110"/>
      <sheetName val=".xlsx].xlsx].xlsx].xlsx]Ane_111"/>
      <sheetName val=".xlsx].xlsx].xlsx].xlsx]Ane_112"/>
      <sheetName val=".xlsx].xlsx].xlsx].xlsx]Ane_113"/>
      <sheetName val=".xlsx].xlsx].xlsx].xlsx]Ane_114"/>
      <sheetName val=".xlsx].xlsx].xlsx].xlsx]Ane_115"/>
      <sheetName val=".xlsx].xlsx].xlsx].xlsx]Ane_116"/>
      <sheetName val=".xlsx].xlsx].xlsx].xlsx]Ane_117"/>
      <sheetName val=".xlsx].xlsx].xlsx].xlsx]Ane_118"/>
      <sheetName val=".xlsx].xlsx].xlsx].xlsx]Ane_119"/>
      <sheetName val=".xlsx].xlsx].xlsx].xlsx]Ane_120"/>
      <sheetName val=".xlsx].xlsx].xlsx].xlsx]Ane_121"/>
      <sheetName val=".xlsx].xlsx].xlsx].xlsx]Ane_122"/>
      <sheetName val=".xlsx].xlsx].xlsx].xlsx]Ane_123"/>
      <sheetName val=".xlsx].xlsx].xlsx].xlsx]Ane_124"/>
      <sheetName val=".xlsx].xlsx].xlsx].xlsx]Ane_125"/>
      <sheetName val=".xlsx].xlsx].xlsx].xlsx]Ane_126"/>
      <sheetName val=".xlsx].xlsx].xlsx].xlsx]Ane_127"/>
      <sheetName val=".xlsx].xlsx].xlsx].xlsx]Ane_128"/>
      <sheetName val=".xlsx].xlsx].xlsx].xlsx]Ane_129"/>
      <sheetName val=".xlsx].xlsx].xlsx]Anexos___Re_2"/>
      <sheetName val=".xlsx].xlsx].xlsx]Anexos___Re_3"/>
      <sheetName val=".xlsx].xlsx].xlsx]Anexos___Re_4"/>
      <sheetName val=".xlsx].xlsx].xlsx]Anexos___Re_5"/>
      <sheetName val=".xlsx].xlsx].xlsx]Anexos___Re_6"/>
      <sheetName val=".xlsx].xlsx].xlsx]Anexos___Re_7"/>
      <sheetName val=".xlsx].xlsx].xlsx]Anexos___Re_8"/>
      <sheetName val=".xlsx].xlsx].xlsx]Anexos___Re_9"/>
      <sheetName val=".xlsx].xlsx].xlsx]Anexos___R_10"/>
      <sheetName val=".xlsx].xlsx].xlsx]Anexos___R_11"/>
      <sheetName val=".xlsx].xlsx].xlsx]Anexos___R_12"/>
      <sheetName val=".xlsx].xlsx].xlsx]Anexos___R_13"/>
      <sheetName val=".xlsx].xlsx].xlsx]Anexos___R_14"/>
      <sheetName val=".xlsx].xlsx].xlsx]Anexos___R_15"/>
      <sheetName val=".xlsx].xlsx].xlsx]Anexos___R_16"/>
      <sheetName val=".xlsx].xlsx].xlsx]Anexos___R_17"/>
      <sheetName val=".xlsx].xlsx].xlsx]Anexos___R_18"/>
      <sheetName val=".xlsx].xlsx].xlsx]Anexos___R_19"/>
      <sheetName val=".xlsx].xlsx].xlsx]Anexos___R_20"/>
      <sheetName val=".xlsx].xlsx].xlsx]Anexos___R_21"/>
      <sheetName val=".xlsx].xlsx].xlsx]Anexos___R_22"/>
      <sheetName val=".xlsx].xlsx].xlsx]Anexos___R_23"/>
      <sheetName val=".xlsx].xlsx].xlsx]Anexos___R_24"/>
      <sheetName val=".xlsx].xlsx].xlsx]Anexos___R_25"/>
      <sheetName val=".xlsx].xlsx].xlsx]Anexos___R_26"/>
      <sheetName val=".xlsx].xlsx].xlsx]Anexos___R_27"/>
      <sheetName val=".xlsx].xlsx].xlsx]Anexos___R_28"/>
      <sheetName val=".xlsx].xlsx].xlsx]Anexos___R_29"/>
      <sheetName val=".xlsx].xlsx].xlsx]Anexos___R_30"/>
      <sheetName val=".xlsx].xlsx].xlsx]Anexos___R_31"/>
      <sheetName val=".xlsx].xlsx].xlsx]Anexos___R_32"/>
      <sheetName val=".xlsx].xlsx].xlsx]Anexos___R_33"/>
      <sheetName val=".xlsx].xlsx].xlsx]Anexos___R_34"/>
      <sheetName val=".xlsx].xlsx].xlsx]Anexos___R_35"/>
      <sheetName val=".xlsx].xlsx].xlsx]Anexos___R_36"/>
      <sheetName val=".xlsx].xlsx].xlsx]Anexos___R_37"/>
      <sheetName val=".xlsx].xlsx].xlsx]Anexos___R_38"/>
      <sheetName val=".xlsx].xlsx].xlsx]Anexos___R_39"/>
      <sheetName val=".xlsx].xlsx].xlsx]Anexos___R_40"/>
      <sheetName val=".xlsx].xlsx].xlsx]Anexos___R_41"/>
      <sheetName val=".xlsx].xlsx].xlsx]Anexos___R_42"/>
      <sheetName val=".xlsx].xlsx].xlsx]Anexos___R_43"/>
      <sheetName val=".xlsx].xlsx].xlsx]Anexos___R_44"/>
      <sheetName val=".xlsx].xlsx].xlsx]Anexos___R_45"/>
      <sheetName val=".xlsx].xlsx].xlsx]Anexos___R_46"/>
      <sheetName val=".xlsx].xlsx].xlsx]Anexos___R_47"/>
      <sheetName val=".xlsx].xlsx].xlsx]Anexos___R_48"/>
      <sheetName val=".xlsx].xlsx].xlsx]Anexos___R_49"/>
      <sheetName val=".xlsx].xlsx].xlsx]Anexos___R_50"/>
      <sheetName val=".xlsx].xlsx].xlsx]Anexos___R_51"/>
      <sheetName val=".xlsx].xlsx].xlsx]Anexos___R_52"/>
      <sheetName val=".xlsx].xlsx].xlsx]Anexos___R_53"/>
      <sheetName val=".xlsx].xlsx].xlsx]Anexos___R_54"/>
      <sheetName val=".xlsx].xlsx].xlsx]Anexos___R_55"/>
      <sheetName val=".xlsx].xlsx].xlsx]Anexos___R_56"/>
      <sheetName val=".xlsx].xlsx].xlsx]Anexos___R_57"/>
      <sheetName val=".xlsx].xlsx].xlsx]Anexos___R_58"/>
      <sheetName val=".xlsx].xlsx].xlsx]Anexos___R_59"/>
      <sheetName val=".xlsx].xlsx].xlsx]Anexos___R_60"/>
      <sheetName val=".xlsx].xlsx].xlsx]Anexos___R_61"/>
      <sheetName val=".xlsx].xlsx].xlsx]Anexos___R_62"/>
      <sheetName val=".xlsx].xlsx].xlsx]Anexos___R_63"/>
      <sheetName val=".xlsx].xlsx].xlsx]Anexos___R_64"/>
      <sheetName val=".xlsx].xlsx].xlsx]Anexos___R_65"/>
      <sheetName val=".xlsx].xlsx].xlsx]Anexos___R_66"/>
      <sheetName val=".xlsx].xlsx].xlsx]Anexos___R_67"/>
      <sheetName val=".xlsx].xlsx].xlsx]Anexos___R_68"/>
      <sheetName val=".xlsx].xlsx].xlsx]Anexos___R_69"/>
      <sheetName val=".xlsx].xlsx].xlsx]Anexos___R_70"/>
      <sheetName val=".xlsx].xlsx].xlsx]Anexos___R_71"/>
      <sheetName val=".xlsx].xlsx].xlsx]Anexos___R_72"/>
      <sheetName val=".xlsx].xlsx].xlsx]Anexos___R_73"/>
      <sheetName val=".xlsx].xlsx].xlsx]Anexos___R_74"/>
      <sheetName val=".xlsx].xlsx].xlsx]Anexos___R_75"/>
      <sheetName val=".xlsx].xlsx].xlsx]Anexos___R_76"/>
      <sheetName val=".xlsx].xlsx].xlsx]Anexos___R_77"/>
      <sheetName val=".xlsx].xlsx].xlsx]Anexos___R_78"/>
      <sheetName val=".xlsx].xlsx].xlsx]Anexos___R_79"/>
      <sheetName val=".xlsx].xlsx].xlsx]Anexos___R_80"/>
      <sheetName val=".xlsx].xlsx].xlsx]Anexos___R_81"/>
      <sheetName val=".xlsx].xlsx].xlsx]Anexos___R_82"/>
      <sheetName val=".xlsx].xlsx].xlsx]Anexos___R_83"/>
      <sheetName val=".xlsx].xlsx].xlsx]Anexos___R_84"/>
      <sheetName val=".xlsx].xlsx].xlsx]Anexos___R_85"/>
      <sheetName val=".xlsx].xlsx].xlsx]Anexos___R_86"/>
      <sheetName val=".xlsx].xlsx].xlsx]Anexos___R_87"/>
      <sheetName val=".xlsx].xlsx].xlsx]Anexos___R_88"/>
      <sheetName val=".xlsx].xlsx].xlsx]Anexos___R_89"/>
      <sheetName val=".xlsx].xlsx].xlsx]Anexos___R_90"/>
      <sheetName val=".xlsx].xlsx].xlsx]Anexos___R_91"/>
      <sheetName val=".xlsx].xlsx].xlsx]Anexos___R_92"/>
      <sheetName val=".xlsx].xlsx].xlsx]Anexos___R_93"/>
      <sheetName val=".xlsx].xlsx].xlsx]Anexos___R_94"/>
      <sheetName val=".xlsx].xlsx].xlsx]Anexos___R_95"/>
      <sheetName val=".xlsx].xlsx].xlsx]Anexos___R_96"/>
      <sheetName val=".xlsx].xlsx].xlsx]Anexos___R_97"/>
      <sheetName val=".xlsx].xlsx].xlsx]Anexos___R_98"/>
      <sheetName val=".xlsx].xlsx].xlsx]Anexos___R_99"/>
      <sheetName val=".xlsx].xlsx].xlsx]Anexos____100"/>
      <sheetName val=".xlsx].xlsx].xlsx]Anexos____101"/>
      <sheetName val=".xlsx].xlsx].xlsx]Anexos____102"/>
      <sheetName val=".xlsx].xlsx].xlsx]Anexos____103"/>
      <sheetName val=".xlsx].xlsx].xlsx]Anexos____104"/>
      <sheetName val=".xlsx].xlsx].xlsx]Anexos____105"/>
      <sheetName val=".xlsx].xlsx].xlsx]Anexos____106"/>
      <sheetName val=".xlsx].xlsx].xlsx]Anexos____107"/>
      <sheetName val=".xlsx].xlsx].xlsx]Anexos____108"/>
      <sheetName val=".xlsx].xlsx].xlsx]Anexos____109"/>
      <sheetName val=".xlsx].xlsx].xlsx]Anexos____110"/>
      <sheetName val=".xlsx].xlsx].xlsx]Anexos____111"/>
      <sheetName val=".xlsx].xlsx].xlsx]Anexos____112"/>
      <sheetName val=".xlsx].xlsx].xlsx]Anexos____113"/>
      <sheetName val=".xlsx].xlsx].xlsx]Anexos____114"/>
      <sheetName val=".xlsx].xlsx].xlsx]Anexos____115"/>
      <sheetName val=".xlsx].xlsx].xlsx]Anexos____116"/>
      <sheetName val=".xlsx].xlsx].xlsx]Anexos____117"/>
      <sheetName val=".xlsx].xlsx].xlsx]Anexos____118"/>
      <sheetName val=".xlsx].xlsx].xlsx]Anexos____119"/>
      <sheetName val=".xlsx].xlsx].xlsx]Anexos____120"/>
      <sheetName val=".xlsx].xlsx].xlsx]Anexos____121"/>
      <sheetName val=".xlsx].xlsx].xlsx]Anexos____122"/>
      <sheetName val=".xlsx].xlsx].xlsx]Anexos____123"/>
      <sheetName val=".xlsx].xlsx].xlsx]Anexos____124"/>
      <sheetName val=".xlsx].xlsx].xlsx]Anexos____125"/>
      <sheetName val=".xlsx].xlsx]Anexos___Reporte__2"/>
      <sheetName val=".xlsx].xlsx]Anexos___Reporte__3"/>
      <sheetName val=".xlsx].xlsx]Anexos___Reporte__4"/>
      <sheetName val=".xlsx].xlsx]Anexos___Reporte__5"/>
      <sheetName val=".xlsx].xlsx]Anexos___Reporte__6"/>
      <sheetName val=".xlsx].xlsx]Anexos___Reporte__7"/>
      <sheetName val=".xlsx].xlsx]Anexos___Reporte__8"/>
      <sheetName val=".xlsx].xlsx]Anexos___Reporte__9"/>
      <sheetName val=".xlsx].xlsx]Anexos___Reporte_10"/>
      <sheetName val=".xlsx].xlsx]Anexos___Reporte_11"/>
      <sheetName val=".xlsx].xlsx]Anexos___Reporte_12"/>
      <sheetName val=".xlsx].xlsx]Anexos___Reporte_13"/>
      <sheetName val=".xlsx].xlsx]Anexos___Reporte_14"/>
      <sheetName val=".xlsx].xlsx]Anexos___Reporte_15"/>
      <sheetName val=".xlsx].xlsx]Anexos___Reporte_16"/>
      <sheetName val=".xlsx].xlsx]Anexos___Reporte_17"/>
      <sheetName val=".xlsx].xlsx]Anexos___Reporte_18"/>
      <sheetName val=".xlsx].xlsx]Anexos___Reporte_19"/>
      <sheetName val=".xlsx].xlsx]Anexos___Reporte_20"/>
      <sheetName val=".xlsx].xlsx]Anexos___Reporte_21"/>
      <sheetName val=".xlsx].xlsx]Anexos___Reporte_22"/>
      <sheetName val=".xlsx].xlsx]Anexos___Reporte_23"/>
      <sheetName val=".xlsx].xlsx]Anexos___Reporte_24"/>
      <sheetName val=".xlsx].xlsx]Anexos___Reporte_25"/>
      <sheetName val=".xlsx].xlsx]Anexos___Reporte_26"/>
      <sheetName val=".xlsx].xlsx]Anexos___Reporte_27"/>
      <sheetName val=".xlsx].xlsx]Anexos___Reporte_28"/>
      <sheetName val=".xlsx].xlsx]Anexos___Reporte_29"/>
      <sheetName val=".xlsx].xlsx]Anexos___Reporte_30"/>
      <sheetName val=".xlsx].xlsx]Anexos___Reporte_31"/>
      <sheetName val=".xlsx].xlsx]Anexos___Reporte_32"/>
      <sheetName val=".xlsx].xlsx]Anexos___Reporte_33"/>
      <sheetName val=".xlsx].xlsx]Anexos___Reporte_34"/>
      <sheetName val=".xlsx].xlsx]Anexos___Reporte_35"/>
      <sheetName val=".xlsx].xlsx]Anexos___Reporte_36"/>
      <sheetName val=".xlsx].xlsx]Anexos___Reporte_37"/>
      <sheetName val=".xlsx].xlsx]Anexos___Reporte_38"/>
      <sheetName val=".xlsx].xlsx]Anexos___Reporte_39"/>
      <sheetName val=".xlsx].xlsx]Anexos___Reporte_40"/>
      <sheetName val=".xlsx].xlsx]Anexos___Reporte_41"/>
      <sheetName val=".xlsx].xlsx]Anexos___Reporte_42"/>
      <sheetName val=".xlsx].xlsx]Anexos___Reporte_43"/>
      <sheetName val=".xlsx].xlsx]Anexos___Reporte_44"/>
      <sheetName val=".xlsx].xlsx]Anexos___Reporte_45"/>
      <sheetName val=".xlsx].xlsx]Anexos___Reporte_46"/>
      <sheetName val=".xlsx].xlsx]Anexos___Reporte_47"/>
      <sheetName val=".xlsx].xlsx]Anexos___Reporte_48"/>
      <sheetName val=".xlsx].xlsx]Anexos___Reporte_49"/>
      <sheetName val=".xlsx].xlsx]Anexos___Reporte_50"/>
      <sheetName val=".xlsx].xlsx]Anexos___Reporte_51"/>
      <sheetName val=".xlsx].xlsx]Anexos___Reporte_52"/>
      <sheetName val=".xlsx].xlsx]Anexos___Reporte_53"/>
      <sheetName val=".xlsx].xlsx]Anexos___Reporte_54"/>
      <sheetName val=".xlsx].xlsx]Anexos___Reporte_55"/>
      <sheetName val=".xlsx].xlsx]Anexos___Reporte_56"/>
      <sheetName val=".xlsx].xlsx]Anexos___Reporte_57"/>
      <sheetName val=".xlsx].xlsx]Anexos___Reporte_58"/>
      <sheetName val=".xlsx].xlsx]Anexos___Reporte_59"/>
      <sheetName val=".xlsx].xlsx]Anexos___Reporte_60"/>
      <sheetName val=".xlsx].xlsx]Anexos___Reporte_61"/>
      <sheetName val=".xlsx].xlsx]Anexos___Reporte_62"/>
      <sheetName val=".xlsx].xlsx]Anexos___Reporte_63"/>
      <sheetName val=".xlsx].xlsx]Anexos___Reporte_64"/>
      <sheetName val=".xlsx].xlsx]Anexos___Reporte_65"/>
      <sheetName val=".xlsx].xlsx]Anexos___Reporte_66"/>
      <sheetName val=".xlsx].xlsx]Anexos___Reporte_67"/>
      <sheetName val=".xlsx].xlsx]Anexos___Reporte_68"/>
      <sheetName val=".xlsx].xlsx]Anexos___Reporte_69"/>
      <sheetName val=".xlsx].xlsx]Anexos___Reporte_70"/>
      <sheetName val=".xlsx].xlsx]Anexos___Reporte_71"/>
      <sheetName val=".xlsx].xlsx]Anexos___Reporte_72"/>
      <sheetName val=".xlsx].xlsx]Anexos___Reporte_73"/>
      <sheetName val=".xlsx].xlsx]Anexos___Reporte_74"/>
      <sheetName val=".xlsx].xlsx]Anexos___Reporte_75"/>
      <sheetName val=".xlsx].xlsx]Anexos___Reporte_76"/>
      <sheetName val=".xlsx].xlsx]Anexos___Reporte_77"/>
      <sheetName val=".xlsx].xlsx]Anexos___Reporte_78"/>
      <sheetName val=".xlsx].xlsx]Anexos___Reporte_79"/>
      <sheetName val=".xlsx].xlsx]Anexos___Reporte_80"/>
      <sheetName val=".xlsx].xlsx]Anexos___Reporte_81"/>
      <sheetName val=".xlsx].xlsx]Anexos___Reporte_82"/>
      <sheetName val=".xlsx].xlsx]Anexos___Reporte_83"/>
      <sheetName val=".xlsx].xlsx]Anexos___Reporte_84"/>
      <sheetName val=".xlsx].xlsx]Anexos___Reporte_85"/>
      <sheetName val=".xlsx].xlsx]Anexos___Reporte_86"/>
      <sheetName val=".xlsx].xlsx]Anexos___Reporte_87"/>
      <sheetName val=".xlsx].xlsx]Anexos___Reporte_88"/>
      <sheetName val=".xlsx].xlsx]Anexos___Reporte_89"/>
      <sheetName val=".xlsx].xlsx]Anexos___Reporte_90"/>
      <sheetName val=".xlsx].xlsx]Anexos___Reporte_91"/>
      <sheetName val=".xlsx].xlsx]Anexos___Reporte_92"/>
      <sheetName val=".xlsx].xlsx]Anexos___Reporte_93"/>
      <sheetName val=".xlsx].xlsx]Anexos___Reporte_94"/>
      <sheetName val=".xlsx].xlsx]Anexos___Reporte_95"/>
      <sheetName val=".xlsx].xlsx]Anexos___Reporte_96"/>
      <sheetName val=".xlsx].xlsx]Anexos___Reporte_97"/>
      <sheetName val=".xlsx].xlsx]Anexos___Reporte_98"/>
      <sheetName val=".xlsx].xlsx]Anexos___Reporte_99"/>
      <sheetName val=".xlsx].xlsx]Anexos___Report_100"/>
      <sheetName val=".xlsx].xlsx]Anexos___Report_101"/>
      <sheetName val=".xlsx].xlsx]Anexos___Report_102"/>
      <sheetName val=".xlsx].xlsx]Anexos___Report_103"/>
      <sheetName val=".xlsx].xlsx]Anexos___Report_104"/>
      <sheetName val=".xlsx].xlsx]Anexos___Report_105"/>
      <sheetName val=".xlsx].xlsx]Anexos___Report_106"/>
      <sheetName val=".xlsx].xlsx]Anexos___Report_107"/>
      <sheetName val=".xlsx].xlsx]Anexos___Report_108"/>
      <sheetName val=".xlsx].xlsx]Anexos___Report_109"/>
      <sheetName val=".xlsx].xlsx]Anexos___Report_110"/>
      <sheetName val=".xlsx].xlsx]Anexos___Report_111"/>
      <sheetName val=".xlsx].xlsx]Anexos___Report_112"/>
      <sheetName val=".xlsx].xlsx]Anexos___Report_113"/>
      <sheetName val=".xlsx].xlsx]Anexos___Report_114"/>
      <sheetName val=".xlsx].xlsx]Anexos___Report_115"/>
      <sheetName val=".xlsx].xlsx]Anexos___Report_116"/>
      <sheetName val=".xlsx].xlsx]Anexos___Report_117"/>
      <sheetName val=".xlsx].xlsx]Anexos___Report_118"/>
      <sheetName val=".xlsx].xlsx]Anexos___Report_119"/>
      <sheetName val=".xlsx].xlsx]Anexos___Report_120"/>
      <sheetName val=".xlsx].xlsx]Anexos___Report_121"/>
      <sheetName val=".xlsx].xlsx]Anexos___Report_122"/>
      <sheetName val=".xlsx].xlsx]Anexos___Report_123"/>
      <sheetName val=".xlsx].xlsx]Anexos___Report_124"/>
      <sheetName val=".xlsx].xlsx]Anexos___Report_125"/>
      <sheetName val=".xlsx]Anexos___Reporte_Naranj_2"/>
      <sheetName val=".xlsx]Anexos___Reporte_Naranj_3"/>
      <sheetName val=".xlsx]Anexos___Reporte_Naranj_4"/>
      <sheetName val=".xlsx]Anexos___Reporte_Naranj_5"/>
      <sheetName val=".xlsx]Anexos___Reporte_Naranj_6"/>
      <sheetName val=".xlsx]Anexos___Reporte_Naranj_7"/>
      <sheetName val=".xlsx]Anexos___Reporte_Naranj_8"/>
      <sheetName val=".xlsx]Anexos___Reporte_Naranj_9"/>
      <sheetName val=".xlsx]Anexos___Reporte_Naran_10"/>
      <sheetName val=".xlsx]Anexos___Reporte_Naran_11"/>
      <sheetName val=".xlsx]Anexos___Reporte_Naran_12"/>
      <sheetName val=".xlsx]Anexos___Reporte_Naran_13"/>
      <sheetName val=".xlsx]Anexos___Reporte_Naran_14"/>
      <sheetName val=".xlsx]Anexos___Reporte_Naran_15"/>
      <sheetName val=".xlsx]Anexos___Reporte_Naran_16"/>
      <sheetName val=".xlsx]Anexos___Reporte_Naran_17"/>
      <sheetName val=".xlsx]Anexos___Reporte_Naran_18"/>
      <sheetName val=".xlsx]Anexos___Reporte_Naran_19"/>
      <sheetName val=".xlsx]Anexos___Reporte_Naran_20"/>
      <sheetName val=".xlsx]Anexos___Reporte_Naran_21"/>
      <sheetName val=".xlsx]Anexos___Reporte_Naran_22"/>
      <sheetName val=".xlsx]Anexos___Reporte_Naran_23"/>
      <sheetName val=".xlsx]Anexos___Reporte_Naran_24"/>
      <sheetName val=".xlsx]Anexos___Reporte_Naran_25"/>
      <sheetName val=".xlsx]Anexos___Reporte_Naran_26"/>
      <sheetName val=".xlsx]Anexos___Reporte_Naran_27"/>
      <sheetName val=".xlsx]Anexos___Reporte_Naran_28"/>
      <sheetName val=".xlsx]Anexos___Reporte_Naran_29"/>
      <sheetName val=".xlsx]Anexos___Reporte_Naran_30"/>
      <sheetName val=".xlsx]Anexos___Reporte_Naran_31"/>
      <sheetName val=".xlsx]Anexos___Reporte_Naran_32"/>
      <sheetName val=".xlsx]Anexos___Reporte_Naran_33"/>
      <sheetName val=".xlsx]Anexos___Reporte_Naran_34"/>
      <sheetName val=".xlsx]Anexos___Reporte_Naran_35"/>
      <sheetName val=".xlsx]Anexos___Reporte_Naran_36"/>
      <sheetName val=".xlsx]Anexos___Reporte_Naran_37"/>
      <sheetName val=".xlsx]Anexos___Reporte_Naran_38"/>
      <sheetName val=".xlsx]Anexos___Reporte_Naran_39"/>
      <sheetName val=".xlsx]Anexos___Reporte_Naran_40"/>
      <sheetName val=".xlsx]Anexos___Reporte_Naran_41"/>
      <sheetName val=".xlsx]Anexos___Reporte_Naran_42"/>
      <sheetName val=".xlsx]Anexos___Reporte_Naran_43"/>
      <sheetName val=".xlsx]Anexos___Reporte_Naran_44"/>
      <sheetName val=".xlsx]Anexos___Reporte_Naran_45"/>
      <sheetName val=".xlsx]Anexos___Reporte_Naran_46"/>
      <sheetName val=".xlsx]Anexos___Reporte_Naran_47"/>
      <sheetName val=".xlsx]Anexos___Reporte_Naran_48"/>
      <sheetName val=".xlsx]Anexos___Reporte_Naran_49"/>
      <sheetName val=".xlsx]Anexos___Reporte_Naran_50"/>
      <sheetName val=".xlsx]Anexos___Reporte_Naran_51"/>
      <sheetName val=".xlsx]Anexos___Reporte_Naran_52"/>
      <sheetName val=".xlsx]Anexos___Reporte_Naran_53"/>
      <sheetName val=".xlsx]Anexos___Reporte_Naran_54"/>
      <sheetName val=".xlsx]Anexos___Reporte_Naran_55"/>
      <sheetName val=".xlsx]Anexos___Reporte_Naran_56"/>
      <sheetName val=".xlsx]Anexos___Reporte_Naran_57"/>
      <sheetName val=".xlsx]Anexos___Reporte_Naran_58"/>
      <sheetName val=".xlsx]Anexos___Reporte_Naran_59"/>
      <sheetName val=".xlsx]Anexos___Reporte_Naran_60"/>
      <sheetName val=".xlsx]Anexos___Reporte_Naran_61"/>
      <sheetName val=".xlsx]Anexos___Reporte_Naran_62"/>
      <sheetName val=".xlsx]Anexos___Reporte_Naran_63"/>
      <sheetName val=".xlsx]Anexos___Reporte_Naran_64"/>
      <sheetName val=".xlsx]Anexos___Reporte_Naran_65"/>
      <sheetName val=".xlsx]Anexos___Reporte_Naran_66"/>
      <sheetName val=".xlsx]Anexos___Reporte_Naran_67"/>
      <sheetName val=".xlsx]Anexos___Reporte_Naran_68"/>
      <sheetName val=".xlsx]Anexos___Reporte_Naran_69"/>
      <sheetName val=".xlsx]Anexos___Reporte_Naran_70"/>
      <sheetName val=".xlsx]Anexos___Reporte_Naran_71"/>
      <sheetName val=".xlsx]Anexos___Reporte_Naran_72"/>
      <sheetName val=".xlsx]Anexos___Reporte_Naran_73"/>
      <sheetName val=".xlsx]Anexos___Reporte_Naran_74"/>
      <sheetName val=".xlsx]Anexos___Reporte_Naran_75"/>
      <sheetName val=".xlsx]Anexos___Reporte_Naran_76"/>
      <sheetName val=".xlsx]Anexos___Reporte_Naran_77"/>
      <sheetName val=".xlsx]Anexos___Reporte_Naran_78"/>
      <sheetName val=".xlsx]Anexos___Reporte_Naran_79"/>
      <sheetName val=".xlsx]Anexos___Reporte_Naran_80"/>
      <sheetName val=".xlsx]Anexos___Reporte_Naran_81"/>
      <sheetName val=".xlsx]Anexos___Reporte_Naran_82"/>
      <sheetName val=".xlsx]Anexos___Reporte_Naran_83"/>
      <sheetName val=".xlsx]Anexos___Reporte_Naran_84"/>
      <sheetName val=".xlsx]Anexos___Reporte_Naran_85"/>
      <sheetName val=".xlsx]Anexos___Reporte_Naran_86"/>
      <sheetName val=".xlsx]Anexos___Reporte_Naran_87"/>
      <sheetName val=".xlsx]Anexos___Reporte_Naran_88"/>
      <sheetName val=".xlsx]Anexos___Reporte_Naran_89"/>
      <sheetName val=".xlsx]Anexos___Reporte_Naran_90"/>
      <sheetName val=".xlsx]Anexos___Reporte_Naran_91"/>
      <sheetName val=".xlsx]Anexos___Reporte_Naran_92"/>
      <sheetName val=".xlsx]Anexos___Reporte_Naran_93"/>
      <sheetName val=".xlsx]Anexos___Reporte_Naran_94"/>
      <sheetName val=".xlsx]Anexos___Reporte_Naran_95"/>
      <sheetName val=".xlsx]Anexos___Reporte_Naran_96"/>
      <sheetName val=".xlsx]Anexos___Reporte_Naran_97"/>
      <sheetName val=".xlsx]Anexos___Reporte_Naran_98"/>
      <sheetName val=".xlsx]Anexos___Reporte_Naran_99"/>
      <sheetName val=".xlsx]Anexos___Reporte_Nara_100"/>
      <sheetName val=".xlsx]Anexos___Reporte_Nara_101"/>
      <sheetName val=".xlsx]Anexos___Reporte_Nara_102"/>
      <sheetName val=".xlsx]Anexos___Reporte_Nara_103"/>
      <sheetName val=".xlsx]Anexos___Reporte_Nara_104"/>
      <sheetName val=".xlsx]Anexos___Reporte_Nara_105"/>
      <sheetName val=".xlsx]Anexos___Reporte_Nara_106"/>
      <sheetName val=".xlsx]Anexos___Reporte_Nara_107"/>
      <sheetName val=".xlsx]Anexos___Reporte_Nara_108"/>
      <sheetName val=".xlsx]Anexos___Reporte_Nara_109"/>
      <sheetName val=".xlsx]Anexos___Reporte_Nara_110"/>
      <sheetName val=".xlsx]Anexos___Reporte_Nara_111"/>
      <sheetName val=".xlsx]Anexos___Reporte_Nara_112"/>
      <sheetName val=".xlsx]Anexos___Reporte_Nara_113"/>
      <sheetName val=".xlsx]Anexos___Reporte_Nara_114"/>
      <sheetName val=".xlsx]Anexos___Reporte_Nara_115"/>
      <sheetName val=".xlsx]Anexos___Reporte_Nara_116"/>
      <sheetName val=".xlsx]Anexos___Reporte_Nara_117"/>
      <sheetName val=".xlsx]Anexos___Reporte_Nara_118"/>
      <sheetName val=".xlsx]Anexos___Reporte_Nara_119"/>
      <sheetName val=".xlsx]Anexos___Reporte_Nara_120"/>
      <sheetName val=".xlsx]Anexos___Reporte_Nara_121"/>
      <sheetName val=".xlsx]Anexos___Reporte_Nara_122"/>
      <sheetName val=".xlsx]Anexos___Reporte_Nara_123"/>
      <sheetName val=".xlsx]Anexos___Reporte_Nara_124"/>
      <sheetName val=".xlsx]Anexos___Reporte_Nara_12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xlsx].xlsx].xlsx]Pautas_de_d_2"/>
      <sheetName val=".xlsx].xlsx].xlsx]Lista_de_in_2"/>
      <sheetName val=".xlsx].xlsx].xlsx]Cuadro 1"/>
      <sheetName val=".xlsx].xlsx].xlsx]Cuadro 2"/>
      <sheetName val=".xlsx].xlsx].xlsx]Cuadro 3"/>
      <sheetName val=".xlsx].xlsx].xlsx]Cuadro 4"/>
      <sheetName val=".xlsx].xlsx].xlsx]Cuadro 5"/>
      <sheetName val=".xlsx].xlsx].xlsx]Cuadro 6"/>
      <sheetName val=".xlsx].xlsx].xlsx]Cuadro 7"/>
      <sheetName val=".xlsx].xlsx].xlsx]Cuadro 8"/>
      <sheetName val=".xlsx].xlsx].xlsx]Cuadro 9"/>
      <sheetName val=".xlsx].xlsx].xlsx]Cuadro 10"/>
      <sheetName val=".xlsx].xlsx].xlsx]Cuadro 11"/>
      <sheetName val=".xlsx].xlsx].xlsx]Cuadro 12"/>
      <sheetName val=".xlsx].xlsx].xlsx]Cuadro 14"/>
      <sheetName val=".xlsx].xlsx].xlsx]Cuadro 15"/>
      <sheetName val=".xlsx].xlsx].xlsx]Cuadro 16"/>
      <sheetName val=".xlsx].xlsx].xlsx]Cuadro 17"/>
      <sheetName val=".xlsx].xlsx].xlsx]Cuadro 18"/>
      <sheetName val=".xlsx].xlsx].xlsx]Cuadro 19"/>
      <sheetName val=".xlsx].xlsx].xlsx]Cuadro 20"/>
      <sheetName val=".xlsx].xlsx].xlsx]Cuadro 21"/>
      <sheetName val=".xlsx].xlsx].xlsx]Cuadro 22"/>
      <sheetName val=".xlsx].xlsx].xlsx]Cuadro 23"/>
      <sheetName val=".xlsx].xlsx].xlsx]Cuadro 24"/>
      <sheetName val=".xlsx].xlsx].xlsx]Cuadro 25"/>
      <sheetName val=".xlsx].xlsx].xlsx]Cuadro 26"/>
      <sheetName val=".xlsx].xlsx].xlsx]Cuadro 27"/>
      <sheetName val=".xlsx].xlsx].xlsx]Cuadro 28"/>
      <sheetName val=".xlsx].xlsx].xlsx]Cuadro 29"/>
      <sheetName val=".xlsx].xlsx].xlsx]Cuadro 30"/>
      <sheetName val=".xlsx].xlsx].xlsx]Cuadro 31"/>
      <sheetName val=".xlsx].xlsx].xlsx]Cuadro 32"/>
      <sheetName val=".xlsx].xlsx].xlsx]Cuadro 33"/>
      <sheetName val=".xlsx].xlsx].xlsx]Cuadro 34"/>
      <sheetName val=".xlsx].xlsx].xlsx]Cuadro 35"/>
      <sheetName val=".xlsx].xlsx].xlsx]Cuadro 36"/>
      <sheetName val=".xlsx].xlsx].xlsx]Anexos___Re_2"/>
      <sheetName val=".xlsx].xlsx].xlsx]Anexos___Re_3"/>
      <sheetName val=".xlsx].xlsx].xlsx]Anexos___Re_4"/>
      <sheetName val=".xlsx].xlsx].xlsx]Anexos___Re_5"/>
      <sheetName val=".xlsx].xlsx]Anexos___Reporte__2"/>
      <sheetName val=".xlsx].xlsx]Anexos___Reporte__3"/>
      <sheetName val=".xlsx].xlsx]Anexos___Reporte__4"/>
      <sheetName val=".xlsx].xlsx]Anexos___Reporte__5"/>
      <sheetName val=".xlsx]Anexos___Reporte_Naranj_2"/>
      <sheetName val=".xlsx]Anexos___Reporte_Naranj_3"/>
      <sheetName val=".xlsx]Anexos___Reporte_Naranj_4"/>
      <sheetName val=".xlsx]Anexos___Reporte_Naranj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utas de diligenciamiento"/>
      <sheetName val="Lista de indicadores 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  <sheetName val="Cuadro 22"/>
      <sheetName val="Cuadro 23"/>
      <sheetName val="Cuadro 24"/>
      <sheetName val="Cuadro 25"/>
      <sheetName val="Cuadro 26"/>
      <sheetName val="Cuadro 27"/>
      <sheetName val="Cuadro 28"/>
      <sheetName val="Cuadro 29"/>
      <sheetName val="Cuadro 30"/>
      <sheetName val="Cuadro 31"/>
      <sheetName val="Cuadro 32"/>
      <sheetName val="Cuadro 34"/>
      <sheetName val="Cuadro 35"/>
      <sheetName val="Cuadro 36"/>
      <sheetName val="Anexos_Sexto Reporte Naranja 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xlsx].xlsx].xlsx].xlsx]_xlsx_2"/>
      <sheetName val=".xlsx].xlsx].xlsx].xlsx]_xlsx_3"/>
      <sheetName val=".xlsx].xlsx].xlsx].xlsx]_xlsx_4"/>
      <sheetName val=".xlsx].xlsx].xlsx].xlsx]_xlsx_5"/>
      <sheetName val=".xlsx].xlsx].xlsx].xlsx]_xlsx_6"/>
      <sheetName val=".xlsx].xlsx].xlsx].xlsx]_xlsx_7"/>
      <sheetName val=".xlsx].xlsx].xlsx].xlsx]_xlsx_8"/>
      <sheetName val=".xlsx].xlsx].xlsx].xlsx]_xlsx_9"/>
      <sheetName val=".xlsx].xlsx].xlsx].xlsx]_xls_10"/>
      <sheetName val=".xlsx].xlsx].xlsx].xlsx]_xls_11"/>
      <sheetName val=".xlsx].xlsx].xlsx].xlsx]_xls_12"/>
      <sheetName val=".xlsx].xlsx].xlsx].xlsx]_xls_13"/>
      <sheetName val=".xlsx].xlsx].xlsx].xlsx]_xls_14"/>
      <sheetName val=".xlsx].xlsx].xlsx].xlsx]_xls_15"/>
      <sheetName val=".xlsx].xlsx].xlsx].xlsx]_xls_16"/>
      <sheetName val=".xlsx].xlsx].xlsx].xlsx]_xls_17"/>
      <sheetName val=".xlsx].xlsx].xlsx].xlsx]_xls_18"/>
      <sheetName val=".xlsx].xlsx].xlsx].xlsx]_xls_19"/>
      <sheetName val=".xlsx].xlsx].xlsx].xlsx]_xls_20"/>
      <sheetName val=".xlsx].xlsx].xlsx].xlsx]_xls_21"/>
      <sheetName val=".xlsx].xlsx].xlsx].xlsx]_xls_22"/>
      <sheetName val=".xlsx].xlsx].xlsx].xlsx]_xls_23"/>
      <sheetName val=".xlsx].xlsx].xlsx].xlsx]_xls_24"/>
      <sheetName val=".xlsx].xlsx].xlsx].xlsx]_xls_25"/>
      <sheetName val=".xlsx].xlsx].xlsx].xlsx]_xls_26"/>
      <sheetName val=".xlsx].xlsx].xlsx].xlsx]_xls_27"/>
      <sheetName val=".xlsx].xlsx].xlsx].xlsx]_xls_28"/>
      <sheetName val=".xlsx].xlsx].xlsx].xlsx]_xls_29"/>
      <sheetName val=".xlsx].xlsx].xlsx].xlsx]_xls_30"/>
      <sheetName val=".xlsx].xlsx].xlsx].xlsx]_xls_31"/>
      <sheetName val=".xlsx].xlsx].xlsx].xlsx]_xls_32"/>
      <sheetName val=".xlsx].xlsx].xlsx].xlsx]_xls_33"/>
      <sheetName val=".xlsx].xlsx].xlsx].xlsx]_xls_34"/>
      <sheetName val=".xlsx].xlsx].xlsx].xlsx]_xls_35"/>
      <sheetName val=".xlsx].xlsx].xlsx].xlsx]_xls_36"/>
      <sheetName val=".xlsx].xlsx].xlsx].xlsx]_xls_37"/>
      <sheetName val=".xlsx].xlsx].xlsx].xlsx]_xls_38"/>
      <sheetName val=".xlsx].xlsx].xlsx].xlsx]_xls_39"/>
      <sheetName val=".xlsx].xlsx].xlsx].xlsx]_xls_40"/>
      <sheetName val=".xlsx].xlsx].xlsx].xlsx]_xls_41"/>
      <sheetName val=".xlsx].xlsx].xlsx].xlsx]_xls_42"/>
      <sheetName val=".xlsx].xlsx].xlsx].xlsx]_xls_43"/>
      <sheetName val=".xlsx].xlsx].xlsx].xlsx]_xls_44"/>
      <sheetName val=".xlsx].xlsx].xlsx].xlsx]_xls_45"/>
      <sheetName val=".xlsx].xlsx].xlsx].xlsx]_xls_46"/>
      <sheetName val=".xlsx].xlsx].xlsx].xlsx]_xls_47"/>
      <sheetName val=".xlsx].xlsx].xlsx].xlsx]_xls_48"/>
      <sheetName val=".xlsx].xlsx].xlsx].xlsx]_xls_49"/>
      <sheetName val=".xlsx].xlsx].xlsx].xlsx]_xls_50"/>
      <sheetName val=".xlsx].xlsx].xlsx].xlsx]_xls_51"/>
      <sheetName val=".xlsx].xlsx].xlsx].xlsx]_xls_52"/>
      <sheetName val=".xlsx].xlsx].xlsx].xlsx]_xls_53"/>
      <sheetName val=".xlsx].xlsx].xlsx].xlsx]_xls_54"/>
      <sheetName val=".xlsx].xlsx].xlsx].xlsx]_xls_55"/>
      <sheetName val=".xlsx].xlsx].xlsx].xlsx]_xls_56"/>
      <sheetName val=".xlsx].xlsx].xlsx].xlsx]_xls_57"/>
      <sheetName val=".xlsx].xlsx].xlsx].xlsx]_xls_58"/>
      <sheetName val=".xlsx].xlsx].xlsx].xlsx]_xls_59"/>
      <sheetName val=".xlsx].xlsx].xlsx].xlsx]_xls_60"/>
      <sheetName val=".xlsx].xlsx].xlsx].xlsx]_xls_61"/>
      <sheetName val=".xlsx].xlsx].xlsx].xlsx]_xls_62"/>
      <sheetName val=".xlsx].xlsx].xlsx].xlsx]_xls_63"/>
      <sheetName val=".xlsx].xlsx].xlsx].xlsx]_xls_64"/>
      <sheetName val=".xlsx].xlsx].xlsx].xlsx]_xls_65"/>
      <sheetName val=".xlsx].xlsx].xlsx].xlsx]_xls_66"/>
      <sheetName val=".xlsx].xlsx].xlsx].xlsx]_xls_67"/>
      <sheetName val=".xlsx].xlsx].xlsx].xlsx]_xls_68"/>
      <sheetName val=".xlsx].xlsx].xlsx].xlsx]_xls_69"/>
      <sheetName val=".xlsx].xlsx].xlsx].xlsx]_xls_70"/>
      <sheetName val=".xlsx].xlsx].xlsx].xlsx]_xls_71"/>
      <sheetName val=".xlsx].xlsx].xlsx].xlsx]_xls_72"/>
      <sheetName val=".xlsx].xlsx].xlsx].xlsx]_xls_73"/>
      <sheetName val=".xlsx].xlsx].xlsx].xlsx]_xls_74"/>
      <sheetName val=".xlsx].xlsx].xlsx].xlsx]_xls_75"/>
      <sheetName val=".xlsx].xlsx].xlsx].xlsx]_xls_76"/>
      <sheetName val=".xlsx].xlsx].xlsx].xlsx]_xls_77"/>
      <sheetName val=".xlsx].xlsx].xlsx].xlsx]_xls_78"/>
      <sheetName val=".xlsx].xlsx].xlsx].xlsx]_xls_79"/>
      <sheetName val=".xlsx].xlsx].xlsx].xlsx]_xls_80"/>
      <sheetName val=".xlsx].xlsx].xlsx].xlsx]_xls_81"/>
      <sheetName val=".xlsx].xlsx].xlsx].xlsx]_xls_82"/>
      <sheetName val=".xlsx].xlsx].xlsx].xlsx]_xls_83"/>
      <sheetName val=".xlsx].xlsx].xlsx].xlsx]_xls_84"/>
      <sheetName val=".xlsx].xlsx].xlsx].xlsx]_xls_85"/>
      <sheetName val=".xlsx].xlsx].xlsx].xlsx]_xls_86"/>
      <sheetName val=".xlsx].xlsx].xlsx].xlsx]_xls_87"/>
      <sheetName val=".xlsx].xlsx].xlsx].xlsx]_xls_88"/>
      <sheetName val=".xlsx].xlsx].xlsx].xlsx]_xls_89"/>
      <sheetName val=".xlsx].xlsx].xlsx].xlsx]_xls_90"/>
      <sheetName val=".xlsx].xlsx].xlsx].xlsx]_xls_91"/>
      <sheetName val=".xlsx].xlsx].xlsx].xlsx]_xls_92"/>
      <sheetName val=".xlsx].xlsx].xlsx].xlsx]_xls_93"/>
      <sheetName val=".xlsx].xlsx].xlsx].xlsx]_xls_94"/>
      <sheetName val=".xlsx].xlsx].xlsx].xlsx]_xls_95"/>
      <sheetName val=".xlsx].xlsx].xlsx].xlsx]_xls_96"/>
      <sheetName val=".xlsx].xlsx].xlsx].xlsx]Repor_2"/>
      <sheetName val=".xlsx].xlsx].xlsx].xlsx]Repor_3"/>
      <sheetName val=".xlsx].xlsx].xlsx].xlsx]Repor_4"/>
      <sheetName val=".xlsx].xlsx].xlsx].xlsx]Repor_5"/>
      <sheetName val=".xlsx].xlsx].xlsx].xlsx]Repor_6"/>
      <sheetName val=".xlsx].xlsx].xlsx].xlsx]Repor_7"/>
      <sheetName val=".xlsx].xlsx].xlsx].xlsx]Repor_8"/>
      <sheetName val=".xlsx].xlsx].xlsx].xlsx]Repor_9"/>
      <sheetName val=".xlsx].xlsx].xlsx].xlsx]Repo_10"/>
      <sheetName val=".xlsx].xlsx].xlsx].xlsx]Repo_11"/>
      <sheetName val=".xlsx].xlsx].xlsx].xlsx]Repo_12"/>
      <sheetName val=".xlsx].xlsx].xlsx].xlsx]Repo_13"/>
      <sheetName val=".xlsx].xlsx].xlsx].xlsx]Repo_14"/>
      <sheetName val=".xlsx].xlsx].xlsx].xlsx]Repo_15"/>
      <sheetName val=".xlsx].xlsx].xlsx].xlsx]Repo_16"/>
      <sheetName val=".xlsx].xlsx].xlsx].xlsx]Repo_17"/>
      <sheetName val=".xlsx].xlsx].xlsx].xlsx]Repo_18"/>
      <sheetName val=".xlsx].xlsx].xlsx].xlsx]Repo_19"/>
      <sheetName val=".xlsx].xlsx].xlsx].xlsx]Repo_20"/>
      <sheetName val=".xlsx].xlsx].xlsx].xlsx]Repo_21"/>
      <sheetName val=".xlsx].xlsx].xlsx].xlsx]Repo_22"/>
      <sheetName val=".xlsx].xlsx].xlsx].xlsx]Repo_23"/>
      <sheetName val=".xlsx].xlsx].xlsx].xlsx]Repo_24"/>
      <sheetName val=".xlsx].xlsx].xlsx].xlsx]Repo_25"/>
      <sheetName val=".xlsx].xlsx].xlsx].xlsx]Repo_26"/>
      <sheetName val=".xlsx].xlsx].xlsx].xlsx]Repo_27"/>
      <sheetName val=".xlsx].xlsx].xlsx].xlsx]Repo_28"/>
      <sheetName val=".xlsx].xlsx].xlsx].xlsx]Repo_29"/>
      <sheetName val=".xlsx].xlsx].xlsx].xlsx]Repo_30"/>
      <sheetName val=".xlsx].xlsx].xlsx].xlsx]Repo_31"/>
      <sheetName val=".xlsx].xlsx].xlsx].xlsx]Repo_32"/>
      <sheetName val=".xlsx].xlsx].xlsx].xlsx]Repo_33"/>
      <sheetName val=".xlsx].xlsx].xlsx].xlsx]Repo_34"/>
      <sheetName val=".xlsx].xlsx].xlsx].xlsx]Repo_35"/>
      <sheetName val=".xlsx].xlsx].xlsx].xlsx]Repo_36"/>
      <sheetName val=".xlsx].xlsx].xlsx].xlsx]Repo_37"/>
      <sheetName val=".xlsx].xlsx].xlsx].xlsx]Repo_38"/>
      <sheetName val=".xlsx].xlsx].xlsx].xlsx]Repo_39"/>
      <sheetName val=".xlsx].xlsx].xlsx].xlsx]Repo_40"/>
      <sheetName val=".xlsx].xlsx].xlsx].xlsx]Repo_41"/>
      <sheetName val=".xlsx].xlsx].xlsx].xlsx]Repo_42"/>
      <sheetName val=".xlsx].xlsx].xlsx].xlsx]Repo_43"/>
      <sheetName val=".xlsx].xlsx].xlsx].xlsx]Repo_44"/>
      <sheetName val=".xlsx].xlsx].xlsx].xlsx]Repo_45"/>
      <sheetName val=".xlsx].xlsx].xlsx].xlsx]Repo_46"/>
      <sheetName val=".xlsx].xlsx].xlsx].xlsx]Repo_47"/>
      <sheetName val=".xlsx].xlsx].xlsx].xlsx]Repo_48"/>
      <sheetName val=".xlsx].xlsx].xlsx].xlsx]Repo_49"/>
      <sheetName val=".xlsx].xlsx].xlsx].xlsx]Repo_50"/>
      <sheetName val=".xlsx].xlsx].xlsx].xlsx]Repo_51"/>
      <sheetName val=".xlsx].xlsx].xlsx].xlsx]Repo_52"/>
      <sheetName val=".xlsx].xlsx].xlsx].xlsx]Repo_53"/>
      <sheetName val=".xlsx].xlsx].xlsx].xlsx]Repo_54"/>
      <sheetName val=".xlsx].xlsx].xlsx].xlsx]Repo_55"/>
      <sheetName val=".xlsx].xlsx].xlsx].xlsx]Repo_56"/>
      <sheetName val=".xlsx].xlsx].xlsx].xlsx]Repo_57"/>
      <sheetName val=".xlsx].xlsx].xlsx].xlsx]Repo_58"/>
      <sheetName val=".xlsx].xlsx].xlsx].xlsx]Repo_59"/>
      <sheetName val=".xlsx].xlsx].xlsx].xlsx]Repo_60"/>
      <sheetName val=".xlsx].xlsx].xlsx].xlsx]Repo_61"/>
      <sheetName val=".xlsx].xlsx].xlsx].xlsx]Repo_62"/>
      <sheetName val=".xlsx].xlsx].xlsx].xlsx]Repo_63"/>
      <sheetName val=".xlsx].xlsx].xlsx].xlsx]Repo_64"/>
      <sheetName val=".xlsx].xlsx].xlsx].xlsx]Repo_65"/>
      <sheetName val=".xlsx].xlsx].xlsx].xlsx]Repo_66"/>
      <sheetName val=".xlsx].xlsx].xlsx].xlsx]Repo_67"/>
      <sheetName val=".xlsx].xlsx].xlsx].xlsx]Repo_68"/>
      <sheetName val=".xlsx].xlsx].xlsx].xlsx]Repo_69"/>
      <sheetName val=".xlsx].xlsx].xlsx].xlsx]Repo_70"/>
      <sheetName val=".xlsx].xlsx].xlsx].xlsx]Repo_71"/>
      <sheetName val=".xlsx].xlsx].xlsx].xlsx]Repo_72"/>
      <sheetName val=".xlsx].xlsx].xlsx].xlsx]Repo_73"/>
      <sheetName val=".xlsx].xlsx].xlsx]Reporte_eco_2"/>
      <sheetName val=".xlsx].xlsx].xlsx]Reporte_eco_3"/>
      <sheetName val=".xlsx].xlsx].xlsx]Reporte_eco_4"/>
      <sheetName val=".xlsx].xlsx].xlsx]Reporte_eco_5"/>
      <sheetName val=".xlsx].xlsx].xlsx]Reporte_eco_6"/>
      <sheetName val=".xlsx].xlsx].xlsx]Reporte_eco_7"/>
      <sheetName val=".xlsx].xlsx].xlsx]Reporte_eco_8"/>
      <sheetName val=".xlsx].xlsx].xlsx]Reporte_eco_9"/>
      <sheetName val=".xlsx].xlsx].xlsx]Reporte_ec_10"/>
      <sheetName val=".xlsx].xlsx].xlsx]Reporte_ec_11"/>
      <sheetName val=".xlsx].xlsx].xlsx]Reporte_ec_12"/>
      <sheetName val=".xlsx].xlsx].xlsx]Reporte_ec_13"/>
      <sheetName val=".xlsx].xlsx].xlsx]Reporte_ec_14"/>
      <sheetName val=".xlsx].xlsx].xlsx]Reporte_ec_15"/>
      <sheetName val=".xlsx].xlsx].xlsx]Reporte_ec_16"/>
      <sheetName val=".xlsx].xlsx].xlsx]Reporte_ec_17"/>
      <sheetName val=".xlsx].xlsx].xlsx]Reporte_ec_18"/>
      <sheetName val=".xlsx].xlsx].xlsx]Reporte_ec_19"/>
      <sheetName val=".xlsx].xlsx].xlsx]Reporte_ec_20"/>
      <sheetName val=".xlsx].xlsx].xlsx]Reporte_ec_21"/>
      <sheetName val=".xlsx].xlsx].xlsx]Reporte_ec_22"/>
      <sheetName val=".xlsx].xlsx].xlsx]Reporte_ec_23"/>
      <sheetName val=".xlsx].xlsx].xlsx]Reporte_ec_24"/>
      <sheetName val=".xlsx].xlsx].xlsx]Reporte_ec_25"/>
      <sheetName val=".xlsx].xlsx].xlsx]Reporte_ec_26"/>
      <sheetName val=".xlsx].xlsx].xlsx]Reporte_ec_27"/>
      <sheetName val=".xlsx].xlsx].xlsx]Reporte_ec_28"/>
      <sheetName val=".xlsx].xlsx].xlsx]Reporte_ec_29"/>
      <sheetName val=".xlsx].xlsx].xlsx]Reporte_ec_30"/>
      <sheetName val=".xlsx].xlsx].xlsx]Reporte_ec_31"/>
      <sheetName val=".xlsx].xlsx].xlsx]Reporte_ec_32"/>
      <sheetName val=".xlsx].xlsx].xlsx]Reporte_ec_33"/>
      <sheetName val=".xlsx].xlsx].xlsx]Reporte_ec_34"/>
      <sheetName val=".xlsx].xlsx].xlsx]Reporte_ec_35"/>
      <sheetName val=".xlsx].xlsx].xlsx]Reporte_ec_36"/>
      <sheetName val=".xlsx].xlsx].xlsx]Reporte_ec_37"/>
      <sheetName val=".xlsx].xlsx].xlsx]Reporte_ec_38"/>
      <sheetName val=".xlsx].xlsx].xlsx]Reporte_ec_39"/>
      <sheetName val=".xlsx].xlsx].xlsx]Reporte_ec_40"/>
      <sheetName val=".xlsx].xlsx].xlsx]Reporte_ec_41"/>
      <sheetName val=".xlsx].xlsx].xlsx]Reporte_ec_42"/>
      <sheetName val=".xlsx].xlsx].xlsx]Reporte_ec_43"/>
      <sheetName val=".xlsx].xlsx].xlsx]Reporte_ec_44"/>
      <sheetName val=".xlsx].xlsx].xlsx]Reporte_ec_45"/>
      <sheetName val=".xlsx].xlsx].xlsx]Reporte_ec_46"/>
      <sheetName val=".xlsx].xlsx].xlsx]Reporte_ec_47"/>
      <sheetName val=".xlsx].xlsx].xlsx]Reporte_ec_48"/>
      <sheetName val=".xlsx].xlsx].xlsx]Reporte_ec_49"/>
      <sheetName val=".xlsx].xlsx].xlsx]Reporte_ec_50"/>
      <sheetName val=".xlsx].xlsx].xlsx]Reporte_ec_51"/>
      <sheetName val=".xlsx].xlsx].xlsx]Reporte_ec_52"/>
      <sheetName val=".xlsx].xlsx].xlsx]Reporte_ec_53"/>
      <sheetName val=".xlsx].xlsx].xlsx]Reporte_ec_54"/>
      <sheetName val=".xlsx].xlsx].xlsx]Reporte_ec_55"/>
      <sheetName val=".xlsx].xlsx].xlsx]Reporte_ec_56"/>
      <sheetName val=".xlsx].xlsx].xlsx]Reporte_ec_57"/>
      <sheetName val=".xlsx].xlsx].xlsx]Reporte_ec_58"/>
      <sheetName val=".xlsx].xlsx].xlsx]Reporte_ec_59"/>
      <sheetName val=".xlsx].xlsx].xlsx]Reporte_ec_60"/>
      <sheetName val=".xlsx].xlsx].xlsx]Reporte_ec_61"/>
      <sheetName val=".xlsx].xlsx].xlsx]Reporte_ec_62"/>
      <sheetName val=".xlsx].xlsx].xlsx]Reporte_ec_63"/>
      <sheetName val=".xlsx].xlsx].xlsx]Reporte_ec_64"/>
      <sheetName val=".xlsx].xlsx].xlsx]Reporte_ec_65"/>
      <sheetName val=".xlsx].xlsx].xlsx]Reporte_ec_66"/>
      <sheetName val=".xlsx].xlsx].xlsx]Reporte_ec_67"/>
      <sheetName val=".xlsx].xlsx].xlsx]Reporte_ec_68"/>
      <sheetName val=".xlsx].xlsx].xlsx]Reporte_ec_69"/>
      <sheetName val=".xlsx].xlsx].xlsx]Reporte_ec_70"/>
      <sheetName val=".xlsx].xlsx].xlsx]Reporte_ec_71"/>
      <sheetName val=".xlsx].xlsx].xlsx]Reporte_ec_72"/>
      <sheetName val=".xlsx].xlsx].xlsx]Reporte_ec_73"/>
      <sheetName val=".xlsx].xlsx]Reporte_economia__2"/>
      <sheetName val=".xlsx].xlsx]Reporte_economia__3"/>
      <sheetName val=".xlsx].xlsx]Reporte_economia__4"/>
      <sheetName val=".xlsx].xlsx]Reporte_economia__5"/>
      <sheetName val=".xlsx].xlsx]Reporte_economia__6"/>
      <sheetName val=".xlsx].xlsx]Reporte_economia__7"/>
      <sheetName val=".xlsx].xlsx]Reporte_economia__8"/>
      <sheetName val=".xlsx].xlsx]Reporte_economia__9"/>
      <sheetName val=".xlsx].xlsx]Reporte_economia_10"/>
      <sheetName val=".xlsx].xlsx]Reporte_economia_11"/>
      <sheetName val=".xlsx].xlsx]Reporte_economia_12"/>
      <sheetName val=".xlsx].xlsx]Reporte_economia_13"/>
      <sheetName val=".xlsx].xlsx]Reporte_economia_14"/>
      <sheetName val=".xlsx].xlsx]Reporte_economia_15"/>
      <sheetName val=".xlsx].xlsx]Reporte_economia_16"/>
      <sheetName val=".xlsx].xlsx]Reporte_economia_17"/>
      <sheetName val=".xlsx].xlsx]Reporte_economia_18"/>
      <sheetName val=".xlsx].xlsx]Reporte_economia_19"/>
      <sheetName val=".xlsx].xlsx]Reporte_economia_20"/>
      <sheetName val=".xlsx].xlsx]Reporte_economia_21"/>
      <sheetName val=".xlsx].xlsx]Reporte_economia_22"/>
      <sheetName val=".xlsx].xlsx]Reporte_economia_23"/>
      <sheetName val=".xlsx].xlsx]Reporte_economia_24"/>
      <sheetName val=".xlsx].xlsx]Reporte_economia_25"/>
      <sheetName val=".xlsx].xlsx]Reporte_economia_26"/>
      <sheetName val=".xlsx].xlsx]Reporte_economia_27"/>
      <sheetName val=".xlsx].xlsx]Reporte_economia_28"/>
      <sheetName val=".xlsx].xlsx]Reporte_economia_29"/>
      <sheetName val=".xlsx].xlsx]Reporte_economia_30"/>
      <sheetName val=".xlsx].xlsx]Reporte_economia_31"/>
      <sheetName val=".xlsx].xlsx]Reporte_economia_32"/>
      <sheetName val=".xlsx].xlsx]Reporte_economia_33"/>
      <sheetName val=".xlsx].xlsx]Reporte_economia_34"/>
      <sheetName val=".xlsx].xlsx]Reporte_economia_35"/>
      <sheetName val=".xlsx].xlsx]Reporte_economia_36"/>
      <sheetName val=".xlsx].xlsx]Reporte_economia_37"/>
      <sheetName val=".xlsx].xlsx]Reporte_economia_38"/>
      <sheetName val=".xlsx].xlsx]Reporte_economia_39"/>
      <sheetName val=".xlsx].xlsx]Reporte_economia_40"/>
      <sheetName val=".xlsx].xlsx]Reporte_economia_41"/>
      <sheetName val=".xlsx].xlsx]Reporte_economia_42"/>
      <sheetName val=".xlsx].xlsx]Reporte_economia_43"/>
      <sheetName val=".xlsx].xlsx]Reporte_economia_44"/>
      <sheetName val=".xlsx].xlsx]Reporte_economia_45"/>
      <sheetName val=".xlsx].xlsx]Reporte_economia_46"/>
      <sheetName val=".xlsx].xlsx]Reporte_economia_47"/>
      <sheetName val=".xlsx].xlsx]Reporte_economia_48"/>
      <sheetName val=".xlsx].xlsx]Reporte_economia_49"/>
      <sheetName val=".xlsx].xlsx]Reporte_economia_50"/>
      <sheetName val=".xlsx].xlsx]Reporte_economia_51"/>
      <sheetName val=".xlsx].xlsx]Reporte_economia_52"/>
      <sheetName val=".xlsx].xlsx]Reporte_economia_53"/>
      <sheetName val=".xlsx].xlsx]Reporte_economia_54"/>
      <sheetName val=".xlsx].xlsx]Reporte_economia_55"/>
      <sheetName val=".xlsx].xlsx]Reporte_economia_56"/>
      <sheetName val=".xlsx].xlsx]Reporte_economia_57"/>
      <sheetName val=".xlsx].xlsx]Reporte_economia_58"/>
      <sheetName val=".xlsx].xlsx]Reporte_economia_59"/>
      <sheetName val=".xlsx].xlsx]Reporte_economia_60"/>
      <sheetName val=".xlsx].xlsx]Reporte_economia_61"/>
      <sheetName val=".xlsx].xlsx]Reporte_economia_62"/>
      <sheetName val=".xlsx].xlsx]Reporte_economia_63"/>
      <sheetName val=".xlsx].xlsx]Reporte_economia_64"/>
      <sheetName val=".xlsx].xlsx]Reporte_economia_65"/>
      <sheetName val=".xlsx].xlsx]Reporte_economia_66"/>
      <sheetName val=".xlsx].xlsx]Reporte_economia_67"/>
      <sheetName val=".xlsx].xlsx]Reporte_economia_68"/>
      <sheetName val=".xlsx].xlsx]Reporte_economia_69"/>
      <sheetName val=".xlsx].xlsx]Reporte_economia_70"/>
      <sheetName val=".xlsx].xlsx]Reporte_economia_71"/>
      <sheetName val=".xlsx].xlsx]Reporte_economia_72"/>
      <sheetName val=".xlsx].xlsx]Reporte_economia_73"/>
      <sheetName val=".xlsx]Reporte_economia_naranj_2"/>
      <sheetName val=".xlsx]Reporte_economia_naranj_3"/>
      <sheetName val=".xlsx]Reporte_economia_naranj_4"/>
      <sheetName val=".xlsx]Reporte_economia_naranj_5"/>
      <sheetName val=".xlsx]Reporte_economia_naranj_6"/>
      <sheetName val=".xlsx]Reporte_economia_naranj_7"/>
      <sheetName val=".xlsx]Reporte_economia_naranj_8"/>
      <sheetName val=".xlsx]Reporte_economia_naranj_9"/>
      <sheetName val=".xlsx]Reporte_economia_naran_10"/>
      <sheetName val=".xlsx]Reporte_economia_naran_11"/>
      <sheetName val=".xlsx]Reporte_economia_naran_12"/>
      <sheetName val=".xlsx]Reporte_economia_naran_13"/>
      <sheetName val=".xlsx]Reporte_economia_naran_14"/>
      <sheetName val=".xlsx]Reporte_economia_naran_15"/>
      <sheetName val=".xlsx]Reporte_economia_naran_16"/>
      <sheetName val=".xlsx]Reporte_economia_naran_17"/>
      <sheetName val=".xlsx]Reporte_economia_naran_18"/>
      <sheetName val=".xlsx]Reporte_economia_naran_19"/>
      <sheetName val=".xlsx]Reporte_economia_naran_20"/>
      <sheetName val=".xlsx]Reporte_economia_naran_21"/>
      <sheetName val=".xlsx]Reporte_economia_naran_22"/>
      <sheetName val=".xlsx]Reporte_economia_naran_23"/>
      <sheetName val=".xlsx]Reporte_economia_naran_24"/>
      <sheetName val=".xlsx]Reporte_economia_naran_25"/>
      <sheetName val=".xlsx]Reporte_economia_naran_26"/>
      <sheetName val=".xlsx]Reporte_economia_naran_27"/>
      <sheetName val=".xlsx]Reporte_economia_naran_28"/>
      <sheetName val=".xlsx]Reporte_economia_naran_29"/>
      <sheetName val=".xlsx]Reporte_economia_naran_30"/>
      <sheetName val=".xlsx]Reporte_economia_naran_31"/>
      <sheetName val=".xlsx]Reporte_economia_naran_32"/>
      <sheetName val=".xlsx]Reporte_economia_naran_33"/>
      <sheetName val=".xlsx]Reporte_economia_naran_34"/>
      <sheetName val=".xlsx]Reporte_economia_naran_35"/>
      <sheetName val=".xlsx]Reporte_economia_naran_36"/>
      <sheetName val=".xlsx]Reporte_economia_naran_37"/>
      <sheetName val=".xlsx]Reporte_economia_naran_38"/>
      <sheetName val=".xlsx]Reporte_economia_naran_39"/>
      <sheetName val=".xlsx]Reporte_economia_naran_40"/>
      <sheetName val=".xlsx]Reporte_economia_naran_41"/>
      <sheetName val=".xlsx]Reporte_economia_naran_42"/>
      <sheetName val=".xlsx]Reporte_economia_naran_43"/>
      <sheetName val=".xlsx]Reporte_economia_naran_44"/>
      <sheetName val=".xlsx]Reporte_economia_naran_45"/>
      <sheetName val=".xlsx]Reporte_economia_naran_46"/>
      <sheetName val=".xlsx]Reporte_economia_naran_47"/>
      <sheetName val=".xlsx]Reporte_economia_naran_48"/>
      <sheetName val=".xlsx]Reporte_economia_naran_49"/>
      <sheetName val=".xlsx]Reporte_economia_naran_50"/>
      <sheetName val=".xlsx]Reporte_economia_naran_51"/>
      <sheetName val=".xlsx]Reporte_economia_naran_52"/>
      <sheetName val=".xlsx]Reporte_economia_naran_53"/>
      <sheetName val=".xlsx]Reporte_economia_naran_54"/>
      <sheetName val=".xlsx]Reporte_economia_naran_55"/>
      <sheetName val=".xlsx]Reporte_economia_naran_56"/>
      <sheetName val=".xlsx]Reporte_economia_naran_57"/>
      <sheetName val=".xlsx]Reporte_economia_naran_58"/>
      <sheetName val=".xlsx]Reporte_economia_naran_59"/>
      <sheetName val=".xlsx]Reporte_economia_naran_60"/>
      <sheetName val=".xlsx]Reporte_economia_naran_61"/>
      <sheetName val=".xlsx]Reporte_economia_naran_62"/>
      <sheetName val=".xlsx]Reporte_economia_naran_63"/>
      <sheetName val=".xlsx]Reporte_economia_naran_64"/>
      <sheetName val=".xlsx]Reporte_economia_naran_65"/>
      <sheetName val=".xlsx]Reporte_economia_naran_66"/>
      <sheetName val=".xlsx]Reporte_economia_naran_67"/>
      <sheetName val=".xlsx]Reporte_economia_naran_68"/>
      <sheetName val=".xlsx]Reporte_economia_naran_69"/>
      <sheetName val=".xlsx]Reporte_economia_naran_70"/>
      <sheetName val=".xlsx]Reporte_economia_naran_71"/>
      <sheetName val=".xlsx]Reporte_economia_naran_72"/>
      <sheetName val=".xlsx]Reporte_economia_naran_7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.xlsx].xlsx].xlsx].xlsx]_xlsx_2"/>
      <sheetName val=".xlsx].xlsx].xlsx].xlsx]_xlsx_3"/>
      <sheetName val=".xlsx].xlsx].xlsx].xlsx]_xlsx_4"/>
      <sheetName val=".xlsx].xlsx].xlsx].xlsx]_xlsx_5"/>
      <sheetName val=".xlsx].xlsx].xlsx].xlsx]_xlsx_6"/>
      <sheetName val=".xlsx].xlsx].xlsx].xlsx]_xlsx_7"/>
      <sheetName val=".xlsx].xlsx].xlsx].xlsx]_xlsx_8"/>
      <sheetName val=".xlsx].xlsx].xlsx].xlsx]_xlsx_9"/>
      <sheetName val=".xlsx].xlsx].xlsx].xlsx]_xls_10"/>
      <sheetName val=".xlsx].xlsx].xlsx].xlsx]_xls_11"/>
      <sheetName val=".xlsx].xlsx].xlsx].xlsx]_xls_12"/>
      <sheetName val=".xlsx].xlsx].xlsx].xlsx]_xls_13"/>
      <sheetName val=".xlsx].xlsx].xlsx].xlsx]_xls_14"/>
      <sheetName val=".xlsx].xlsx].xlsx].xlsx]_xls_15"/>
      <sheetName val=".xlsx].xlsx].xlsx].xlsx]_xls_16"/>
      <sheetName val=".xlsx].xlsx].xlsx].xlsx]_xls_17"/>
      <sheetName val=".xlsx].xlsx].xlsx].xlsx]_xls_18"/>
      <sheetName val=".xlsx].xlsx].xlsx].xlsx]_xls_19"/>
      <sheetName val=".xlsx].xlsx].xlsx].xlsx]_xls_20"/>
      <sheetName val=".xlsx].xlsx].xlsx].xlsx]_xls_21"/>
      <sheetName val=".xlsx].xlsx].xlsx].xlsx]_xls_22"/>
      <sheetName val=".xlsx].xlsx].xlsx].xlsx]_xls_23"/>
      <sheetName val=".xlsx].xlsx].xlsx].xlsx]_xls_24"/>
      <sheetName val=".xlsx].xlsx].xlsx].xlsx]_xls_25"/>
      <sheetName val=".xlsx].xlsx].xlsx].xlsx]_xls_26"/>
      <sheetName val=".xlsx].xlsx].xlsx].xlsx]_xls_27"/>
      <sheetName val=".xlsx].xlsx].xlsx].xlsx]_xls_28"/>
      <sheetName val=".xlsx].xlsx].xlsx].xlsx]_xls_29"/>
      <sheetName val=".xlsx].xlsx].xlsx].xlsx]_xls_30"/>
      <sheetName val=".xlsx].xlsx].xlsx].xlsx]_xls_31"/>
      <sheetName val=".xlsx].xlsx].xlsx].xlsx]_xls_32"/>
      <sheetName val=".xlsx].xlsx].xlsx].xlsx]_xls_33"/>
      <sheetName val=".xlsx].xlsx].xlsx].xlsx]_xls_34"/>
      <sheetName val=".xlsx].xlsx].xlsx].xlsx]_xls_35"/>
      <sheetName val=".xlsx].xlsx].xlsx].xlsx]_xls_36"/>
      <sheetName val=".xlsx].xlsx].xlsx].xlsx]_xls_37"/>
      <sheetName val=".xlsx].xlsx].xlsx].xlsx]_xls_38"/>
      <sheetName val=".xlsx].xlsx].xlsx].xlsx]_xls_39"/>
      <sheetName val=".xlsx].xlsx].xlsx].xlsx]_xls_40"/>
      <sheetName val=".xlsx].xlsx].xlsx].xlsx]_xls_41"/>
      <sheetName val=".xlsx].xlsx].xlsx].xlsx]_xls_42"/>
      <sheetName val=".xlsx].xlsx].xlsx].xlsx]_xls_43"/>
      <sheetName val=".xlsx].xlsx].xlsx].xlsx]_xls_44"/>
      <sheetName val=".xlsx].xlsx].xlsx].xlsx]_xls_45"/>
      <sheetName val=".xlsx].xlsx].xlsx].xlsx]22_09_2"/>
      <sheetName val=".xlsx].xlsx].xlsx].xlsx]22_09_3"/>
      <sheetName val=".xlsx].xlsx].xlsx].xlsx]22_09_4"/>
      <sheetName val=".xlsx].xlsx].xlsx].xlsx]22_09_5"/>
      <sheetName val=".xlsx].xlsx].xlsx].xlsx]22_09_6"/>
      <sheetName val=".xlsx].xlsx].xlsx].xlsx]22_09_7"/>
      <sheetName val=".xlsx].xlsx].xlsx].xlsx]22_09_8"/>
      <sheetName val=".xlsx].xlsx].xlsx].xlsx]22_09_9"/>
      <sheetName val=".xlsx].xlsx].xlsx]22_09_2022__2"/>
      <sheetName val=".xlsx].xlsx].xlsx]22_09_2022__3"/>
      <sheetName val=".xlsx].xlsx].xlsx]22_09_2022__4"/>
      <sheetName val=".xlsx].xlsx].xlsx]22_09_2022__5"/>
      <sheetName val=".xlsx].xlsx].xlsx]22_09_2022__6"/>
      <sheetName val=".xlsx].xlsx].xlsx]22_09_2022__7"/>
      <sheetName val=".xlsx].xlsx].xlsx]22_09_2022__8"/>
      <sheetName val=".xlsx].xlsx].xlsx]22_09_2022__9"/>
      <sheetName val=".xlsx].xlsx]22_09_2022_Guia_e_2"/>
      <sheetName val=".xlsx].xlsx]22_09_2022_Guia_e_3"/>
      <sheetName val=".xlsx].xlsx]22_09_2022_Guia_e_4"/>
      <sheetName val=".xlsx].xlsx]22_09_2022_Guia_e_5"/>
      <sheetName val=".xlsx].xlsx]22_09_2022_Guia_e_6"/>
      <sheetName val=".xlsx].xlsx]22_09_2022_Guia_e_7"/>
      <sheetName val=".xlsx].xlsx]22_09_2022_Guia_e_8"/>
      <sheetName val=".xlsx].xlsx]22_09_2022_Guia_e_9"/>
      <sheetName val=".xlsx]22_09_2022_Guia_elabora_2"/>
      <sheetName val=".xlsx]22_09_2022_Guia_elabora_3"/>
      <sheetName val=".xlsx]22_09_2022_Guia_elabora_4"/>
      <sheetName val=".xlsx]22_09_2022_Guia_elabora_5"/>
      <sheetName val=".xlsx]22_09_2022_Guia_elabora_6"/>
      <sheetName val=".xlsx]22_09_2022_Guia_elabora_7"/>
      <sheetName val=".xlsx]22_09_2022_Guia_elabora_8"/>
      <sheetName val=".xlsx]22_09_2022_Guia_elabora_9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00611_Guia elaboracion Anex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7"/>
  <sheetViews>
    <sheetView showGridLines="0" zoomScale="116" workbookViewId="0">
      <selection activeCell="B40" sqref="B40"/>
    </sheetView>
  </sheetViews>
  <sheetFormatPr defaultColWidth="11.42578125" defaultRowHeight="17.100000000000001" customHeight="1"/>
  <cols>
    <col min="1" max="1" width="11.42578125" style="582" customWidth="1"/>
    <col min="2" max="2" width="92.42578125" style="582" customWidth="1"/>
    <col min="3" max="3" width="31.28515625" style="605" customWidth="1"/>
    <col min="4" max="4" width="29.85546875" style="606" customWidth="1"/>
    <col min="5" max="256" width="11.42578125" style="582" customWidth="1"/>
    <col min="257" max="16384" width="11.42578125" style="583"/>
  </cols>
  <sheetData>
    <row r="1" spans="1:11" ht="62.25" customHeight="1">
      <c r="A1" s="613"/>
      <c r="B1" s="614"/>
      <c r="C1" s="578"/>
      <c r="D1" s="579"/>
      <c r="E1" s="580"/>
      <c r="F1" s="580"/>
      <c r="G1" s="580"/>
      <c r="H1" s="580"/>
      <c r="I1" s="580"/>
      <c r="J1" s="580"/>
      <c r="K1" s="581"/>
    </row>
    <row r="2" spans="1:11" ht="17.100000000000001" customHeight="1">
      <c r="A2" s="615"/>
      <c r="B2" s="616"/>
      <c r="C2" s="584"/>
      <c r="D2" s="584"/>
      <c r="E2" s="585"/>
      <c r="F2" s="585"/>
      <c r="G2" s="585"/>
      <c r="H2" s="585"/>
      <c r="I2" s="585"/>
      <c r="J2" s="585"/>
      <c r="K2" s="586"/>
    </row>
    <row r="3" spans="1:11" ht="17.100000000000001" customHeight="1">
      <c r="A3" s="587" t="s">
        <v>0</v>
      </c>
      <c r="B3" s="588" t="s">
        <v>1</v>
      </c>
      <c r="C3" s="589" t="s">
        <v>2</v>
      </c>
      <c r="D3" s="590" t="s">
        <v>3</v>
      </c>
      <c r="E3" s="591"/>
      <c r="F3" s="585"/>
      <c r="G3" s="585"/>
      <c r="H3" s="585"/>
      <c r="I3" s="585"/>
      <c r="J3" s="585"/>
      <c r="K3" s="586"/>
    </row>
    <row r="4" spans="1:11" ht="42" customHeight="1">
      <c r="A4" s="592">
        <v>1</v>
      </c>
      <c r="B4" s="593" t="s">
        <v>4</v>
      </c>
      <c r="C4" s="594" t="s">
        <v>5</v>
      </c>
      <c r="D4" s="595" t="s">
        <v>6</v>
      </c>
      <c r="E4" s="591"/>
      <c r="F4" s="585"/>
      <c r="G4" s="585"/>
      <c r="H4" s="585"/>
      <c r="I4" s="585"/>
      <c r="J4" s="585"/>
      <c r="K4" s="586"/>
    </row>
    <row r="5" spans="1:11" ht="42" customHeight="1">
      <c r="A5" s="592">
        <v>2</v>
      </c>
      <c r="B5" s="593" t="s">
        <v>7</v>
      </c>
      <c r="C5" s="594" t="s">
        <v>5</v>
      </c>
      <c r="D5" s="595" t="s">
        <v>6</v>
      </c>
      <c r="E5" s="591"/>
      <c r="F5" s="585"/>
      <c r="G5" s="585"/>
      <c r="H5" s="585"/>
      <c r="I5" s="585"/>
      <c r="J5" s="585"/>
      <c r="K5" s="586"/>
    </row>
    <row r="6" spans="1:11" ht="42" customHeight="1">
      <c r="A6" s="592">
        <v>3</v>
      </c>
      <c r="B6" s="593" t="s">
        <v>8</v>
      </c>
      <c r="C6" s="594" t="s">
        <v>5</v>
      </c>
      <c r="D6" s="595" t="s">
        <v>6</v>
      </c>
      <c r="E6" s="591"/>
      <c r="F6" s="585"/>
      <c r="G6" s="585"/>
      <c r="H6" s="585"/>
      <c r="I6" s="585"/>
      <c r="J6" s="585"/>
      <c r="K6" s="586"/>
    </row>
    <row r="7" spans="1:11" ht="42" customHeight="1">
      <c r="A7" s="592">
        <v>4</v>
      </c>
      <c r="B7" s="593" t="s">
        <v>9</v>
      </c>
      <c r="C7" s="594" t="s">
        <v>5</v>
      </c>
      <c r="D7" s="595" t="s">
        <v>6</v>
      </c>
      <c r="E7" s="591"/>
      <c r="F7" s="585"/>
      <c r="G7" s="585"/>
      <c r="H7" s="585"/>
      <c r="I7" s="585"/>
      <c r="J7" s="585"/>
      <c r="K7" s="586"/>
    </row>
    <row r="8" spans="1:11" ht="42" customHeight="1">
      <c r="A8" s="592">
        <v>5</v>
      </c>
      <c r="B8" s="593" t="s">
        <v>10</v>
      </c>
      <c r="C8" s="594" t="s">
        <v>5</v>
      </c>
      <c r="D8" s="595" t="s">
        <v>6</v>
      </c>
      <c r="E8" s="591"/>
      <c r="F8" s="585"/>
      <c r="G8" s="585"/>
      <c r="H8" s="585"/>
      <c r="I8" s="585"/>
      <c r="J8" s="585"/>
      <c r="K8" s="586"/>
    </row>
    <row r="9" spans="1:11" ht="42" customHeight="1">
      <c r="A9" s="592">
        <v>6</v>
      </c>
      <c r="B9" s="593" t="s">
        <v>11</v>
      </c>
      <c r="C9" s="594" t="s">
        <v>5</v>
      </c>
      <c r="D9" s="595" t="s">
        <v>6</v>
      </c>
      <c r="E9" s="591"/>
      <c r="F9" s="585"/>
      <c r="G9" s="585"/>
      <c r="H9" s="585"/>
      <c r="I9" s="585"/>
      <c r="J9" s="585"/>
      <c r="K9" s="586"/>
    </row>
    <row r="10" spans="1:11" ht="42" customHeight="1">
      <c r="A10" s="592">
        <v>7</v>
      </c>
      <c r="B10" s="593" t="s">
        <v>12</v>
      </c>
      <c r="C10" s="594" t="s">
        <v>5</v>
      </c>
      <c r="D10" s="595" t="s">
        <v>6</v>
      </c>
      <c r="E10" s="591"/>
      <c r="F10" s="585"/>
      <c r="G10" s="585"/>
      <c r="H10" s="585"/>
      <c r="I10" s="585"/>
      <c r="J10" s="585"/>
      <c r="K10" s="586"/>
    </row>
    <row r="11" spans="1:11" ht="42" customHeight="1">
      <c r="A11" s="592">
        <v>8</v>
      </c>
      <c r="B11" s="593" t="s">
        <v>13</v>
      </c>
      <c r="C11" s="594" t="s">
        <v>5</v>
      </c>
      <c r="D11" s="595" t="s">
        <v>6</v>
      </c>
      <c r="E11" s="591"/>
      <c r="F11" s="585"/>
      <c r="G11" s="585"/>
      <c r="H11" s="585"/>
      <c r="I11" s="585"/>
      <c r="J11" s="585"/>
      <c r="K11" s="586"/>
    </row>
    <row r="12" spans="1:11" ht="42" customHeight="1">
      <c r="A12" s="592">
        <v>9</v>
      </c>
      <c r="B12" s="593" t="s">
        <v>14</v>
      </c>
      <c r="C12" s="594" t="s">
        <v>5</v>
      </c>
      <c r="D12" s="595" t="s">
        <v>6</v>
      </c>
      <c r="E12" s="591"/>
      <c r="F12" s="585"/>
      <c r="G12" s="585"/>
      <c r="H12" s="585"/>
      <c r="I12" s="585"/>
      <c r="J12" s="585"/>
      <c r="K12" s="586"/>
    </row>
    <row r="13" spans="1:11" ht="42" customHeight="1">
      <c r="A13" s="592">
        <v>10</v>
      </c>
      <c r="B13" s="607" t="s">
        <v>15</v>
      </c>
      <c r="C13" s="608" t="s">
        <v>5</v>
      </c>
      <c r="D13" s="595" t="s">
        <v>6</v>
      </c>
      <c r="E13" s="591"/>
      <c r="F13" s="585"/>
      <c r="G13" s="585"/>
      <c r="H13" s="585"/>
      <c r="I13" s="585"/>
      <c r="J13" s="585"/>
      <c r="K13" s="586"/>
    </row>
    <row r="14" spans="1:11" ht="42" customHeight="1">
      <c r="A14" s="592">
        <v>11</v>
      </c>
      <c r="B14" s="607" t="s">
        <v>16</v>
      </c>
      <c r="C14" s="608" t="s">
        <v>5</v>
      </c>
      <c r="D14" s="595" t="s">
        <v>6</v>
      </c>
      <c r="E14" s="591"/>
      <c r="F14" s="585"/>
      <c r="G14" s="585"/>
      <c r="H14" s="585"/>
      <c r="I14" s="585"/>
      <c r="J14" s="585"/>
      <c r="K14" s="586"/>
    </row>
    <row r="15" spans="1:11" ht="42" customHeight="1">
      <c r="A15" s="592">
        <v>12</v>
      </c>
      <c r="B15" s="607" t="s">
        <v>17</v>
      </c>
      <c r="C15" s="608" t="s">
        <v>5</v>
      </c>
      <c r="D15" s="595" t="s">
        <v>6</v>
      </c>
      <c r="E15" s="591"/>
      <c r="F15" s="585"/>
      <c r="G15" s="585"/>
      <c r="H15" s="585"/>
      <c r="I15" s="585"/>
      <c r="J15" s="585"/>
      <c r="K15" s="586"/>
    </row>
    <row r="16" spans="1:11" ht="42" customHeight="1">
      <c r="A16" s="592">
        <v>13</v>
      </c>
      <c r="B16" s="607" t="s">
        <v>18</v>
      </c>
      <c r="C16" s="608" t="s">
        <v>5</v>
      </c>
      <c r="D16" s="595" t="s">
        <v>6</v>
      </c>
      <c r="E16" s="591"/>
      <c r="F16" s="585"/>
      <c r="G16" s="585"/>
      <c r="H16" s="585"/>
      <c r="I16" s="585"/>
      <c r="J16" s="585"/>
      <c r="K16" s="586"/>
    </row>
    <row r="17" spans="1:11" ht="42" customHeight="1">
      <c r="A17" s="592">
        <v>14</v>
      </c>
      <c r="B17" s="593" t="s">
        <v>19</v>
      </c>
      <c r="C17" s="594" t="s">
        <v>5</v>
      </c>
      <c r="D17" s="595" t="s">
        <v>6</v>
      </c>
      <c r="E17" s="591"/>
      <c r="F17" s="585"/>
      <c r="G17" s="585"/>
      <c r="H17" s="585"/>
      <c r="I17" s="585"/>
      <c r="J17" s="585"/>
      <c r="K17" s="586"/>
    </row>
    <row r="18" spans="1:11" ht="42" customHeight="1">
      <c r="A18" s="592">
        <v>15</v>
      </c>
      <c r="B18" s="593" t="s">
        <v>20</v>
      </c>
      <c r="C18" s="594" t="s">
        <v>5</v>
      </c>
      <c r="D18" s="595" t="s">
        <v>6</v>
      </c>
      <c r="E18" s="591"/>
      <c r="F18" s="585"/>
      <c r="G18" s="585"/>
      <c r="H18" s="585"/>
      <c r="I18" s="585"/>
      <c r="J18" s="585"/>
      <c r="K18" s="586"/>
    </row>
    <row r="19" spans="1:11" ht="42" customHeight="1">
      <c r="A19" s="592">
        <v>16</v>
      </c>
      <c r="B19" s="593" t="s">
        <v>21</v>
      </c>
      <c r="C19" s="594" t="s">
        <v>5</v>
      </c>
      <c r="D19" s="595" t="s">
        <v>6</v>
      </c>
      <c r="E19" s="591"/>
      <c r="F19" s="585"/>
      <c r="G19" s="585"/>
      <c r="H19" s="585"/>
      <c r="I19" s="585"/>
      <c r="J19" s="585"/>
      <c r="K19" s="586"/>
    </row>
    <row r="20" spans="1:11" ht="42" customHeight="1">
      <c r="A20" s="592">
        <v>17</v>
      </c>
      <c r="B20" s="593" t="s">
        <v>22</v>
      </c>
      <c r="C20" s="594" t="s">
        <v>5</v>
      </c>
      <c r="D20" s="595" t="s">
        <v>6</v>
      </c>
      <c r="E20" s="591"/>
      <c r="F20" s="585"/>
      <c r="G20" s="585"/>
      <c r="H20" s="585"/>
      <c r="I20" s="585"/>
      <c r="J20" s="585"/>
      <c r="K20" s="586"/>
    </row>
    <row r="21" spans="1:11" ht="42" customHeight="1">
      <c r="A21" s="592">
        <v>18</v>
      </c>
      <c r="B21" s="593" t="s">
        <v>23</v>
      </c>
      <c r="C21" s="594" t="s">
        <v>5</v>
      </c>
      <c r="D21" s="595" t="s">
        <v>6</v>
      </c>
      <c r="E21" s="591"/>
      <c r="F21" s="585"/>
      <c r="G21" s="585"/>
      <c r="H21" s="585"/>
      <c r="I21" s="585"/>
      <c r="J21" s="585"/>
      <c r="K21" s="586"/>
    </row>
    <row r="22" spans="1:11" ht="42" customHeight="1">
      <c r="A22" s="592">
        <v>19</v>
      </c>
      <c r="B22" s="593" t="s">
        <v>24</v>
      </c>
      <c r="C22" s="594" t="s">
        <v>5</v>
      </c>
      <c r="D22" s="595" t="s">
        <v>6</v>
      </c>
      <c r="E22" s="591"/>
      <c r="F22" s="585"/>
      <c r="G22" s="585"/>
      <c r="H22" s="585"/>
      <c r="I22" s="585"/>
      <c r="J22" s="585"/>
      <c r="K22" s="586"/>
    </row>
    <row r="23" spans="1:11" ht="42" customHeight="1">
      <c r="A23" s="592">
        <v>20</v>
      </c>
      <c r="B23" s="593" t="s">
        <v>25</v>
      </c>
      <c r="C23" s="594" t="s">
        <v>5</v>
      </c>
      <c r="D23" s="595" t="s">
        <v>6</v>
      </c>
      <c r="E23" s="591"/>
      <c r="F23" s="585"/>
      <c r="G23" s="585"/>
      <c r="H23" s="585"/>
      <c r="I23" s="585"/>
      <c r="J23" s="585"/>
      <c r="K23" s="586"/>
    </row>
    <row r="24" spans="1:11" ht="42" customHeight="1">
      <c r="A24" s="592">
        <v>21</v>
      </c>
      <c r="B24" s="593" t="s">
        <v>26</v>
      </c>
      <c r="C24" s="594" t="s">
        <v>5</v>
      </c>
      <c r="D24" s="595" t="s">
        <v>6</v>
      </c>
      <c r="E24" s="591"/>
      <c r="F24" s="585"/>
      <c r="G24" s="585"/>
      <c r="H24" s="585"/>
      <c r="I24" s="585"/>
      <c r="J24" s="585"/>
      <c r="K24" s="586"/>
    </row>
    <row r="25" spans="1:11" ht="42" customHeight="1">
      <c r="A25" s="592">
        <v>22</v>
      </c>
      <c r="B25" s="593" t="s">
        <v>27</v>
      </c>
      <c r="C25" s="594" t="s">
        <v>5</v>
      </c>
      <c r="D25" s="595" t="s">
        <v>6</v>
      </c>
      <c r="E25" s="591"/>
      <c r="F25" s="585"/>
      <c r="G25" s="585"/>
      <c r="H25" s="585"/>
      <c r="I25" s="585"/>
      <c r="J25" s="585"/>
      <c r="K25" s="586"/>
    </row>
    <row r="26" spans="1:11" ht="42" customHeight="1">
      <c r="A26" s="592">
        <v>23</v>
      </c>
      <c r="B26" s="593" t="s">
        <v>28</v>
      </c>
      <c r="C26" s="594" t="s">
        <v>5</v>
      </c>
      <c r="D26" s="595" t="s">
        <v>6</v>
      </c>
      <c r="E26" s="591"/>
      <c r="F26" s="585"/>
      <c r="G26" s="585"/>
      <c r="H26" s="585"/>
      <c r="I26" s="585"/>
      <c r="J26" s="585"/>
      <c r="K26" s="586"/>
    </row>
    <row r="27" spans="1:11" ht="42" customHeight="1">
      <c r="A27" s="592">
        <v>24</v>
      </c>
      <c r="B27" s="593" t="s">
        <v>29</v>
      </c>
      <c r="C27" s="594" t="s">
        <v>5</v>
      </c>
      <c r="D27" s="595" t="s">
        <v>6</v>
      </c>
      <c r="E27" s="591"/>
      <c r="F27" s="585"/>
      <c r="G27" s="585"/>
      <c r="H27" s="585"/>
      <c r="I27" s="585"/>
      <c r="J27" s="585"/>
      <c r="K27" s="586"/>
    </row>
    <row r="28" spans="1:11" ht="42" customHeight="1">
      <c r="A28" s="592">
        <v>25</v>
      </c>
      <c r="B28" s="593" t="s">
        <v>30</v>
      </c>
      <c r="C28" s="594" t="s">
        <v>5</v>
      </c>
      <c r="D28" s="595" t="s">
        <v>6</v>
      </c>
      <c r="E28" s="591"/>
      <c r="F28" s="585"/>
      <c r="G28" s="585"/>
      <c r="H28" s="585"/>
      <c r="I28" s="585"/>
      <c r="J28" s="585"/>
      <c r="K28" s="586"/>
    </row>
    <row r="29" spans="1:11" ht="42" customHeight="1">
      <c r="A29" s="592">
        <v>26</v>
      </c>
      <c r="B29" s="593" t="s">
        <v>31</v>
      </c>
      <c r="C29" s="594" t="s">
        <v>5</v>
      </c>
      <c r="D29" s="595" t="s">
        <v>6</v>
      </c>
      <c r="E29" s="591"/>
      <c r="F29" s="585"/>
      <c r="G29" s="585"/>
      <c r="H29" s="585"/>
      <c r="I29" s="585"/>
      <c r="J29" s="585"/>
      <c r="K29" s="586"/>
    </row>
    <row r="30" spans="1:11" ht="42" customHeight="1">
      <c r="A30" s="592">
        <v>27</v>
      </c>
      <c r="B30" s="593" t="s">
        <v>32</v>
      </c>
      <c r="C30" s="594" t="s">
        <v>5</v>
      </c>
      <c r="D30" s="595" t="s">
        <v>6</v>
      </c>
      <c r="E30" s="591"/>
      <c r="F30" s="585"/>
      <c r="G30" s="585"/>
      <c r="H30" s="585"/>
      <c r="I30" s="585"/>
      <c r="J30" s="585"/>
      <c r="K30" s="586"/>
    </row>
    <row r="31" spans="1:11" ht="42" customHeight="1">
      <c r="A31" s="592">
        <v>28</v>
      </c>
      <c r="B31" s="593" t="s">
        <v>33</v>
      </c>
      <c r="C31" s="594" t="s">
        <v>5</v>
      </c>
      <c r="D31" s="595" t="s">
        <v>6</v>
      </c>
      <c r="E31" s="591"/>
      <c r="F31" s="585"/>
      <c r="G31" s="585"/>
      <c r="H31" s="585"/>
      <c r="I31" s="585"/>
      <c r="J31" s="585"/>
      <c r="K31" s="586"/>
    </row>
    <row r="32" spans="1:11" ht="42" customHeight="1">
      <c r="A32" s="592">
        <v>29</v>
      </c>
      <c r="B32" s="593" t="s">
        <v>34</v>
      </c>
      <c r="C32" s="594" t="s">
        <v>5</v>
      </c>
      <c r="D32" s="595" t="s">
        <v>6</v>
      </c>
      <c r="E32" s="591"/>
      <c r="F32" s="585"/>
      <c r="G32" s="585"/>
      <c r="H32" s="585"/>
      <c r="I32" s="585"/>
      <c r="J32" s="585"/>
      <c r="K32" s="586"/>
    </row>
    <row r="33" spans="1:11" ht="42" customHeight="1">
      <c r="A33" s="592">
        <v>30</v>
      </c>
      <c r="B33" s="593" t="s">
        <v>35</v>
      </c>
      <c r="C33" s="594" t="s">
        <v>5</v>
      </c>
      <c r="D33" s="595" t="s">
        <v>6</v>
      </c>
      <c r="E33" s="591"/>
      <c r="F33" s="585"/>
      <c r="G33" s="585"/>
      <c r="H33" s="585"/>
      <c r="I33" s="585"/>
      <c r="J33" s="585"/>
      <c r="K33" s="586"/>
    </row>
    <row r="34" spans="1:11" ht="42" customHeight="1">
      <c r="A34" s="592">
        <v>31</v>
      </c>
      <c r="B34" s="593" t="s">
        <v>36</v>
      </c>
      <c r="C34" s="594" t="s">
        <v>6</v>
      </c>
      <c r="D34" s="595" t="s">
        <v>6</v>
      </c>
      <c r="E34" s="591"/>
      <c r="F34" s="585"/>
      <c r="G34" s="585"/>
      <c r="H34" s="585"/>
      <c r="I34" s="585"/>
      <c r="J34" s="585"/>
      <c r="K34" s="586"/>
    </row>
    <row r="35" spans="1:11" ht="42" customHeight="1">
      <c r="A35" s="592">
        <v>32</v>
      </c>
      <c r="B35" s="593" t="s">
        <v>37</v>
      </c>
      <c r="C35" s="594" t="s">
        <v>6</v>
      </c>
      <c r="D35" s="595" t="s">
        <v>6</v>
      </c>
      <c r="E35" s="591"/>
      <c r="F35" s="585"/>
      <c r="G35" s="585"/>
      <c r="H35" s="585"/>
      <c r="I35" s="585"/>
      <c r="J35" s="585"/>
      <c r="K35" s="586"/>
    </row>
    <row r="36" spans="1:11" ht="42" customHeight="1">
      <c r="A36" s="592">
        <v>33</v>
      </c>
      <c r="B36" s="593" t="s">
        <v>38</v>
      </c>
      <c r="C36" s="594" t="s">
        <v>6</v>
      </c>
      <c r="D36" s="595" t="s">
        <v>6</v>
      </c>
      <c r="E36" s="591"/>
      <c r="F36" s="585"/>
      <c r="G36" s="585"/>
      <c r="H36" s="585"/>
      <c r="I36" s="585"/>
      <c r="J36" s="585"/>
      <c r="K36" s="586"/>
    </row>
    <row r="37" spans="1:11" ht="42" customHeight="1">
      <c r="A37" s="592">
        <v>34</v>
      </c>
      <c r="B37" s="593" t="s">
        <v>39</v>
      </c>
      <c r="C37" s="594" t="s">
        <v>6</v>
      </c>
      <c r="D37" s="595" t="s">
        <v>6</v>
      </c>
      <c r="E37" s="591"/>
      <c r="F37" s="585"/>
      <c r="G37" s="585"/>
      <c r="H37" s="585"/>
      <c r="I37" s="585"/>
      <c r="J37" s="585"/>
      <c r="K37" s="586"/>
    </row>
    <row r="38" spans="1:11" ht="42" customHeight="1">
      <c r="A38" s="592">
        <v>35</v>
      </c>
      <c r="B38" s="593" t="s">
        <v>40</v>
      </c>
      <c r="C38" s="594" t="s">
        <v>6</v>
      </c>
      <c r="D38" s="595" t="s">
        <v>6</v>
      </c>
      <c r="E38" s="591"/>
      <c r="F38" s="585"/>
      <c r="G38" s="585"/>
      <c r="H38" s="585"/>
      <c r="I38" s="585"/>
      <c r="J38" s="585"/>
      <c r="K38" s="586"/>
    </row>
    <row r="39" spans="1:11" ht="42" customHeight="1">
      <c r="A39" s="592">
        <v>36</v>
      </c>
      <c r="B39" s="593" t="s">
        <v>41</v>
      </c>
      <c r="C39" s="594" t="s">
        <v>6</v>
      </c>
      <c r="D39" s="595" t="s">
        <v>6</v>
      </c>
      <c r="E39" s="591"/>
      <c r="F39" s="585"/>
      <c r="G39" s="585"/>
      <c r="H39" s="585"/>
      <c r="I39" s="585"/>
      <c r="J39" s="585"/>
      <c r="K39" s="586"/>
    </row>
    <row r="40" spans="1:11" ht="42" customHeight="1">
      <c r="A40" s="592">
        <v>37</v>
      </c>
      <c r="B40" s="593" t="s">
        <v>42</v>
      </c>
      <c r="C40" s="594" t="s">
        <v>43</v>
      </c>
      <c r="D40" s="596" t="s">
        <v>44</v>
      </c>
      <c r="E40" s="591"/>
      <c r="F40" s="585"/>
      <c r="G40" s="585"/>
      <c r="H40" s="585"/>
      <c r="I40" s="585"/>
      <c r="J40" s="585"/>
      <c r="K40" s="586"/>
    </row>
    <row r="41" spans="1:11" ht="42" customHeight="1">
      <c r="A41" s="592">
        <v>38</v>
      </c>
      <c r="B41" s="593" t="s">
        <v>45</v>
      </c>
      <c r="C41" s="594" t="s">
        <v>43</v>
      </c>
      <c r="D41" s="596" t="s">
        <v>44</v>
      </c>
      <c r="E41" s="591"/>
      <c r="F41" s="585"/>
      <c r="G41" s="585"/>
      <c r="H41" s="585"/>
      <c r="I41" s="585"/>
      <c r="J41" s="585"/>
      <c r="K41" s="586"/>
    </row>
    <row r="42" spans="1:11" ht="42" customHeight="1">
      <c r="A42" s="592">
        <v>39</v>
      </c>
      <c r="B42" s="593" t="s">
        <v>46</v>
      </c>
      <c r="C42" s="594" t="s">
        <v>43</v>
      </c>
      <c r="D42" s="596" t="s">
        <v>44</v>
      </c>
      <c r="E42" s="591"/>
      <c r="F42" s="585"/>
      <c r="G42" s="585"/>
      <c r="H42" s="585"/>
      <c r="I42" s="585"/>
      <c r="J42" s="585"/>
      <c r="K42" s="586"/>
    </row>
    <row r="43" spans="1:11" ht="42" customHeight="1">
      <c r="A43" s="592">
        <v>40</v>
      </c>
      <c r="B43" s="593" t="s">
        <v>47</v>
      </c>
      <c r="C43" s="594" t="s">
        <v>43</v>
      </c>
      <c r="D43" s="596" t="s">
        <v>44</v>
      </c>
      <c r="E43" s="591"/>
      <c r="F43" s="585"/>
      <c r="G43" s="585"/>
      <c r="H43" s="585"/>
      <c r="I43" s="585"/>
      <c r="J43" s="585"/>
      <c r="K43" s="586"/>
    </row>
    <row r="44" spans="1:11" ht="42" customHeight="1">
      <c r="A44" s="592">
        <v>41</v>
      </c>
      <c r="B44" s="593" t="s">
        <v>48</v>
      </c>
      <c r="C44" s="594" t="s">
        <v>43</v>
      </c>
      <c r="D44" s="596" t="s">
        <v>44</v>
      </c>
      <c r="E44" s="591"/>
      <c r="F44" s="585"/>
      <c r="G44" s="585"/>
      <c r="H44" s="585"/>
      <c r="I44" s="585"/>
      <c r="J44" s="585"/>
      <c r="K44" s="586"/>
    </row>
    <row r="45" spans="1:11" ht="42" customHeight="1">
      <c r="A45" s="592">
        <v>42</v>
      </c>
      <c r="B45" s="593" t="s">
        <v>49</v>
      </c>
      <c r="C45" s="594" t="s">
        <v>43</v>
      </c>
      <c r="D45" s="596" t="s">
        <v>44</v>
      </c>
      <c r="E45" s="591"/>
      <c r="F45" s="585"/>
      <c r="G45" s="585"/>
      <c r="H45" s="585"/>
      <c r="I45" s="585"/>
      <c r="J45" s="585"/>
      <c r="K45" s="586"/>
    </row>
    <row r="46" spans="1:11" ht="42" customHeight="1">
      <c r="A46" s="592">
        <v>43</v>
      </c>
      <c r="B46" s="593" t="s">
        <v>50</v>
      </c>
      <c r="C46" s="594" t="s">
        <v>43</v>
      </c>
      <c r="D46" s="596" t="s">
        <v>44</v>
      </c>
      <c r="E46" s="591"/>
      <c r="F46" s="585"/>
      <c r="G46" s="585"/>
      <c r="H46" s="585"/>
      <c r="I46" s="585"/>
      <c r="J46" s="585"/>
      <c r="K46" s="586"/>
    </row>
    <row r="47" spans="1:11" ht="42" customHeight="1">
      <c r="A47" s="592">
        <v>44</v>
      </c>
      <c r="B47" s="593" t="s">
        <v>51</v>
      </c>
      <c r="C47" s="594" t="s">
        <v>43</v>
      </c>
      <c r="D47" s="596" t="s">
        <v>44</v>
      </c>
      <c r="E47" s="591"/>
      <c r="F47" s="585"/>
      <c r="G47" s="585"/>
      <c r="H47" s="585"/>
      <c r="I47" s="585"/>
      <c r="J47" s="585"/>
      <c r="K47" s="586"/>
    </row>
    <row r="48" spans="1:11" ht="42" customHeight="1">
      <c r="A48" s="592">
        <v>45</v>
      </c>
      <c r="B48" s="593" t="s">
        <v>52</v>
      </c>
      <c r="C48" s="594" t="s">
        <v>43</v>
      </c>
      <c r="D48" s="596" t="s">
        <v>44</v>
      </c>
      <c r="E48" s="591"/>
      <c r="F48" s="585"/>
      <c r="G48" s="585"/>
      <c r="H48" s="585"/>
      <c r="I48" s="585"/>
      <c r="J48" s="585"/>
      <c r="K48" s="586"/>
    </row>
    <row r="49" spans="1:11" ht="42" customHeight="1">
      <c r="A49" s="592">
        <v>46</v>
      </c>
      <c r="B49" s="593" t="s">
        <v>53</v>
      </c>
      <c r="C49" s="594" t="s">
        <v>43</v>
      </c>
      <c r="D49" s="596" t="s">
        <v>44</v>
      </c>
      <c r="E49" s="591"/>
      <c r="F49" s="585"/>
      <c r="G49" s="585"/>
      <c r="H49" s="585"/>
      <c r="I49" s="585"/>
      <c r="J49" s="585"/>
      <c r="K49" s="586"/>
    </row>
    <row r="50" spans="1:11" ht="42" customHeight="1">
      <c r="A50" s="592">
        <v>47</v>
      </c>
      <c r="B50" s="593" t="s">
        <v>54</v>
      </c>
      <c r="C50" s="594" t="s">
        <v>43</v>
      </c>
      <c r="D50" s="596" t="s">
        <v>44</v>
      </c>
      <c r="E50" s="591"/>
      <c r="F50" s="585"/>
      <c r="G50" s="585"/>
      <c r="H50" s="585"/>
      <c r="I50" s="585"/>
      <c r="J50" s="585"/>
      <c r="K50" s="586"/>
    </row>
    <row r="51" spans="1:11" ht="42" customHeight="1">
      <c r="A51" s="592">
        <v>48</v>
      </c>
      <c r="B51" s="593" t="s">
        <v>55</v>
      </c>
      <c r="C51" s="594" t="s">
        <v>43</v>
      </c>
      <c r="D51" s="596" t="s">
        <v>44</v>
      </c>
      <c r="E51" s="591"/>
      <c r="F51" s="585"/>
      <c r="G51" s="585"/>
      <c r="H51" s="585"/>
      <c r="I51" s="585"/>
      <c r="J51" s="585"/>
      <c r="K51" s="586"/>
    </row>
    <row r="52" spans="1:11" ht="42" customHeight="1">
      <c r="A52" s="592">
        <v>49</v>
      </c>
      <c r="B52" s="593" t="s">
        <v>56</v>
      </c>
      <c r="C52" s="594" t="s">
        <v>43</v>
      </c>
      <c r="D52" s="596" t="s">
        <v>44</v>
      </c>
      <c r="E52" s="591"/>
      <c r="F52" s="585"/>
      <c r="G52" s="585"/>
      <c r="H52" s="585"/>
      <c r="I52" s="585"/>
      <c r="J52" s="585"/>
      <c r="K52" s="586"/>
    </row>
    <row r="53" spans="1:11" ht="42" customHeight="1">
      <c r="A53" s="592">
        <v>50</v>
      </c>
      <c r="B53" s="593" t="s">
        <v>57</v>
      </c>
      <c r="C53" s="594" t="s">
        <v>43</v>
      </c>
      <c r="D53" s="596" t="s">
        <v>44</v>
      </c>
      <c r="E53" s="591"/>
      <c r="F53" s="585"/>
      <c r="G53" s="585"/>
      <c r="H53" s="585"/>
      <c r="I53" s="585"/>
      <c r="J53" s="585"/>
      <c r="K53" s="586"/>
    </row>
    <row r="54" spans="1:11" ht="42" customHeight="1">
      <c r="A54" s="592">
        <v>51</v>
      </c>
      <c r="B54" s="593" t="s">
        <v>58</v>
      </c>
      <c r="C54" s="594" t="s">
        <v>43</v>
      </c>
      <c r="D54" s="596" t="s">
        <v>44</v>
      </c>
      <c r="E54" s="591"/>
      <c r="F54" s="585"/>
      <c r="G54" s="585"/>
      <c r="H54" s="585"/>
      <c r="I54" s="585"/>
      <c r="J54" s="585"/>
      <c r="K54" s="586"/>
    </row>
    <row r="55" spans="1:11" ht="42" customHeight="1">
      <c r="A55" s="592">
        <v>52</v>
      </c>
      <c r="B55" s="593" t="s">
        <v>59</v>
      </c>
      <c r="C55" s="594" t="s">
        <v>43</v>
      </c>
      <c r="D55" s="596" t="s">
        <v>44</v>
      </c>
      <c r="E55" s="591"/>
      <c r="F55" s="585"/>
      <c r="G55" s="585"/>
      <c r="H55" s="585"/>
      <c r="I55" s="585"/>
      <c r="J55" s="585"/>
      <c r="K55" s="586"/>
    </row>
    <row r="56" spans="1:11" ht="42" customHeight="1">
      <c r="A56" s="592">
        <v>53</v>
      </c>
      <c r="B56" s="593" t="s">
        <v>60</v>
      </c>
      <c r="C56" s="594" t="s">
        <v>43</v>
      </c>
      <c r="D56" s="596" t="s">
        <v>44</v>
      </c>
      <c r="E56" s="591"/>
      <c r="F56" s="585"/>
      <c r="G56" s="585"/>
      <c r="H56" s="585"/>
      <c r="I56" s="585"/>
      <c r="J56" s="585"/>
      <c r="K56" s="586"/>
    </row>
    <row r="57" spans="1:11" ht="42" customHeight="1">
      <c r="A57" s="592">
        <v>54</v>
      </c>
      <c r="B57" s="593" t="s">
        <v>61</v>
      </c>
      <c r="C57" s="594" t="s">
        <v>43</v>
      </c>
      <c r="D57" s="596" t="s">
        <v>44</v>
      </c>
      <c r="E57" s="591"/>
      <c r="F57" s="585"/>
      <c r="G57" s="585"/>
      <c r="H57" s="585"/>
      <c r="I57" s="585"/>
      <c r="J57" s="585"/>
      <c r="K57" s="586"/>
    </row>
    <row r="58" spans="1:11" ht="42" customHeight="1">
      <c r="A58" s="592">
        <v>55</v>
      </c>
      <c r="B58" s="593" t="s">
        <v>62</v>
      </c>
      <c r="C58" s="594" t="s">
        <v>43</v>
      </c>
      <c r="D58" s="596" t="s">
        <v>44</v>
      </c>
      <c r="E58" s="591"/>
      <c r="F58" s="585"/>
      <c r="G58" s="585"/>
      <c r="H58" s="585"/>
      <c r="I58" s="585"/>
      <c r="J58" s="585"/>
      <c r="K58" s="586"/>
    </row>
    <row r="59" spans="1:11" ht="42" customHeight="1">
      <c r="A59" s="592">
        <v>56</v>
      </c>
      <c r="B59" s="593" t="s">
        <v>63</v>
      </c>
      <c r="C59" s="594" t="s">
        <v>43</v>
      </c>
      <c r="D59" s="596" t="s">
        <v>44</v>
      </c>
      <c r="E59" s="591"/>
      <c r="F59" s="585"/>
      <c r="G59" s="585"/>
      <c r="H59" s="585"/>
      <c r="I59" s="585"/>
      <c r="J59" s="585"/>
      <c r="K59" s="586"/>
    </row>
    <row r="60" spans="1:11" ht="42" customHeight="1">
      <c r="A60" s="592">
        <v>57</v>
      </c>
      <c r="B60" s="593" t="s">
        <v>64</v>
      </c>
      <c r="C60" s="594" t="s">
        <v>43</v>
      </c>
      <c r="D60" s="596" t="s">
        <v>44</v>
      </c>
      <c r="E60" s="591"/>
      <c r="F60" s="585"/>
      <c r="G60" s="585"/>
      <c r="H60" s="585"/>
      <c r="I60" s="585"/>
      <c r="J60" s="585"/>
      <c r="K60" s="586"/>
    </row>
    <row r="61" spans="1:11" ht="42" customHeight="1">
      <c r="A61" s="592">
        <v>58</v>
      </c>
      <c r="B61" s="593" t="s">
        <v>65</v>
      </c>
      <c r="C61" s="594" t="s">
        <v>66</v>
      </c>
      <c r="D61" s="595" t="s">
        <v>67</v>
      </c>
      <c r="E61" s="591"/>
      <c r="F61" s="585"/>
      <c r="G61" s="585"/>
      <c r="H61" s="585"/>
      <c r="I61" s="585"/>
      <c r="J61" s="585"/>
      <c r="K61" s="586"/>
    </row>
    <row r="62" spans="1:11" ht="42" customHeight="1">
      <c r="A62" s="592">
        <v>59</v>
      </c>
      <c r="B62" s="593" t="s">
        <v>68</v>
      </c>
      <c r="C62" s="594" t="s">
        <v>66</v>
      </c>
      <c r="D62" s="595" t="s">
        <v>67</v>
      </c>
      <c r="E62" s="591"/>
      <c r="F62" s="585"/>
      <c r="G62" s="585"/>
      <c r="H62" s="585"/>
      <c r="I62" s="585"/>
      <c r="J62" s="585"/>
      <c r="K62" s="586"/>
    </row>
    <row r="63" spans="1:11" ht="42" customHeight="1">
      <c r="A63" s="592">
        <v>60</v>
      </c>
      <c r="B63" s="593" t="s">
        <v>69</v>
      </c>
      <c r="C63" s="594" t="s">
        <v>66</v>
      </c>
      <c r="D63" s="595" t="s">
        <v>67</v>
      </c>
      <c r="E63" s="591"/>
      <c r="F63" s="585"/>
      <c r="G63" s="585"/>
      <c r="H63" s="585"/>
      <c r="I63" s="585"/>
      <c r="J63" s="585"/>
      <c r="K63" s="586"/>
    </row>
    <row r="64" spans="1:11" ht="42" customHeight="1">
      <c r="A64" s="592">
        <v>61</v>
      </c>
      <c r="B64" s="593" t="s">
        <v>70</v>
      </c>
      <c r="C64" s="594" t="s">
        <v>66</v>
      </c>
      <c r="D64" s="595" t="s">
        <v>67</v>
      </c>
      <c r="E64" s="591"/>
      <c r="F64" s="585"/>
      <c r="G64" s="585"/>
      <c r="H64" s="585"/>
      <c r="I64" s="585"/>
      <c r="J64" s="585"/>
      <c r="K64" s="586"/>
    </row>
    <row r="65" spans="1:256" ht="42" customHeight="1">
      <c r="A65" s="592">
        <v>62</v>
      </c>
      <c r="B65" s="593" t="s">
        <v>71</v>
      </c>
      <c r="C65" s="594" t="s">
        <v>66</v>
      </c>
      <c r="D65" s="595" t="s">
        <v>67</v>
      </c>
      <c r="E65" s="591"/>
      <c r="F65" s="585"/>
      <c r="G65" s="585"/>
      <c r="H65" s="585"/>
      <c r="I65" s="585"/>
      <c r="J65" s="585"/>
      <c r="K65" s="586"/>
    </row>
    <row r="66" spans="1:256" ht="42" customHeight="1">
      <c r="A66" s="592">
        <v>63</v>
      </c>
      <c r="B66" s="593" t="s">
        <v>72</v>
      </c>
      <c r="C66" s="594" t="s">
        <v>66</v>
      </c>
      <c r="D66" s="595" t="s">
        <v>67</v>
      </c>
      <c r="E66" s="591"/>
      <c r="F66" s="585"/>
      <c r="G66" s="585"/>
      <c r="H66" s="585"/>
      <c r="I66" s="585"/>
      <c r="J66" s="585"/>
      <c r="K66" s="586"/>
    </row>
    <row r="67" spans="1:256" ht="42" customHeight="1">
      <c r="A67" s="592">
        <v>64</v>
      </c>
      <c r="B67" s="593" t="s">
        <v>73</v>
      </c>
      <c r="C67" s="594" t="s">
        <v>66</v>
      </c>
      <c r="D67" s="595" t="s">
        <v>67</v>
      </c>
      <c r="E67" s="591"/>
      <c r="F67" s="585"/>
      <c r="G67" s="585"/>
      <c r="H67" s="585"/>
      <c r="I67" s="585"/>
      <c r="J67" s="585"/>
      <c r="K67" s="586"/>
    </row>
    <row r="68" spans="1:256" ht="42" customHeight="1">
      <c r="A68" s="592">
        <v>65</v>
      </c>
      <c r="B68" s="593" t="s">
        <v>74</v>
      </c>
      <c r="C68" s="594" t="s">
        <v>66</v>
      </c>
      <c r="D68" s="595" t="s">
        <v>67</v>
      </c>
      <c r="E68" s="591"/>
      <c r="F68" s="585"/>
      <c r="G68" s="585"/>
      <c r="H68" s="585"/>
      <c r="I68" s="585"/>
      <c r="J68" s="585"/>
      <c r="K68" s="586"/>
    </row>
    <row r="69" spans="1:256" ht="42" customHeight="1">
      <c r="A69" s="592">
        <v>66</v>
      </c>
      <c r="B69" s="593" t="s">
        <v>75</v>
      </c>
      <c r="C69" s="594" t="s">
        <v>66</v>
      </c>
      <c r="D69" s="595" t="s">
        <v>67</v>
      </c>
      <c r="E69" s="591"/>
      <c r="F69" s="585"/>
      <c r="G69" s="585"/>
      <c r="H69" s="585"/>
      <c r="I69" s="585"/>
      <c r="J69" s="585"/>
      <c r="K69" s="586"/>
    </row>
    <row r="70" spans="1:256" ht="42" customHeight="1">
      <c r="A70" s="592">
        <v>67</v>
      </c>
      <c r="B70" s="593" t="s">
        <v>76</v>
      </c>
      <c r="C70" s="594" t="s">
        <v>66</v>
      </c>
      <c r="D70" s="595" t="s">
        <v>67</v>
      </c>
      <c r="E70" s="591"/>
      <c r="F70" s="585"/>
      <c r="G70" s="585"/>
      <c r="H70" s="585"/>
      <c r="I70" s="585"/>
      <c r="J70" s="585"/>
      <c r="K70" s="586"/>
    </row>
    <row r="71" spans="1:256" s="601" customFormat="1" ht="42" customHeight="1">
      <c r="A71" s="592">
        <v>68</v>
      </c>
      <c r="B71" s="593" t="s">
        <v>77</v>
      </c>
      <c r="C71" s="594" t="s">
        <v>78</v>
      </c>
      <c r="D71" s="595" t="s">
        <v>67</v>
      </c>
      <c r="E71" s="597"/>
      <c r="F71" s="598"/>
      <c r="G71" s="598"/>
      <c r="H71" s="598"/>
      <c r="I71" s="598"/>
      <c r="J71" s="598"/>
      <c r="K71" s="599"/>
      <c r="L71" s="600"/>
      <c r="M71" s="600"/>
      <c r="N71" s="600"/>
      <c r="O71" s="600"/>
      <c r="P71" s="600"/>
      <c r="Q71" s="600"/>
      <c r="R71" s="600"/>
      <c r="S71" s="600"/>
      <c r="T71" s="600"/>
      <c r="U71" s="600"/>
      <c r="V71" s="600"/>
      <c r="W71" s="600"/>
      <c r="X71" s="600"/>
      <c r="Y71" s="600"/>
      <c r="Z71" s="600"/>
      <c r="AA71" s="600"/>
      <c r="AB71" s="600"/>
      <c r="AC71" s="600"/>
      <c r="AD71" s="600"/>
      <c r="AE71" s="600"/>
      <c r="AF71" s="600"/>
      <c r="AG71" s="600"/>
      <c r="AH71" s="600"/>
      <c r="AI71" s="600"/>
      <c r="AJ71" s="600"/>
      <c r="AK71" s="600"/>
      <c r="AL71" s="600"/>
      <c r="AM71" s="600"/>
      <c r="AN71" s="600"/>
      <c r="AO71" s="600"/>
      <c r="AP71" s="600"/>
      <c r="AQ71" s="600"/>
      <c r="AR71" s="600"/>
      <c r="AS71" s="600"/>
      <c r="AT71" s="600"/>
      <c r="AU71" s="600"/>
      <c r="AV71" s="600"/>
      <c r="AW71" s="600"/>
      <c r="AX71" s="600"/>
      <c r="AY71" s="600"/>
      <c r="AZ71" s="600"/>
      <c r="BA71" s="600"/>
      <c r="BB71" s="600"/>
      <c r="BC71" s="600"/>
      <c r="BD71" s="600"/>
      <c r="BE71" s="600"/>
      <c r="BF71" s="600"/>
      <c r="BG71" s="600"/>
      <c r="BH71" s="600"/>
      <c r="BI71" s="600"/>
      <c r="BJ71" s="600"/>
      <c r="BK71" s="600"/>
      <c r="BL71" s="600"/>
      <c r="BM71" s="600"/>
      <c r="BN71" s="600"/>
      <c r="BO71" s="600"/>
      <c r="BP71" s="600"/>
      <c r="BQ71" s="600"/>
      <c r="BR71" s="600"/>
      <c r="BS71" s="600"/>
      <c r="BT71" s="600"/>
      <c r="BU71" s="600"/>
      <c r="BV71" s="600"/>
      <c r="BW71" s="600"/>
      <c r="BX71" s="600"/>
      <c r="BY71" s="600"/>
      <c r="BZ71" s="600"/>
      <c r="CA71" s="600"/>
      <c r="CB71" s="600"/>
      <c r="CC71" s="600"/>
      <c r="CD71" s="600"/>
      <c r="CE71" s="600"/>
      <c r="CF71" s="600"/>
      <c r="CG71" s="600"/>
      <c r="CH71" s="600"/>
      <c r="CI71" s="600"/>
      <c r="CJ71" s="600"/>
      <c r="CK71" s="600"/>
      <c r="CL71" s="600"/>
      <c r="CM71" s="600"/>
      <c r="CN71" s="600"/>
      <c r="CO71" s="600"/>
      <c r="CP71" s="600"/>
      <c r="CQ71" s="600"/>
      <c r="CR71" s="600"/>
      <c r="CS71" s="600"/>
      <c r="CT71" s="600"/>
      <c r="CU71" s="600"/>
      <c r="CV71" s="600"/>
      <c r="CW71" s="600"/>
      <c r="CX71" s="600"/>
      <c r="CY71" s="600"/>
      <c r="CZ71" s="600"/>
      <c r="DA71" s="600"/>
      <c r="DB71" s="600"/>
      <c r="DC71" s="600"/>
      <c r="DD71" s="600"/>
      <c r="DE71" s="600"/>
      <c r="DF71" s="600"/>
      <c r="DG71" s="600"/>
      <c r="DH71" s="600"/>
      <c r="DI71" s="600"/>
      <c r="DJ71" s="600"/>
      <c r="DK71" s="600"/>
      <c r="DL71" s="600"/>
      <c r="DM71" s="600"/>
      <c r="DN71" s="600"/>
      <c r="DO71" s="600"/>
      <c r="DP71" s="600"/>
      <c r="DQ71" s="600"/>
      <c r="DR71" s="600"/>
      <c r="DS71" s="600"/>
      <c r="DT71" s="600"/>
      <c r="DU71" s="600"/>
      <c r="DV71" s="600"/>
      <c r="DW71" s="600"/>
      <c r="DX71" s="600"/>
      <c r="DY71" s="600"/>
      <c r="DZ71" s="600"/>
      <c r="EA71" s="600"/>
      <c r="EB71" s="600"/>
      <c r="EC71" s="600"/>
      <c r="ED71" s="600"/>
      <c r="EE71" s="600"/>
      <c r="EF71" s="600"/>
      <c r="EG71" s="600"/>
      <c r="EH71" s="600"/>
      <c r="EI71" s="600"/>
      <c r="EJ71" s="600"/>
      <c r="EK71" s="600"/>
      <c r="EL71" s="600"/>
      <c r="EM71" s="600"/>
      <c r="EN71" s="600"/>
      <c r="EO71" s="600"/>
      <c r="EP71" s="600"/>
      <c r="EQ71" s="600"/>
      <c r="ER71" s="600"/>
      <c r="ES71" s="600"/>
      <c r="ET71" s="600"/>
      <c r="EU71" s="600"/>
      <c r="EV71" s="600"/>
      <c r="EW71" s="600"/>
      <c r="EX71" s="600"/>
      <c r="EY71" s="600"/>
      <c r="EZ71" s="600"/>
      <c r="FA71" s="600"/>
      <c r="FB71" s="600"/>
      <c r="FC71" s="600"/>
      <c r="FD71" s="600"/>
      <c r="FE71" s="600"/>
      <c r="FF71" s="600"/>
      <c r="FG71" s="600"/>
      <c r="FH71" s="600"/>
      <c r="FI71" s="600"/>
      <c r="FJ71" s="600"/>
      <c r="FK71" s="600"/>
      <c r="FL71" s="600"/>
      <c r="FM71" s="600"/>
      <c r="FN71" s="600"/>
      <c r="FO71" s="600"/>
      <c r="FP71" s="600"/>
      <c r="FQ71" s="600"/>
      <c r="FR71" s="600"/>
      <c r="FS71" s="600"/>
      <c r="FT71" s="600"/>
      <c r="FU71" s="600"/>
      <c r="FV71" s="600"/>
      <c r="FW71" s="600"/>
      <c r="FX71" s="600"/>
      <c r="FY71" s="600"/>
      <c r="FZ71" s="600"/>
      <c r="GA71" s="600"/>
      <c r="GB71" s="600"/>
      <c r="GC71" s="600"/>
      <c r="GD71" s="600"/>
      <c r="GE71" s="600"/>
      <c r="GF71" s="600"/>
      <c r="GG71" s="600"/>
      <c r="GH71" s="600"/>
      <c r="GI71" s="600"/>
      <c r="GJ71" s="600"/>
      <c r="GK71" s="600"/>
      <c r="GL71" s="600"/>
      <c r="GM71" s="600"/>
      <c r="GN71" s="600"/>
      <c r="GO71" s="600"/>
      <c r="GP71" s="600"/>
      <c r="GQ71" s="600"/>
      <c r="GR71" s="600"/>
      <c r="GS71" s="600"/>
      <c r="GT71" s="600"/>
      <c r="GU71" s="600"/>
      <c r="GV71" s="600"/>
      <c r="GW71" s="600"/>
      <c r="GX71" s="600"/>
      <c r="GY71" s="600"/>
      <c r="GZ71" s="600"/>
      <c r="HA71" s="600"/>
      <c r="HB71" s="600"/>
      <c r="HC71" s="600"/>
      <c r="HD71" s="600"/>
      <c r="HE71" s="600"/>
      <c r="HF71" s="600"/>
      <c r="HG71" s="600"/>
      <c r="HH71" s="600"/>
      <c r="HI71" s="600"/>
      <c r="HJ71" s="600"/>
      <c r="HK71" s="600"/>
      <c r="HL71" s="600"/>
      <c r="HM71" s="600"/>
      <c r="HN71" s="600"/>
      <c r="HO71" s="600"/>
      <c r="HP71" s="600"/>
      <c r="HQ71" s="600"/>
      <c r="HR71" s="600"/>
      <c r="HS71" s="600"/>
      <c r="HT71" s="600"/>
      <c r="HU71" s="600"/>
      <c r="HV71" s="600"/>
      <c r="HW71" s="600"/>
      <c r="HX71" s="600"/>
      <c r="HY71" s="600"/>
      <c r="HZ71" s="600"/>
      <c r="IA71" s="600"/>
      <c r="IB71" s="600"/>
      <c r="IC71" s="600"/>
      <c r="ID71" s="600"/>
      <c r="IE71" s="600"/>
      <c r="IF71" s="600"/>
      <c r="IG71" s="600"/>
      <c r="IH71" s="600"/>
      <c r="II71" s="600"/>
      <c r="IJ71" s="600"/>
      <c r="IK71" s="600"/>
      <c r="IL71" s="600"/>
      <c r="IM71" s="600"/>
      <c r="IN71" s="600"/>
      <c r="IO71" s="600"/>
      <c r="IP71" s="600"/>
      <c r="IQ71" s="600"/>
      <c r="IR71" s="600"/>
      <c r="IS71" s="600"/>
      <c r="IT71" s="600"/>
      <c r="IU71" s="600"/>
      <c r="IV71" s="600"/>
    </row>
    <row r="72" spans="1:256" s="601" customFormat="1" ht="42" customHeight="1">
      <c r="A72" s="592">
        <v>69</v>
      </c>
      <c r="B72" s="593" t="s">
        <v>79</v>
      </c>
      <c r="C72" s="594" t="s">
        <v>78</v>
      </c>
      <c r="D72" s="595" t="s">
        <v>67</v>
      </c>
      <c r="E72" s="597"/>
      <c r="F72" s="598"/>
      <c r="G72" s="598"/>
      <c r="H72" s="598"/>
      <c r="I72" s="598"/>
      <c r="J72" s="598"/>
      <c r="K72" s="599"/>
      <c r="L72" s="600"/>
      <c r="M72" s="600"/>
      <c r="N72" s="600"/>
      <c r="O72" s="600"/>
      <c r="P72" s="600"/>
      <c r="Q72" s="600"/>
      <c r="R72" s="600"/>
      <c r="S72" s="600"/>
      <c r="T72" s="600"/>
      <c r="U72" s="600"/>
      <c r="V72" s="600"/>
      <c r="W72" s="600"/>
      <c r="X72" s="600"/>
      <c r="Y72" s="600"/>
      <c r="Z72" s="600"/>
      <c r="AA72" s="600"/>
      <c r="AB72" s="600"/>
      <c r="AC72" s="600"/>
      <c r="AD72" s="600"/>
      <c r="AE72" s="600"/>
      <c r="AF72" s="600"/>
      <c r="AG72" s="600"/>
      <c r="AH72" s="600"/>
      <c r="AI72" s="600"/>
      <c r="AJ72" s="600"/>
      <c r="AK72" s="600"/>
      <c r="AL72" s="600"/>
      <c r="AM72" s="600"/>
      <c r="AN72" s="600"/>
      <c r="AO72" s="600"/>
      <c r="AP72" s="600"/>
      <c r="AQ72" s="600"/>
      <c r="AR72" s="600"/>
      <c r="AS72" s="600"/>
      <c r="AT72" s="600"/>
      <c r="AU72" s="600"/>
      <c r="AV72" s="600"/>
      <c r="AW72" s="600"/>
      <c r="AX72" s="600"/>
      <c r="AY72" s="600"/>
      <c r="AZ72" s="600"/>
      <c r="BA72" s="600"/>
      <c r="BB72" s="600"/>
      <c r="BC72" s="600"/>
      <c r="BD72" s="600"/>
      <c r="BE72" s="600"/>
      <c r="BF72" s="600"/>
      <c r="BG72" s="600"/>
      <c r="BH72" s="600"/>
      <c r="BI72" s="600"/>
      <c r="BJ72" s="600"/>
      <c r="BK72" s="600"/>
      <c r="BL72" s="600"/>
      <c r="BM72" s="600"/>
      <c r="BN72" s="600"/>
      <c r="BO72" s="600"/>
      <c r="BP72" s="600"/>
      <c r="BQ72" s="600"/>
      <c r="BR72" s="600"/>
      <c r="BS72" s="600"/>
      <c r="BT72" s="600"/>
      <c r="BU72" s="600"/>
      <c r="BV72" s="600"/>
      <c r="BW72" s="600"/>
      <c r="BX72" s="600"/>
      <c r="BY72" s="600"/>
      <c r="BZ72" s="600"/>
      <c r="CA72" s="600"/>
      <c r="CB72" s="600"/>
      <c r="CC72" s="600"/>
      <c r="CD72" s="600"/>
      <c r="CE72" s="600"/>
      <c r="CF72" s="600"/>
      <c r="CG72" s="600"/>
      <c r="CH72" s="600"/>
      <c r="CI72" s="600"/>
      <c r="CJ72" s="600"/>
      <c r="CK72" s="600"/>
      <c r="CL72" s="600"/>
      <c r="CM72" s="600"/>
      <c r="CN72" s="600"/>
      <c r="CO72" s="600"/>
      <c r="CP72" s="600"/>
      <c r="CQ72" s="600"/>
      <c r="CR72" s="600"/>
      <c r="CS72" s="600"/>
      <c r="CT72" s="600"/>
      <c r="CU72" s="600"/>
      <c r="CV72" s="600"/>
      <c r="CW72" s="600"/>
      <c r="CX72" s="600"/>
      <c r="CY72" s="600"/>
      <c r="CZ72" s="600"/>
      <c r="DA72" s="600"/>
      <c r="DB72" s="600"/>
      <c r="DC72" s="600"/>
      <c r="DD72" s="600"/>
      <c r="DE72" s="600"/>
      <c r="DF72" s="600"/>
      <c r="DG72" s="600"/>
      <c r="DH72" s="600"/>
      <c r="DI72" s="600"/>
      <c r="DJ72" s="600"/>
      <c r="DK72" s="600"/>
      <c r="DL72" s="600"/>
      <c r="DM72" s="600"/>
      <c r="DN72" s="600"/>
      <c r="DO72" s="600"/>
      <c r="DP72" s="600"/>
      <c r="DQ72" s="600"/>
      <c r="DR72" s="600"/>
      <c r="DS72" s="600"/>
      <c r="DT72" s="600"/>
      <c r="DU72" s="600"/>
      <c r="DV72" s="600"/>
      <c r="DW72" s="600"/>
      <c r="DX72" s="600"/>
      <c r="DY72" s="600"/>
      <c r="DZ72" s="600"/>
      <c r="EA72" s="600"/>
      <c r="EB72" s="600"/>
      <c r="EC72" s="600"/>
      <c r="ED72" s="600"/>
      <c r="EE72" s="600"/>
      <c r="EF72" s="600"/>
      <c r="EG72" s="600"/>
      <c r="EH72" s="600"/>
      <c r="EI72" s="600"/>
      <c r="EJ72" s="600"/>
      <c r="EK72" s="600"/>
      <c r="EL72" s="600"/>
      <c r="EM72" s="600"/>
      <c r="EN72" s="600"/>
      <c r="EO72" s="600"/>
      <c r="EP72" s="600"/>
      <c r="EQ72" s="600"/>
      <c r="ER72" s="600"/>
      <c r="ES72" s="600"/>
      <c r="ET72" s="600"/>
      <c r="EU72" s="600"/>
      <c r="EV72" s="600"/>
      <c r="EW72" s="600"/>
      <c r="EX72" s="600"/>
      <c r="EY72" s="600"/>
      <c r="EZ72" s="600"/>
      <c r="FA72" s="600"/>
      <c r="FB72" s="600"/>
      <c r="FC72" s="600"/>
      <c r="FD72" s="600"/>
      <c r="FE72" s="600"/>
      <c r="FF72" s="600"/>
      <c r="FG72" s="600"/>
      <c r="FH72" s="600"/>
      <c r="FI72" s="600"/>
      <c r="FJ72" s="600"/>
      <c r="FK72" s="600"/>
      <c r="FL72" s="600"/>
      <c r="FM72" s="600"/>
      <c r="FN72" s="600"/>
      <c r="FO72" s="600"/>
      <c r="FP72" s="600"/>
      <c r="FQ72" s="600"/>
      <c r="FR72" s="600"/>
      <c r="FS72" s="600"/>
      <c r="FT72" s="600"/>
      <c r="FU72" s="600"/>
      <c r="FV72" s="600"/>
      <c r="FW72" s="600"/>
      <c r="FX72" s="600"/>
      <c r="FY72" s="600"/>
      <c r="FZ72" s="600"/>
      <c r="GA72" s="600"/>
      <c r="GB72" s="600"/>
      <c r="GC72" s="600"/>
      <c r="GD72" s="600"/>
      <c r="GE72" s="600"/>
      <c r="GF72" s="600"/>
      <c r="GG72" s="600"/>
      <c r="GH72" s="600"/>
      <c r="GI72" s="600"/>
      <c r="GJ72" s="600"/>
      <c r="GK72" s="600"/>
      <c r="GL72" s="600"/>
      <c r="GM72" s="600"/>
      <c r="GN72" s="600"/>
      <c r="GO72" s="600"/>
      <c r="GP72" s="600"/>
      <c r="GQ72" s="600"/>
      <c r="GR72" s="600"/>
      <c r="GS72" s="600"/>
      <c r="GT72" s="600"/>
      <c r="GU72" s="600"/>
      <c r="GV72" s="600"/>
      <c r="GW72" s="600"/>
      <c r="GX72" s="600"/>
      <c r="GY72" s="600"/>
      <c r="GZ72" s="600"/>
      <c r="HA72" s="600"/>
      <c r="HB72" s="600"/>
      <c r="HC72" s="600"/>
      <c r="HD72" s="600"/>
      <c r="HE72" s="600"/>
      <c r="HF72" s="600"/>
      <c r="HG72" s="600"/>
      <c r="HH72" s="600"/>
      <c r="HI72" s="600"/>
      <c r="HJ72" s="600"/>
      <c r="HK72" s="600"/>
      <c r="HL72" s="600"/>
      <c r="HM72" s="600"/>
      <c r="HN72" s="600"/>
      <c r="HO72" s="600"/>
      <c r="HP72" s="600"/>
      <c r="HQ72" s="600"/>
      <c r="HR72" s="600"/>
      <c r="HS72" s="600"/>
      <c r="HT72" s="600"/>
      <c r="HU72" s="600"/>
      <c r="HV72" s="600"/>
      <c r="HW72" s="600"/>
      <c r="HX72" s="600"/>
      <c r="HY72" s="600"/>
      <c r="HZ72" s="600"/>
      <c r="IA72" s="600"/>
      <c r="IB72" s="600"/>
      <c r="IC72" s="600"/>
      <c r="ID72" s="600"/>
      <c r="IE72" s="600"/>
      <c r="IF72" s="600"/>
      <c r="IG72" s="600"/>
      <c r="IH72" s="600"/>
      <c r="II72" s="600"/>
      <c r="IJ72" s="600"/>
      <c r="IK72" s="600"/>
      <c r="IL72" s="600"/>
      <c r="IM72" s="600"/>
      <c r="IN72" s="600"/>
      <c r="IO72" s="600"/>
      <c r="IP72" s="600"/>
      <c r="IQ72" s="600"/>
      <c r="IR72" s="600"/>
      <c r="IS72" s="600"/>
      <c r="IT72" s="600"/>
      <c r="IU72" s="600"/>
      <c r="IV72" s="600"/>
    </row>
    <row r="73" spans="1:256" s="601" customFormat="1" ht="42" customHeight="1">
      <c r="A73" s="592">
        <v>70</v>
      </c>
      <c r="B73" s="593" t="s">
        <v>80</v>
      </c>
      <c r="C73" s="594" t="s">
        <v>78</v>
      </c>
      <c r="D73" s="595" t="s">
        <v>67</v>
      </c>
      <c r="E73" s="597"/>
      <c r="F73" s="598"/>
      <c r="G73" s="598"/>
      <c r="H73" s="598"/>
      <c r="I73" s="598"/>
      <c r="J73" s="598"/>
      <c r="K73" s="599"/>
      <c r="L73" s="600"/>
      <c r="M73" s="600"/>
      <c r="N73" s="600"/>
      <c r="O73" s="600"/>
      <c r="P73" s="600"/>
      <c r="Q73" s="600"/>
      <c r="R73" s="600"/>
      <c r="S73" s="600"/>
      <c r="T73" s="600"/>
      <c r="U73" s="600"/>
      <c r="V73" s="600"/>
      <c r="W73" s="600"/>
      <c r="X73" s="600"/>
      <c r="Y73" s="600"/>
      <c r="Z73" s="600"/>
      <c r="AA73" s="600"/>
      <c r="AB73" s="600"/>
      <c r="AC73" s="600"/>
      <c r="AD73" s="600"/>
      <c r="AE73" s="600"/>
      <c r="AF73" s="600"/>
      <c r="AG73" s="600"/>
      <c r="AH73" s="600"/>
      <c r="AI73" s="600"/>
      <c r="AJ73" s="600"/>
      <c r="AK73" s="600"/>
      <c r="AL73" s="600"/>
      <c r="AM73" s="600"/>
      <c r="AN73" s="600"/>
      <c r="AO73" s="600"/>
      <c r="AP73" s="600"/>
      <c r="AQ73" s="600"/>
      <c r="AR73" s="600"/>
      <c r="AS73" s="600"/>
      <c r="AT73" s="600"/>
      <c r="AU73" s="600"/>
      <c r="AV73" s="600"/>
      <c r="AW73" s="600"/>
      <c r="AX73" s="600"/>
      <c r="AY73" s="600"/>
      <c r="AZ73" s="600"/>
      <c r="BA73" s="600"/>
      <c r="BB73" s="600"/>
      <c r="BC73" s="600"/>
      <c r="BD73" s="600"/>
      <c r="BE73" s="600"/>
      <c r="BF73" s="600"/>
      <c r="BG73" s="600"/>
      <c r="BH73" s="600"/>
      <c r="BI73" s="600"/>
      <c r="BJ73" s="600"/>
      <c r="BK73" s="600"/>
      <c r="BL73" s="600"/>
      <c r="BM73" s="600"/>
      <c r="BN73" s="600"/>
      <c r="BO73" s="600"/>
      <c r="BP73" s="600"/>
      <c r="BQ73" s="600"/>
      <c r="BR73" s="600"/>
      <c r="BS73" s="600"/>
      <c r="BT73" s="600"/>
      <c r="BU73" s="600"/>
      <c r="BV73" s="600"/>
      <c r="BW73" s="600"/>
      <c r="BX73" s="600"/>
      <c r="BY73" s="600"/>
      <c r="BZ73" s="600"/>
      <c r="CA73" s="600"/>
      <c r="CB73" s="600"/>
      <c r="CC73" s="600"/>
      <c r="CD73" s="600"/>
      <c r="CE73" s="600"/>
      <c r="CF73" s="600"/>
      <c r="CG73" s="600"/>
      <c r="CH73" s="600"/>
      <c r="CI73" s="600"/>
      <c r="CJ73" s="600"/>
      <c r="CK73" s="600"/>
      <c r="CL73" s="600"/>
      <c r="CM73" s="600"/>
      <c r="CN73" s="600"/>
      <c r="CO73" s="600"/>
      <c r="CP73" s="600"/>
      <c r="CQ73" s="600"/>
      <c r="CR73" s="600"/>
      <c r="CS73" s="600"/>
      <c r="CT73" s="600"/>
      <c r="CU73" s="600"/>
      <c r="CV73" s="600"/>
      <c r="CW73" s="600"/>
      <c r="CX73" s="600"/>
      <c r="CY73" s="600"/>
      <c r="CZ73" s="600"/>
      <c r="DA73" s="600"/>
      <c r="DB73" s="600"/>
      <c r="DC73" s="600"/>
      <c r="DD73" s="600"/>
      <c r="DE73" s="600"/>
      <c r="DF73" s="600"/>
      <c r="DG73" s="600"/>
      <c r="DH73" s="600"/>
      <c r="DI73" s="600"/>
      <c r="DJ73" s="600"/>
      <c r="DK73" s="600"/>
      <c r="DL73" s="600"/>
      <c r="DM73" s="600"/>
      <c r="DN73" s="600"/>
      <c r="DO73" s="600"/>
      <c r="DP73" s="600"/>
      <c r="DQ73" s="600"/>
      <c r="DR73" s="600"/>
      <c r="DS73" s="600"/>
      <c r="DT73" s="600"/>
      <c r="DU73" s="600"/>
      <c r="DV73" s="600"/>
      <c r="DW73" s="600"/>
      <c r="DX73" s="600"/>
      <c r="DY73" s="600"/>
      <c r="DZ73" s="600"/>
      <c r="EA73" s="600"/>
      <c r="EB73" s="600"/>
      <c r="EC73" s="600"/>
      <c r="ED73" s="600"/>
      <c r="EE73" s="600"/>
      <c r="EF73" s="600"/>
      <c r="EG73" s="600"/>
      <c r="EH73" s="600"/>
      <c r="EI73" s="600"/>
      <c r="EJ73" s="600"/>
      <c r="EK73" s="600"/>
      <c r="EL73" s="600"/>
      <c r="EM73" s="600"/>
      <c r="EN73" s="600"/>
      <c r="EO73" s="600"/>
      <c r="EP73" s="600"/>
      <c r="EQ73" s="600"/>
      <c r="ER73" s="600"/>
      <c r="ES73" s="600"/>
      <c r="ET73" s="600"/>
      <c r="EU73" s="600"/>
      <c r="EV73" s="600"/>
      <c r="EW73" s="600"/>
      <c r="EX73" s="600"/>
      <c r="EY73" s="600"/>
      <c r="EZ73" s="600"/>
      <c r="FA73" s="600"/>
      <c r="FB73" s="600"/>
      <c r="FC73" s="600"/>
      <c r="FD73" s="600"/>
      <c r="FE73" s="600"/>
      <c r="FF73" s="600"/>
      <c r="FG73" s="600"/>
      <c r="FH73" s="600"/>
      <c r="FI73" s="600"/>
      <c r="FJ73" s="600"/>
      <c r="FK73" s="600"/>
      <c r="FL73" s="600"/>
      <c r="FM73" s="600"/>
      <c r="FN73" s="600"/>
      <c r="FO73" s="600"/>
      <c r="FP73" s="600"/>
      <c r="FQ73" s="600"/>
      <c r="FR73" s="600"/>
      <c r="FS73" s="600"/>
      <c r="FT73" s="600"/>
      <c r="FU73" s="600"/>
      <c r="FV73" s="600"/>
      <c r="FW73" s="600"/>
      <c r="FX73" s="600"/>
      <c r="FY73" s="600"/>
      <c r="FZ73" s="600"/>
      <c r="GA73" s="600"/>
      <c r="GB73" s="600"/>
      <c r="GC73" s="600"/>
      <c r="GD73" s="600"/>
      <c r="GE73" s="600"/>
      <c r="GF73" s="600"/>
      <c r="GG73" s="600"/>
      <c r="GH73" s="600"/>
      <c r="GI73" s="600"/>
      <c r="GJ73" s="600"/>
      <c r="GK73" s="600"/>
      <c r="GL73" s="600"/>
      <c r="GM73" s="600"/>
      <c r="GN73" s="600"/>
      <c r="GO73" s="600"/>
      <c r="GP73" s="600"/>
      <c r="GQ73" s="600"/>
      <c r="GR73" s="600"/>
      <c r="GS73" s="600"/>
      <c r="GT73" s="600"/>
      <c r="GU73" s="600"/>
      <c r="GV73" s="600"/>
      <c r="GW73" s="600"/>
      <c r="GX73" s="600"/>
      <c r="GY73" s="600"/>
      <c r="GZ73" s="600"/>
      <c r="HA73" s="600"/>
      <c r="HB73" s="600"/>
      <c r="HC73" s="600"/>
      <c r="HD73" s="600"/>
      <c r="HE73" s="600"/>
      <c r="HF73" s="600"/>
      <c r="HG73" s="600"/>
      <c r="HH73" s="600"/>
      <c r="HI73" s="600"/>
      <c r="HJ73" s="600"/>
      <c r="HK73" s="600"/>
      <c r="HL73" s="600"/>
      <c r="HM73" s="600"/>
      <c r="HN73" s="600"/>
      <c r="HO73" s="600"/>
      <c r="HP73" s="600"/>
      <c r="HQ73" s="600"/>
      <c r="HR73" s="600"/>
      <c r="HS73" s="600"/>
      <c r="HT73" s="600"/>
      <c r="HU73" s="600"/>
      <c r="HV73" s="600"/>
      <c r="HW73" s="600"/>
      <c r="HX73" s="600"/>
      <c r="HY73" s="600"/>
      <c r="HZ73" s="600"/>
      <c r="IA73" s="600"/>
      <c r="IB73" s="600"/>
      <c r="IC73" s="600"/>
      <c r="ID73" s="600"/>
      <c r="IE73" s="600"/>
      <c r="IF73" s="600"/>
      <c r="IG73" s="600"/>
      <c r="IH73" s="600"/>
      <c r="II73" s="600"/>
      <c r="IJ73" s="600"/>
      <c r="IK73" s="600"/>
      <c r="IL73" s="600"/>
      <c r="IM73" s="600"/>
      <c r="IN73" s="600"/>
      <c r="IO73" s="600"/>
      <c r="IP73" s="600"/>
      <c r="IQ73" s="600"/>
      <c r="IR73" s="600"/>
      <c r="IS73" s="600"/>
      <c r="IT73" s="600"/>
      <c r="IU73" s="600"/>
      <c r="IV73" s="600"/>
    </row>
    <row r="74" spans="1:256" s="601" customFormat="1" ht="42" customHeight="1">
      <c r="A74" s="592">
        <v>71</v>
      </c>
      <c r="B74" s="593" t="s">
        <v>81</v>
      </c>
      <c r="C74" s="594" t="s">
        <v>78</v>
      </c>
      <c r="D74" s="595" t="s">
        <v>67</v>
      </c>
      <c r="E74" s="597"/>
      <c r="F74" s="598"/>
      <c r="G74" s="598"/>
      <c r="H74" s="598"/>
      <c r="I74" s="598"/>
      <c r="J74" s="598"/>
      <c r="K74" s="599"/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0"/>
      <c r="Y74" s="600"/>
      <c r="Z74" s="600"/>
      <c r="AA74" s="600"/>
      <c r="AB74" s="600"/>
      <c r="AC74" s="600"/>
      <c r="AD74" s="600"/>
      <c r="AE74" s="600"/>
      <c r="AF74" s="600"/>
      <c r="AG74" s="600"/>
      <c r="AH74" s="600"/>
      <c r="AI74" s="600"/>
      <c r="AJ74" s="600"/>
      <c r="AK74" s="600"/>
      <c r="AL74" s="600"/>
      <c r="AM74" s="600"/>
      <c r="AN74" s="600"/>
      <c r="AO74" s="600"/>
      <c r="AP74" s="600"/>
      <c r="AQ74" s="600"/>
      <c r="AR74" s="600"/>
      <c r="AS74" s="600"/>
      <c r="AT74" s="600"/>
      <c r="AU74" s="600"/>
      <c r="AV74" s="600"/>
      <c r="AW74" s="600"/>
      <c r="AX74" s="600"/>
      <c r="AY74" s="600"/>
      <c r="AZ74" s="600"/>
      <c r="BA74" s="600"/>
      <c r="BB74" s="600"/>
      <c r="BC74" s="600"/>
      <c r="BD74" s="600"/>
      <c r="BE74" s="600"/>
      <c r="BF74" s="600"/>
      <c r="BG74" s="600"/>
      <c r="BH74" s="600"/>
      <c r="BI74" s="600"/>
      <c r="BJ74" s="600"/>
      <c r="BK74" s="600"/>
      <c r="BL74" s="600"/>
      <c r="BM74" s="600"/>
      <c r="BN74" s="600"/>
      <c r="BO74" s="600"/>
      <c r="BP74" s="600"/>
      <c r="BQ74" s="600"/>
      <c r="BR74" s="600"/>
      <c r="BS74" s="600"/>
      <c r="BT74" s="600"/>
      <c r="BU74" s="600"/>
      <c r="BV74" s="600"/>
      <c r="BW74" s="600"/>
      <c r="BX74" s="600"/>
      <c r="BY74" s="600"/>
      <c r="BZ74" s="600"/>
      <c r="CA74" s="600"/>
      <c r="CB74" s="600"/>
      <c r="CC74" s="600"/>
      <c r="CD74" s="600"/>
      <c r="CE74" s="600"/>
      <c r="CF74" s="600"/>
      <c r="CG74" s="600"/>
      <c r="CH74" s="600"/>
      <c r="CI74" s="600"/>
      <c r="CJ74" s="600"/>
      <c r="CK74" s="600"/>
      <c r="CL74" s="600"/>
      <c r="CM74" s="600"/>
      <c r="CN74" s="600"/>
      <c r="CO74" s="600"/>
      <c r="CP74" s="600"/>
      <c r="CQ74" s="600"/>
      <c r="CR74" s="600"/>
      <c r="CS74" s="600"/>
      <c r="CT74" s="600"/>
      <c r="CU74" s="600"/>
      <c r="CV74" s="600"/>
      <c r="CW74" s="600"/>
      <c r="CX74" s="600"/>
      <c r="CY74" s="600"/>
      <c r="CZ74" s="600"/>
      <c r="DA74" s="600"/>
      <c r="DB74" s="600"/>
      <c r="DC74" s="600"/>
      <c r="DD74" s="600"/>
      <c r="DE74" s="600"/>
      <c r="DF74" s="600"/>
      <c r="DG74" s="600"/>
      <c r="DH74" s="600"/>
      <c r="DI74" s="600"/>
      <c r="DJ74" s="600"/>
      <c r="DK74" s="600"/>
      <c r="DL74" s="600"/>
      <c r="DM74" s="600"/>
      <c r="DN74" s="600"/>
      <c r="DO74" s="600"/>
      <c r="DP74" s="600"/>
      <c r="DQ74" s="600"/>
      <c r="DR74" s="600"/>
      <c r="DS74" s="600"/>
      <c r="DT74" s="600"/>
      <c r="DU74" s="600"/>
      <c r="DV74" s="600"/>
      <c r="DW74" s="600"/>
      <c r="DX74" s="600"/>
      <c r="DY74" s="600"/>
      <c r="DZ74" s="600"/>
      <c r="EA74" s="600"/>
      <c r="EB74" s="600"/>
      <c r="EC74" s="600"/>
      <c r="ED74" s="600"/>
      <c r="EE74" s="600"/>
      <c r="EF74" s="600"/>
      <c r="EG74" s="600"/>
      <c r="EH74" s="600"/>
      <c r="EI74" s="600"/>
      <c r="EJ74" s="600"/>
      <c r="EK74" s="600"/>
      <c r="EL74" s="600"/>
      <c r="EM74" s="600"/>
      <c r="EN74" s="600"/>
      <c r="EO74" s="600"/>
      <c r="EP74" s="600"/>
      <c r="EQ74" s="600"/>
      <c r="ER74" s="600"/>
      <c r="ES74" s="600"/>
      <c r="ET74" s="600"/>
      <c r="EU74" s="600"/>
      <c r="EV74" s="600"/>
      <c r="EW74" s="600"/>
      <c r="EX74" s="600"/>
      <c r="EY74" s="600"/>
      <c r="EZ74" s="600"/>
      <c r="FA74" s="600"/>
      <c r="FB74" s="600"/>
      <c r="FC74" s="600"/>
      <c r="FD74" s="600"/>
      <c r="FE74" s="600"/>
      <c r="FF74" s="600"/>
      <c r="FG74" s="600"/>
      <c r="FH74" s="600"/>
      <c r="FI74" s="600"/>
      <c r="FJ74" s="600"/>
      <c r="FK74" s="600"/>
      <c r="FL74" s="600"/>
      <c r="FM74" s="600"/>
      <c r="FN74" s="600"/>
      <c r="FO74" s="600"/>
      <c r="FP74" s="600"/>
      <c r="FQ74" s="600"/>
      <c r="FR74" s="600"/>
      <c r="FS74" s="600"/>
      <c r="FT74" s="600"/>
      <c r="FU74" s="600"/>
      <c r="FV74" s="600"/>
      <c r="FW74" s="600"/>
      <c r="FX74" s="600"/>
      <c r="FY74" s="600"/>
      <c r="FZ74" s="600"/>
      <c r="GA74" s="600"/>
      <c r="GB74" s="600"/>
      <c r="GC74" s="600"/>
      <c r="GD74" s="600"/>
      <c r="GE74" s="600"/>
      <c r="GF74" s="600"/>
      <c r="GG74" s="600"/>
      <c r="GH74" s="600"/>
      <c r="GI74" s="600"/>
      <c r="GJ74" s="600"/>
      <c r="GK74" s="600"/>
      <c r="GL74" s="600"/>
      <c r="GM74" s="600"/>
      <c r="GN74" s="600"/>
      <c r="GO74" s="600"/>
      <c r="GP74" s="600"/>
      <c r="GQ74" s="600"/>
      <c r="GR74" s="600"/>
      <c r="GS74" s="600"/>
      <c r="GT74" s="600"/>
      <c r="GU74" s="600"/>
      <c r="GV74" s="600"/>
      <c r="GW74" s="600"/>
      <c r="GX74" s="600"/>
      <c r="GY74" s="600"/>
      <c r="GZ74" s="600"/>
      <c r="HA74" s="600"/>
      <c r="HB74" s="600"/>
      <c r="HC74" s="600"/>
      <c r="HD74" s="600"/>
      <c r="HE74" s="600"/>
      <c r="HF74" s="600"/>
      <c r="HG74" s="600"/>
      <c r="HH74" s="600"/>
      <c r="HI74" s="600"/>
      <c r="HJ74" s="600"/>
      <c r="HK74" s="600"/>
      <c r="HL74" s="600"/>
      <c r="HM74" s="600"/>
      <c r="HN74" s="600"/>
      <c r="HO74" s="600"/>
      <c r="HP74" s="600"/>
      <c r="HQ74" s="600"/>
      <c r="HR74" s="600"/>
      <c r="HS74" s="600"/>
      <c r="HT74" s="600"/>
      <c r="HU74" s="600"/>
      <c r="HV74" s="600"/>
      <c r="HW74" s="600"/>
      <c r="HX74" s="600"/>
      <c r="HY74" s="600"/>
      <c r="HZ74" s="600"/>
      <c r="IA74" s="600"/>
      <c r="IB74" s="600"/>
      <c r="IC74" s="600"/>
      <c r="ID74" s="600"/>
      <c r="IE74" s="600"/>
      <c r="IF74" s="600"/>
      <c r="IG74" s="600"/>
      <c r="IH74" s="600"/>
      <c r="II74" s="600"/>
      <c r="IJ74" s="600"/>
      <c r="IK74" s="600"/>
      <c r="IL74" s="600"/>
      <c r="IM74" s="600"/>
      <c r="IN74" s="600"/>
      <c r="IO74" s="600"/>
      <c r="IP74" s="600"/>
      <c r="IQ74" s="600"/>
      <c r="IR74" s="600"/>
      <c r="IS74" s="600"/>
      <c r="IT74" s="600"/>
      <c r="IU74" s="600"/>
      <c r="IV74" s="600"/>
    </row>
    <row r="75" spans="1:256" s="601" customFormat="1" ht="42" customHeight="1">
      <c r="A75" s="592">
        <v>72</v>
      </c>
      <c r="B75" s="593" t="s">
        <v>82</v>
      </c>
      <c r="C75" s="594" t="s">
        <v>78</v>
      </c>
      <c r="D75" s="595" t="s">
        <v>67</v>
      </c>
      <c r="E75" s="597"/>
      <c r="F75" s="598"/>
      <c r="G75" s="598"/>
      <c r="H75" s="598"/>
      <c r="I75" s="598"/>
      <c r="J75" s="598"/>
      <c r="K75" s="599"/>
      <c r="L75" s="600"/>
      <c r="M75" s="600"/>
      <c r="N75" s="600"/>
      <c r="O75" s="600"/>
      <c r="P75" s="600"/>
      <c r="Q75" s="600"/>
      <c r="R75" s="600"/>
      <c r="S75" s="600"/>
      <c r="T75" s="600"/>
      <c r="U75" s="600"/>
      <c r="V75" s="600"/>
      <c r="W75" s="600"/>
      <c r="X75" s="600"/>
      <c r="Y75" s="600"/>
      <c r="Z75" s="600"/>
      <c r="AA75" s="600"/>
      <c r="AB75" s="600"/>
      <c r="AC75" s="600"/>
      <c r="AD75" s="600"/>
      <c r="AE75" s="600"/>
      <c r="AF75" s="600"/>
      <c r="AG75" s="600"/>
      <c r="AH75" s="600"/>
      <c r="AI75" s="600"/>
      <c r="AJ75" s="600"/>
      <c r="AK75" s="600"/>
      <c r="AL75" s="600"/>
      <c r="AM75" s="600"/>
      <c r="AN75" s="600"/>
      <c r="AO75" s="600"/>
      <c r="AP75" s="600"/>
      <c r="AQ75" s="600"/>
      <c r="AR75" s="600"/>
      <c r="AS75" s="600"/>
      <c r="AT75" s="600"/>
      <c r="AU75" s="600"/>
      <c r="AV75" s="600"/>
      <c r="AW75" s="600"/>
      <c r="AX75" s="600"/>
      <c r="AY75" s="600"/>
      <c r="AZ75" s="600"/>
      <c r="BA75" s="600"/>
      <c r="BB75" s="600"/>
      <c r="BC75" s="600"/>
      <c r="BD75" s="600"/>
      <c r="BE75" s="600"/>
      <c r="BF75" s="600"/>
      <c r="BG75" s="600"/>
      <c r="BH75" s="600"/>
      <c r="BI75" s="600"/>
      <c r="BJ75" s="600"/>
      <c r="BK75" s="600"/>
      <c r="BL75" s="600"/>
      <c r="BM75" s="600"/>
      <c r="BN75" s="600"/>
      <c r="BO75" s="600"/>
      <c r="BP75" s="600"/>
      <c r="BQ75" s="600"/>
      <c r="BR75" s="600"/>
      <c r="BS75" s="600"/>
      <c r="BT75" s="600"/>
      <c r="BU75" s="600"/>
      <c r="BV75" s="600"/>
      <c r="BW75" s="600"/>
      <c r="BX75" s="600"/>
      <c r="BY75" s="600"/>
      <c r="BZ75" s="600"/>
      <c r="CA75" s="600"/>
      <c r="CB75" s="600"/>
      <c r="CC75" s="600"/>
      <c r="CD75" s="600"/>
      <c r="CE75" s="600"/>
      <c r="CF75" s="600"/>
      <c r="CG75" s="600"/>
      <c r="CH75" s="600"/>
      <c r="CI75" s="600"/>
      <c r="CJ75" s="600"/>
      <c r="CK75" s="600"/>
      <c r="CL75" s="600"/>
      <c r="CM75" s="600"/>
      <c r="CN75" s="600"/>
      <c r="CO75" s="600"/>
      <c r="CP75" s="600"/>
      <c r="CQ75" s="600"/>
      <c r="CR75" s="600"/>
      <c r="CS75" s="600"/>
      <c r="CT75" s="600"/>
      <c r="CU75" s="600"/>
      <c r="CV75" s="600"/>
      <c r="CW75" s="600"/>
      <c r="CX75" s="600"/>
      <c r="CY75" s="600"/>
      <c r="CZ75" s="600"/>
      <c r="DA75" s="600"/>
      <c r="DB75" s="600"/>
      <c r="DC75" s="600"/>
      <c r="DD75" s="600"/>
      <c r="DE75" s="600"/>
      <c r="DF75" s="600"/>
      <c r="DG75" s="600"/>
      <c r="DH75" s="600"/>
      <c r="DI75" s="600"/>
      <c r="DJ75" s="600"/>
      <c r="DK75" s="600"/>
      <c r="DL75" s="600"/>
      <c r="DM75" s="600"/>
      <c r="DN75" s="600"/>
      <c r="DO75" s="600"/>
      <c r="DP75" s="600"/>
      <c r="DQ75" s="600"/>
      <c r="DR75" s="600"/>
      <c r="DS75" s="600"/>
      <c r="DT75" s="600"/>
      <c r="DU75" s="600"/>
      <c r="DV75" s="600"/>
      <c r="DW75" s="600"/>
      <c r="DX75" s="600"/>
      <c r="DY75" s="600"/>
      <c r="DZ75" s="600"/>
      <c r="EA75" s="600"/>
      <c r="EB75" s="600"/>
      <c r="EC75" s="600"/>
      <c r="ED75" s="600"/>
      <c r="EE75" s="600"/>
      <c r="EF75" s="600"/>
      <c r="EG75" s="600"/>
      <c r="EH75" s="600"/>
      <c r="EI75" s="600"/>
      <c r="EJ75" s="600"/>
      <c r="EK75" s="600"/>
      <c r="EL75" s="600"/>
      <c r="EM75" s="600"/>
      <c r="EN75" s="600"/>
      <c r="EO75" s="600"/>
      <c r="EP75" s="600"/>
      <c r="EQ75" s="600"/>
      <c r="ER75" s="600"/>
      <c r="ES75" s="600"/>
      <c r="ET75" s="600"/>
      <c r="EU75" s="600"/>
      <c r="EV75" s="600"/>
      <c r="EW75" s="600"/>
      <c r="EX75" s="600"/>
      <c r="EY75" s="600"/>
      <c r="EZ75" s="600"/>
      <c r="FA75" s="600"/>
      <c r="FB75" s="600"/>
      <c r="FC75" s="600"/>
      <c r="FD75" s="600"/>
      <c r="FE75" s="600"/>
      <c r="FF75" s="600"/>
      <c r="FG75" s="600"/>
      <c r="FH75" s="600"/>
      <c r="FI75" s="600"/>
      <c r="FJ75" s="600"/>
      <c r="FK75" s="600"/>
      <c r="FL75" s="600"/>
      <c r="FM75" s="600"/>
      <c r="FN75" s="600"/>
      <c r="FO75" s="600"/>
      <c r="FP75" s="600"/>
      <c r="FQ75" s="600"/>
      <c r="FR75" s="600"/>
      <c r="FS75" s="600"/>
      <c r="FT75" s="600"/>
      <c r="FU75" s="600"/>
      <c r="FV75" s="600"/>
      <c r="FW75" s="600"/>
      <c r="FX75" s="600"/>
      <c r="FY75" s="600"/>
      <c r="FZ75" s="600"/>
      <c r="GA75" s="600"/>
      <c r="GB75" s="600"/>
      <c r="GC75" s="600"/>
      <c r="GD75" s="600"/>
      <c r="GE75" s="600"/>
      <c r="GF75" s="600"/>
      <c r="GG75" s="600"/>
      <c r="GH75" s="600"/>
      <c r="GI75" s="600"/>
      <c r="GJ75" s="600"/>
      <c r="GK75" s="600"/>
      <c r="GL75" s="600"/>
      <c r="GM75" s="600"/>
      <c r="GN75" s="600"/>
      <c r="GO75" s="600"/>
      <c r="GP75" s="600"/>
      <c r="GQ75" s="600"/>
      <c r="GR75" s="600"/>
      <c r="GS75" s="600"/>
      <c r="GT75" s="600"/>
      <c r="GU75" s="600"/>
      <c r="GV75" s="600"/>
      <c r="GW75" s="600"/>
      <c r="GX75" s="600"/>
      <c r="GY75" s="600"/>
      <c r="GZ75" s="600"/>
      <c r="HA75" s="600"/>
      <c r="HB75" s="600"/>
      <c r="HC75" s="600"/>
      <c r="HD75" s="600"/>
      <c r="HE75" s="600"/>
      <c r="HF75" s="600"/>
      <c r="HG75" s="600"/>
      <c r="HH75" s="600"/>
      <c r="HI75" s="600"/>
      <c r="HJ75" s="600"/>
      <c r="HK75" s="600"/>
      <c r="HL75" s="600"/>
      <c r="HM75" s="600"/>
      <c r="HN75" s="600"/>
      <c r="HO75" s="600"/>
      <c r="HP75" s="600"/>
      <c r="HQ75" s="600"/>
      <c r="HR75" s="600"/>
      <c r="HS75" s="600"/>
      <c r="HT75" s="600"/>
      <c r="HU75" s="600"/>
      <c r="HV75" s="600"/>
      <c r="HW75" s="600"/>
      <c r="HX75" s="600"/>
      <c r="HY75" s="600"/>
      <c r="HZ75" s="600"/>
      <c r="IA75" s="600"/>
      <c r="IB75" s="600"/>
      <c r="IC75" s="600"/>
      <c r="ID75" s="600"/>
      <c r="IE75" s="600"/>
      <c r="IF75" s="600"/>
      <c r="IG75" s="600"/>
      <c r="IH75" s="600"/>
      <c r="II75" s="600"/>
      <c r="IJ75" s="600"/>
      <c r="IK75" s="600"/>
      <c r="IL75" s="600"/>
      <c r="IM75" s="600"/>
      <c r="IN75" s="600"/>
      <c r="IO75" s="600"/>
      <c r="IP75" s="600"/>
      <c r="IQ75" s="600"/>
      <c r="IR75" s="600"/>
      <c r="IS75" s="600"/>
      <c r="IT75" s="600"/>
      <c r="IU75" s="600"/>
      <c r="IV75" s="600"/>
    </row>
    <row r="76" spans="1:256" s="601" customFormat="1" ht="42" customHeight="1">
      <c r="A76" s="592">
        <v>73</v>
      </c>
      <c r="B76" s="593" t="s">
        <v>83</v>
      </c>
      <c r="C76" s="594" t="s">
        <v>78</v>
      </c>
      <c r="D76" s="595" t="s">
        <v>67</v>
      </c>
      <c r="E76" s="597"/>
      <c r="F76" s="598"/>
      <c r="G76" s="598"/>
      <c r="H76" s="598"/>
      <c r="I76" s="598"/>
      <c r="J76" s="598"/>
      <c r="K76" s="599"/>
      <c r="L76" s="600"/>
      <c r="M76" s="600"/>
      <c r="N76" s="600"/>
      <c r="O76" s="600"/>
      <c r="P76" s="600"/>
      <c r="Q76" s="600"/>
      <c r="R76" s="600"/>
      <c r="S76" s="600"/>
      <c r="T76" s="600"/>
      <c r="U76" s="600"/>
      <c r="V76" s="600"/>
      <c r="W76" s="600"/>
      <c r="X76" s="600"/>
      <c r="Y76" s="600"/>
      <c r="Z76" s="600"/>
      <c r="AA76" s="600"/>
      <c r="AB76" s="600"/>
      <c r="AC76" s="600"/>
      <c r="AD76" s="600"/>
      <c r="AE76" s="600"/>
      <c r="AF76" s="600"/>
      <c r="AG76" s="600"/>
      <c r="AH76" s="600"/>
      <c r="AI76" s="600"/>
      <c r="AJ76" s="600"/>
      <c r="AK76" s="600"/>
      <c r="AL76" s="600"/>
      <c r="AM76" s="600"/>
      <c r="AN76" s="600"/>
      <c r="AO76" s="600"/>
      <c r="AP76" s="600"/>
      <c r="AQ76" s="600"/>
      <c r="AR76" s="600"/>
      <c r="AS76" s="600"/>
      <c r="AT76" s="600"/>
      <c r="AU76" s="600"/>
      <c r="AV76" s="600"/>
      <c r="AW76" s="600"/>
      <c r="AX76" s="600"/>
      <c r="AY76" s="600"/>
      <c r="AZ76" s="600"/>
      <c r="BA76" s="600"/>
      <c r="BB76" s="600"/>
      <c r="BC76" s="600"/>
      <c r="BD76" s="600"/>
      <c r="BE76" s="600"/>
      <c r="BF76" s="600"/>
      <c r="BG76" s="600"/>
      <c r="BH76" s="600"/>
      <c r="BI76" s="600"/>
      <c r="BJ76" s="600"/>
      <c r="BK76" s="600"/>
      <c r="BL76" s="600"/>
      <c r="BM76" s="600"/>
      <c r="BN76" s="600"/>
      <c r="BO76" s="600"/>
      <c r="BP76" s="600"/>
      <c r="BQ76" s="600"/>
      <c r="BR76" s="600"/>
      <c r="BS76" s="600"/>
      <c r="BT76" s="600"/>
      <c r="BU76" s="600"/>
      <c r="BV76" s="600"/>
      <c r="BW76" s="600"/>
      <c r="BX76" s="600"/>
      <c r="BY76" s="600"/>
      <c r="BZ76" s="600"/>
      <c r="CA76" s="600"/>
      <c r="CB76" s="600"/>
      <c r="CC76" s="600"/>
      <c r="CD76" s="600"/>
      <c r="CE76" s="600"/>
      <c r="CF76" s="600"/>
      <c r="CG76" s="600"/>
      <c r="CH76" s="600"/>
      <c r="CI76" s="600"/>
      <c r="CJ76" s="600"/>
      <c r="CK76" s="600"/>
      <c r="CL76" s="600"/>
      <c r="CM76" s="600"/>
      <c r="CN76" s="600"/>
      <c r="CO76" s="600"/>
      <c r="CP76" s="600"/>
      <c r="CQ76" s="600"/>
      <c r="CR76" s="600"/>
      <c r="CS76" s="600"/>
      <c r="CT76" s="600"/>
      <c r="CU76" s="600"/>
      <c r="CV76" s="600"/>
      <c r="CW76" s="600"/>
      <c r="CX76" s="600"/>
      <c r="CY76" s="600"/>
      <c r="CZ76" s="600"/>
      <c r="DA76" s="600"/>
      <c r="DB76" s="600"/>
      <c r="DC76" s="600"/>
      <c r="DD76" s="600"/>
      <c r="DE76" s="600"/>
      <c r="DF76" s="600"/>
      <c r="DG76" s="600"/>
      <c r="DH76" s="600"/>
      <c r="DI76" s="600"/>
      <c r="DJ76" s="600"/>
      <c r="DK76" s="600"/>
      <c r="DL76" s="600"/>
      <c r="DM76" s="600"/>
      <c r="DN76" s="600"/>
      <c r="DO76" s="600"/>
      <c r="DP76" s="600"/>
      <c r="DQ76" s="600"/>
      <c r="DR76" s="600"/>
      <c r="DS76" s="600"/>
      <c r="DT76" s="600"/>
      <c r="DU76" s="600"/>
      <c r="DV76" s="600"/>
      <c r="DW76" s="600"/>
      <c r="DX76" s="600"/>
      <c r="DY76" s="600"/>
      <c r="DZ76" s="600"/>
      <c r="EA76" s="600"/>
      <c r="EB76" s="600"/>
      <c r="EC76" s="600"/>
      <c r="ED76" s="600"/>
      <c r="EE76" s="600"/>
      <c r="EF76" s="600"/>
      <c r="EG76" s="600"/>
      <c r="EH76" s="600"/>
      <c r="EI76" s="600"/>
      <c r="EJ76" s="600"/>
      <c r="EK76" s="600"/>
      <c r="EL76" s="600"/>
      <c r="EM76" s="600"/>
      <c r="EN76" s="600"/>
      <c r="EO76" s="600"/>
      <c r="EP76" s="600"/>
      <c r="EQ76" s="600"/>
      <c r="ER76" s="600"/>
      <c r="ES76" s="600"/>
      <c r="ET76" s="600"/>
      <c r="EU76" s="600"/>
      <c r="EV76" s="600"/>
      <c r="EW76" s="600"/>
      <c r="EX76" s="600"/>
      <c r="EY76" s="600"/>
      <c r="EZ76" s="600"/>
      <c r="FA76" s="600"/>
      <c r="FB76" s="600"/>
      <c r="FC76" s="600"/>
      <c r="FD76" s="600"/>
      <c r="FE76" s="600"/>
      <c r="FF76" s="600"/>
      <c r="FG76" s="600"/>
      <c r="FH76" s="600"/>
      <c r="FI76" s="600"/>
      <c r="FJ76" s="600"/>
      <c r="FK76" s="600"/>
      <c r="FL76" s="600"/>
      <c r="FM76" s="600"/>
      <c r="FN76" s="600"/>
      <c r="FO76" s="600"/>
      <c r="FP76" s="600"/>
      <c r="FQ76" s="600"/>
      <c r="FR76" s="600"/>
      <c r="FS76" s="600"/>
      <c r="FT76" s="600"/>
      <c r="FU76" s="600"/>
      <c r="FV76" s="600"/>
      <c r="FW76" s="600"/>
      <c r="FX76" s="600"/>
      <c r="FY76" s="600"/>
      <c r="FZ76" s="600"/>
      <c r="GA76" s="600"/>
      <c r="GB76" s="600"/>
      <c r="GC76" s="600"/>
      <c r="GD76" s="600"/>
      <c r="GE76" s="600"/>
      <c r="GF76" s="600"/>
      <c r="GG76" s="600"/>
      <c r="GH76" s="600"/>
      <c r="GI76" s="600"/>
      <c r="GJ76" s="600"/>
      <c r="GK76" s="600"/>
      <c r="GL76" s="600"/>
      <c r="GM76" s="600"/>
      <c r="GN76" s="600"/>
      <c r="GO76" s="600"/>
      <c r="GP76" s="600"/>
      <c r="GQ76" s="600"/>
      <c r="GR76" s="600"/>
      <c r="GS76" s="600"/>
      <c r="GT76" s="600"/>
      <c r="GU76" s="600"/>
      <c r="GV76" s="600"/>
      <c r="GW76" s="600"/>
      <c r="GX76" s="600"/>
      <c r="GY76" s="600"/>
      <c r="GZ76" s="600"/>
      <c r="HA76" s="600"/>
      <c r="HB76" s="600"/>
      <c r="HC76" s="600"/>
      <c r="HD76" s="600"/>
      <c r="HE76" s="600"/>
      <c r="HF76" s="600"/>
      <c r="HG76" s="600"/>
      <c r="HH76" s="600"/>
      <c r="HI76" s="600"/>
      <c r="HJ76" s="600"/>
      <c r="HK76" s="600"/>
      <c r="HL76" s="600"/>
      <c r="HM76" s="600"/>
      <c r="HN76" s="600"/>
      <c r="HO76" s="600"/>
      <c r="HP76" s="600"/>
      <c r="HQ76" s="600"/>
      <c r="HR76" s="600"/>
      <c r="HS76" s="600"/>
      <c r="HT76" s="600"/>
      <c r="HU76" s="600"/>
      <c r="HV76" s="600"/>
      <c r="HW76" s="600"/>
      <c r="HX76" s="600"/>
      <c r="HY76" s="600"/>
      <c r="HZ76" s="600"/>
      <c r="IA76" s="600"/>
      <c r="IB76" s="600"/>
      <c r="IC76" s="600"/>
      <c r="ID76" s="600"/>
      <c r="IE76" s="600"/>
      <c r="IF76" s="600"/>
      <c r="IG76" s="600"/>
      <c r="IH76" s="600"/>
      <c r="II76" s="600"/>
      <c r="IJ76" s="600"/>
      <c r="IK76" s="600"/>
      <c r="IL76" s="600"/>
      <c r="IM76" s="600"/>
      <c r="IN76" s="600"/>
      <c r="IO76" s="600"/>
      <c r="IP76" s="600"/>
      <c r="IQ76" s="600"/>
      <c r="IR76" s="600"/>
      <c r="IS76" s="600"/>
      <c r="IT76" s="600"/>
      <c r="IU76" s="600"/>
      <c r="IV76" s="600"/>
    </row>
    <row r="77" spans="1:256" s="601" customFormat="1" ht="42" customHeight="1">
      <c r="A77" s="592">
        <v>74</v>
      </c>
      <c r="B77" s="593" t="s">
        <v>84</v>
      </c>
      <c r="C77" s="594" t="s">
        <v>78</v>
      </c>
      <c r="D77" s="595" t="s">
        <v>67</v>
      </c>
      <c r="E77" s="597"/>
      <c r="F77" s="598"/>
      <c r="G77" s="598"/>
      <c r="H77" s="598"/>
      <c r="I77" s="598"/>
      <c r="J77" s="598"/>
      <c r="K77" s="599"/>
      <c r="L77" s="600"/>
      <c r="M77" s="600"/>
      <c r="N77" s="600"/>
      <c r="O77" s="600"/>
      <c r="P77" s="600"/>
      <c r="Q77" s="600"/>
      <c r="R77" s="600"/>
      <c r="S77" s="600"/>
      <c r="T77" s="600"/>
      <c r="U77" s="600"/>
      <c r="V77" s="600"/>
      <c r="W77" s="600"/>
      <c r="X77" s="600"/>
      <c r="Y77" s="600"/>
      <c r="Z77" s="600"/>
      <c r="AA77" s="600"/>
      <c r="AB77" s="600"/>
      <c r="AC77" s="600"/>
      <c r="AD77" s="600"/>
      <c r="AE77" s="600"/>
      <c r="AF77" s="600"/>
      <c r="AG77" s="600"/>
      <c r="AH77" s="600"/>
      <c r="AI77" s="600"/>
      <c r="AJ77" s="600"/>
      <c r="AK77" s="600"/>
      <c r="AL77" s="600"/>
      <c r="AM77" s="600"/>
      <c r="AN77" s="600"/>
      <c r="AO77" s="600"/>
      <c r="AP77" s="600"/>
      <c r="AQ77" s="600"/>
      <c r="AR77" s="600"/>
      <c r="AS77" s="600"/>
      <c r="AT77" s="600"/>
      <c r="AU77" s="600"/>
      <c r="AV77" s="600"/>
      <c r="AW77" s="600"/>
      <c r="AX77" s="600"/>
      <c r="AY77" s="600"/>
      <c r="AZ77" s="600"/>
      <c r="BA77" s="600"/>
      <c r="BB77" s="600"/>
      <c r="BC77" s="600"/>
      <c r="BD77" s="600"/>
      <c r="BE77" s="600"/>
      <c r="BF77" s="600"/>
      <c r="BG77" s="600"/>
      <c r="BH77" s="600"/>
      <c r="BI77" s="600"/>
      <c r="BJ77" s="600"/>
      <c r="BK77" s="600"/>
      <c r="BL77" s="600"/>
      <c r="BM77" s="600"/>
      <c r="BN77" s="600"/>
      <c r="BO77" s="600"/>
      <c r="BP77" s="600"/>
      <c r="BQ77" s="600"/>
      <c r="BR77" s="600"/>
      <c r="BS77" s="600"/>
      <c r="BT77" s="600"/>
      <c r="BU77" s="600"/>
      <c r="BV77" s="600"/>
      <c r="BW77" s="600"/>
      <c r="BX77" s="600"/>
      <c r="BY77" s="600"/>
      <c r="BZ77" s="600"/>
      <c r="CA77" s="600"/>
      <c r="CB77" s="600"/>
      <c r="CC77" s="600"/>
      <c r="CD77" s="600"/>
      <c r="CE77" s="600"/>
      <c r="CF77" s="600"/>
      <c r="CG77" s="600"/>
      <c r="CH77" s="600"/>
      <c r="CI77" s="600"/>
      <c r="CJ77" s="600"/>
      <c r="CK77" s="600"/>
      <c r="CL77" s="600"/>
      <c r="CM77" s="600"/>
      <c r="CN77" s="600"/>
      <c r="CO77" s="600"/>
      <c r="CP77" s="600"/>
      <c r="CQ77" s="600"/>
      <c r="CR77" s="600"/>
      <c r="CS77" s="600"/>
      <c r="CT77" s="600"/>
      <c r="CU77" s="600"/>
      <c r="CV77" s="600"/>
      <c r="CW77" s="600"/>
      <c r="CX77" s="600"/>
      <c r="CY77" s="600"/>
      <c r="CZ77" s="600"/>
      <c r="DA77" s="600"/>
      <c r="DB77" s="600"/>
      <c r="DC77" s="600"/>
      <c r="DD77" s="600"/>
      <c r="DE77" s="600"/>
      <c r="DF77" s="600"/>
      <c r="DG77" s="600"/>
      <c r="DH77" s="600"/>
      <c r="DI77" s="600"/>
      <c r="DJ77" s="600"/>
      <c r="DK77" s="600"/>
      <c r="DL77" s="600"/>
      <c r="DM77" s="600"/>
      <c r="DN77" s="600"/>
      <c r="DO77" s="600"/>
      <c r="DP77" s="600"/>
      <c r="DQ77" s="600"/>
      <c r="DR77" s="600"/>
      <c r="DS77" s="600"/>
      <c r="DT77" s="600"/>
      <c r="DU77" s="600"/>
      <c r="DV77" s="600"/>
      <c r="DW77" s="600"/>
      <c r="DX77" s="600"/>
      <c r="DY77" s="600"/>
      <c r="DZ77" s="600"/>
      <c r="EA77" s="600"/>
      <c r="EB77" s="600"/>
      <c r="EC77" s="600"/>
      <c r="ED77" s="600"/>
      <c r="EE77" s="600"/>
      <c r="EF77" s="600"/>
      <c r="EG77" s="600"/>
      <c r="EH77" s="600"/>
      <c r="EI77" s="600"/>
      <c r="EJ77" s="600"/>
      <c r="EK77" s="600"/>
      <c r="EL77" s="600"/>
      <c r="EM77" s="600"/>
      <c r="EN77" s="600"/>
      <c r="EO77" s="600"/>
      <c r="EP77" s="600"/>
      <c r="EQ77" s="600"/>
      <c r="ER77" s="600"/>
      <c r="ES77" s="600"/>
      <c r="ET77" s="600"/>
      <c r="EU77" s="600"/>
      <c r="EV77" s="600"/>
      <c r="EW77" s="600"/>
      <c r="EX77" s="600"/>
      <c r="EY77" s="600"/>
      <c r="EZ77" s="600"/>
      <c r="FA77" s="600"/>
      <c r="FB77" s="600"/>
      <c r="FC77" s="600"/>
      <c r="FD77" s="600"/>
      <c r="FE77" s="600"/>
      <c r="FF77" s="600"/>
      <c r="FG77" s="600"/>
      <c r="FH77" s="600"/>
      <c r="FI77" s="600"/>
      <c r="FJ77" s="600"/>
      <c r="FK77" s="600"/>
      <c r="FL77" s="600"/>
      <c r="FM77" s="600"/>
      <c r="FN77" s="600"/>
      <c r="FO77" s="600"/>
      <c r="FP77" s="600"/>
      <c r="FQ77" s="600"/>
      <c r="FR77" s="600"/>
      <c r="FS77" s="600"/>
      <c r="FT77" s="600"/>
      <c r="FU77" s="600"/>
      <c r="FV77" s="600"/>
      <c r="FW77" s="600"/>
      <c r="FX77" s="600"/>
      <c r="FY77" s="600"/>
      <c r="FZ77" s="600"/>
      <c r="GA77" s="600"/>
      <c r="GB77" s="600"/>
      <c r="GC77" s="600"/>
      <c r="GD77" s="600"/>
      <c r="GE77" s="600"/>
      <c r="GF77" s="600"/>
      <c r="GG77" s="600"/>
      <c r="GH77" s="600"/>
      <c r="GI77" s="600"/>
      <c r="GJ77" s="600"/>
      <c r="GK77" s="600"/>
      <c r="GL77" s="600"/>
      <c r="GM77" s="600"/>
      <c r="GN77" s="600"/>
      <c r="GO77" s="600"/>
      <c r="GP77" s="600"/>
      <c r="GQ77" s="600"/>
      <c r="GR77" s="600"/>
      <c r="GS77" s="600"/>
      <c r="GT77" s="600"/>
      <c r="GU77" s="600"/>
      <c r="GV77" s="600"/>
      <c r="GW77" s="600"/>
      <c r="GX77" s="600"/>
      <c r="GY77" s="600"/>
      <c r="GZ77" s="600"/>
      <c r="HA77" s="600"/>
      <c r="HB77" s="600"/>
      <c r="HC77" s="600"/>
      <c r="HD77" s="600"/>
      <c r="HE77" s="600"/>
      <c r="HF77" s="600"/>
      <c r="HG77" s="600"/>
      <c r="HH77" s="600"/>
      <c r="HI77" s="600"/>
      <c r="HJ77" s="600"/>
      <c r="HK77" s="600"/>
      <c r="HL77" s="600"/>
      <c r="HM77" s="600"/>
      <c r="HN77" s="600"/>
      <c r="HO77" s="600"/>
      <c r="HP77" s="600"/>
      <c r="HQ77" s="600"/>
      <c r="HR77" s="600"/>
      <c r="HS77" s="600"/>
      <c r="HT77" s="600"/>
      <c r="HU77" s="600"/>
      <c r="HV77" s="600"/>
      <c r="HW77" s="600"/>
      <c r="HX77" s="600"/>
      <c r="HY77" s="600"/>
      <c r="HZ77" s="600"/>
      <c r="IA77" s="600"/>
      <c r="IB77" s="600"/>
      <c r="IC77" s="600"/>
      <c r="ID77" s="600"/>
      <c r="IE77" s="600"/>
      <c r="IF77" s="600"/>
      <c r="IG77" s="600"/>
      <c r="IH77" s="600"/>
      <c r="II77" s="600"/>
      <c r="IJ77" s="600"/>
      <c r="IK77" s="600"/>
      <c r="IL77" s="600"/>
      <c r="IM77" s="600"/>
      <c r="IN77" s="600"/>
      <c r="IO77" s="600"/>
      <c r="IP77" s="600"/>
      <c r="IQ77" s="600"/>
      <c r="IR77" s="600"/>
      <c r="IS77" s="600"/>
      <c r="IT77" s="600"/>
      <c r="IU77" s="600"/>
      <c r="IV77" s="600"/>
    </row>
    <row r="78" spans="1:256" s="601" customFormat="1" ht="42" customHeight="1">
      <c r="A78" s="592">
        <v>75</v>
      </c>
      <c r="B78" s="593" t="s">
        <v>85</v>
      </c>
      <c r="C78" s="594" t="s">
        <v>78</v>
      </c>
      <c r="D78" s="595" t="s">
        <v>67</v>
      </c>
      <c r="E78" s="597"/>
      <c r="F78" s="598"/>
      <c r="G78" s="598"/>
      <c r="H78" s="598"/>
      <c r="I78" s="598"/>
      <c r="J78" s="598"/>
      <c r="K78" s="599"/>
      <c r="L78" s="600"/>
      <c r="M78" s="600"/>
      <c r="N78" s="600"/>
      <c r="O78" s="600"/>
      <c r="P78" s="600"/>
      <c r="Q78" s="600"/>
      <c r="R78" s="600"/>
      <c r="S78" s="600"/>
      <c r="T78" s="600"/>
      <c r="U78" s="600"/>
      <c r="V78" s="600"/>
      <c r="W78" s="600"/>
      <c r="X78" s="600"/>
      <c r="Y78" s="600"/>
      <c r="Z78" s="600"/>
      <c r="AA78" s="600"/>
      <c r="AB78" s="600"/>
      <c r="AC78" s="600"/>
      <c r="AD78" s="600"/>
      <c r="AE78" s="600"/>
      <c r="AF78" s="600"/>
      <c r="AG78" s="600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600"/>
      <c r="AU78" s="600"/>
      <c r="AV78" s="600"/>
      <c r="AW78" s="600"/>
      <c r="AX78" s="600"/>
      <c r="AY78" s="600"/>
      <c r="AZ78" s="600"/>
      <c r="BA78" s="600"/>
      <c r="BB78" s="600"/>
      <c r="BC78" s="600"/>
      <c r="BD78" s="600"/>
      <c r="BE78" s="600"/>
      <c r="BF78" s="600"/>
      <c r="BG78" s="600"/>
      <c r="BH78" s="600"/>
      <c r="BI78" s="600"/>
      <c r="BJ78" s="600"/>
      <c r="BK78" s="600"/>
      <c r="BL78" s="600"/>
      <c r="BM78" s="600"/>
      <c r="BN78" s="600"/>
      <c r="BO78" s="600"/>
      <c r="BP78" s="600"/>
      <c r="BQ78" s="600"/>
      <c r="BR78" s="600"/>
      <c r="BS78" s="600"/>
      <c r="BT78" s="600"/>
      <c r="BU78" s="600"/>
      <c r="BV78" s="600"/>
      <c r="BW78" s="600"/>
      <c r="BX78" s="600"/>
      <c r="BY78" s="600"/>
      <c r="BZ78" s="600"/>
      <c r="CA78" s="600"/>
      <c r="CB78" s="600"/>
      <c r="CC78" s="600"/>
      <c r="CD78" s="600"/>
      <c r="CE78" s="600"/>
      <c r="CF78" s="600"/>
      <c r="CG78" s="600"/>
      <c r="CH78" s="600"/>
      <c r="CI78" s="600"/>
      <c r="CJ78" s="600"/>
      <c r="CK78" s="600"/>
      <c r="CL78" s="600"/>
      <c r="CM78" s="600"/>
      <c r="CN78" s="600"/>
      <c r="CO78" s="600"/>
      <c r="CP78" s="600"/>
      <c r="CQ78" s="600"/>
      <c r="CR78" s="600"/>
      <c r="CS78" s="600"/>
      <c r="CT78" s="600"/>
      <c r="CU78" s="600"/>
      <c r="CV78" s="600"/>
      <c r="CW78" s="600"/>
      <c r="CX78" s="600"/>
      <c r="CY78" s="600"/>
      <c r="CZ78" s="600"/>
      <c r="DA78" s="600"/>
      <c r="DB78" s="600"/>
      <c r="DC78" s="600"/>
      <c r="DD78" s="600"/>
      <c r="DE78" s="600"/>
      <c r="DF78" s="600"/>
      <c r="DG78" s="600"/>
      <c r="DH78" s="600"/>
      <c r="DI78" s="600"/>
      <c r="DJ78" s="600"/>
      <c r="DK78" s="600"/>
      <c r="DL78" s="600"/>
      <c r="DM78" s="600"/>
      <c r="DN78" s="600"/>
      <c r="DO78" s="600"/>
      <c r="DP78" s="600"/>
      <c r="DQ78" s="600"/>
      <c r="DR78" s="600"/>
      <c r="DS78" s="600"/>
      <c r="DT78" s="600"/>
      <c r="DU78" s="600"/>
      <c r="DV78" s="600"/>
      <c r="DW78" s="600"/>
      <c r="DX78" s="600"/>
      <c r="DY78" s="600"/>
      <c r="DZ78" s="600"/>
      <c r="EA78" s="600"/>
      <c r="EB78" s="600"/>
      <c r="EC78" s="600"/>
      <c r="ED78" s="600"/>
      <c r="EE78" s="600"/>
      <c r="EF78" s="600"/>
      <c r="EG78" s="600"/>
      <c r="EH78" s="600"/>
      <c r="EI78" s="600"/>
      <c r="EJ78" s="600"/>
      <c r="EK78" s="600"/>
      <c r="EL78" s="600"/>
      <c r="EM78" s="600"/>
      <c r="EN78" s="600"/>
      <c r="EO78" s="600"/>
      <c r="EP78" s="600"/>
      <c r="EQ78" s="600"/>
      <c r="ER78" s="600"/>
      <c r="ES78" s="600"/>
      <c r="ET78" s="600"/>
      <c r="EU78" s="600"/>
      <c r="EV78" s="600"/>
      <c r="EW78" s="600"/>
      <c r="EX78" s="600"/>
      <c r="EY78" s="600"/>
      <c r="EZ78" s="600"/>
      <c r="FA78" s="600"/>
      <c r="FB78" s="600"/>
      <c r="FC78" s="600"/>
      <c r="FD78" s="600"/>
      <c r="FE78" s="600"/>
      <c r="FF78" s="600"/>
      <c r="FG78" s="600"/>
      <c r="FH78" s="600"/>
      <c r="FI78" s="600"/>
      <c r="FJ78" s="600"/>
      <c r="FK78" s="600"/>
      <c r="FL78" s="600"/>
      <c r="FM78" s="600"/>
      <c r="FN78" s="600"/>
      <c r="FO78" s="600"/>
      <c r="FP78" s="600"/>
      <c r="FQ78" s="600"/>
      <c r="FR78" s="600"/>
      <c r="FS78" s="600"/>
      <c r="FT78" s="600"/>
      <c r="FU78" s="600"/>
      <c r="FV78" s="600"/>
      <c r="FW78" s="600"/>
      <c r="FX78" s="600"/>
      <c r="FY78" s="600"/>
      <c r="FZ78" s="600"/>
      <c r="GA78" s="600"/>
      <c r="GB78" s="600"/>
      <c r="GC78" s="600"/>
      <c r="GD78" s="600"/>
      <c r="GE78" s="600"/>
      <c r="GF78" s="600"/>
      <c r="GG78" s="600"/>
      <c r="GH78" s="600"/>
      <c r="GI78" s="600"/>
      <c r="GJ78" s="600"/>
      <c r="GK78" s="600"/>
      <c r="GL78" s="600"/>
      <c r="GM78" s="600"/>
      <c r="GN78" s="600"/>
      <c r="GO78" s="600"/>
      <c r="GP78" s="600"/>
      <c r="GQ78" s="600"/>
      <c r="GR78" s="600"/>
      <c r="GS78" s="600"/>
      <c r="GT78" s="600"/>
      <c r="GU78" s="600"/>
      <c r="GV78" s="600"/>
      <c r="GW78" s="600"/>
      <c r="GX78" s="600"/>
      <c r="GY78" s="600"/>
      <c r="GZ78" s="600"/>
      <c r="HA78" s="600"/>
      <c r="HB78" s="600"/>
      <c r="HC78" s="600"/>
      <c r="HD78" s="600"/>
      <c r="HE78" s="600"/>
      <c r="HF78" s="600"/>
      <c r="HG78" s="600"/>
      <c r="HH78" s="600"/>
      <c r="HI78" s="600"/>
      <c r="HJ78" s="600"/>
      <c r="HK78" s="600"/>
      <c r="HL78" s="600"/>
      <c r="HM78" s="600"/>
      <c r="HN78" s="600"/>
      <c r="HO78" s="600"/>
      <c r="HP78" s="600"/>
      <c r="HQ78" s="600"/>
      <c r="HR78" s="600"/>
      <c r="HS78" s="600"/>
      <c r="HT78" s="600"/>
      <c r="HU78" s="600"/>
      <c r="HV78" s="600"/>
      <c r="HW78" s="600"/>
      <c r="HX78" s="600"/>
      <c r="HY78" s="600"/>
      <c r="HZ78" s="600"/>
      <c r="IA78" s="600"/>
      <c r="IB78" s="600"/>
      <c r="IC78" s="600"/>
      <c r="ID78" s="600"/>
      <c r="IE78" s="600"/>
      <c r="IF78" s="600"/>
      <c r="IG78" s="600"/>
      <c r="IH78" s="600"/>
      <c r="II78" s="600"/>
      <c r="IJ78" s="600"/>
      <c r="IK78" s="600"/>
      <c r="IL78" s="600"/>
      <c r="IM78" s="600"/>
      <c r="IN78" s="600"/>
      <c r="IO78" s="600"/>
      <c r="IP78" s="600"/>
      <c r="IQ78" s="600"/>
      <c r="IR78" s="600"/>
      <c r="IS78" s="600"/>
      <c r="IT78" s="600"/>
      <c r="IU78" s="600"/>
      <c r="IV78" s="600"/>
    </row>
    <row r="79" spans="1:256" s="601" customFormat="1" ht="42" customHeight="1">
      <c r="A79" s="592">
        <v>76</v>
      </c>
      <c r="B79" s="593" t="s">
        <v>86</v>
      </c>
      <c r="C79" s="594" t="s">
        <v>78</v>
      </c>
      <c r="D79" s="595" t="s">
        <v>67</v>
      </c>
      <c r="E79" s="597"/>
      <c r="F79" s="598"/>
      <c r="G79" s="598"/>
      <c r="H79" s="598"/>
      <c r="I79" s="598"/>
      <c r="J79" s="598"/>
      <c r="K79" s="599"/>
      <c r="L79" s="600"/>
      <c r="M79" s="600"/>
      <c r="N79" s="600"/>
      <c r="O79" s="600"/>
      <c r="P79" s="600"/>
      <c r="Q79" s="600"/>
      <c r="R79" s="600"/>
      <c r="S79" s="600"/>
      <c r="T79" s="600"/>
      <c r="U79" s="600"/>
      <c r="V79" s="600"/>
      <c r="W79" s="600"/>
      <c r="X79" s="600"/>
      <c r="Y79" s="600"/>
      <c r="Z79" s="600"/>
      <c r="AA79" s="600"/>
      <c r="AB79" s="600"/>
      <c r="AC79" s="600"/>
      <c r="AD79" s="600"/>
      <c r="AE79" s="600"/>
      <c r="AF79" s="600"/>
      <c r="AG79" s="600"/>
      <c r="AH79" s="600"/>
      <c r="AI79" s="600"/>
      <c r="AJ79" s="600"/>
      <c r="AK79" s="600"/>
      <c r="AL79" s="600"/>
      <c r="AM79" s="600"/>
      <c r="AN79" s="600"/>
      <c r="AO79" s="600"/>
      <c r="AP79" s="600"/>
      <c r="AQ79" s="600"/>
      <c r="AR79" s="600"/>
      <c r="AS79" s="600"/>
      <c r="AT79" s="600"/>
      <c r="AU79" s="600"/>
      <c r="AV79" s="600"/>
      <c r="AW79" s="600"/>
      <c r="AX79" s="600"/>
      <c r="AY79" s="600"/>
      <c r="AZ79" s="600"/>
      <c r="BA79" s="600"/>
      <c r="BB79" s="600"/>
      <c r="BC79" s="600"/>
      <c r="BD79" s="600"/>
      <c r="BE79" s="600"/>
      <c r="BF79" s="600"/>
      <c r="BG79" s="600"/>
      <c r="BH79" s="600"/>
      <c r="BI79" s="600"/>
      <c r="BJ79" s="600"/>
      <c r="BK79" s="600"/>
      <c r="BL79" s="600"/>
      <c r="BM79" s="600"/>
      <c r="BN79" s="600"/>
      <c r="BO79" s="600"/>
      <c r="BP79" s="600"/>
      <c r="BQ79" s="600"/>
      <c r="BR79" s="600"/>
      <c r="BS79" s="600"/>
      <c r="BT79" s="600"/>
      <c r="BU79" s="600"/>
      <c r="BV79" s="600"/>
      <c r="BW79" s="600"/>
      <c r="BX79" s="600"/>
      <c r="BY79" s="600"/>
      <c r="BZ79" s="600"/>
      <c r="CA79" s="600"/>
      <c r="CB79" s="600"/>
      <c r="CC79" s="600"/>
      <c r="CD79" s="600"/>
      <c r="CE79" s="600"/>
      <c r="CF79" s="600"/>
      <c r="CG79" s="600"/>
      <c r="CH79" s="600"/>
      <c r="CI79" s="600"/>
      <c r="CJ79" s="600"/>
      <c r="CK79" s="600"/>
      <c r="CL79" s="600"/>
      <c r="CM79" s="600"/>
      <c r="CN79" s="600"/>
      <c r="CO79" s="600"/>
      <c r="CP79" s="600"/>
      <c r="CQ79" s="600"/>
      <c r="CR79" s="600"/>
      <c r="CS79" s="600"/>
      <c r="CT79" s="600"/>
      <c r="CU79" s="600"/>
      <c r="CV79" s="600"/>
      <c r="CW79" s="600"/>
      <c r="CX79" s="600"/>
      <c r="CY79" s="600"/>
      <c r="CZ79" s="600"/>
      <c r="DA79" s="600"/>
      <c r="DB79" s="600"/>
      <c r="DC79" s="600"/>
      <c r="DD79" s="600"/>
      <c r="DE79" s="600"/>
      <c r="DF79" s="600"/>
      <c r="DG79" s="600"/>
      <c r="DH79" s="600"/>
      <c r="DI79" s="600"/>
      <c r="DJ79" s="600"/>
      <c r="DK79" s="600"/>
      <c r="DL79" s="600"/>
      <c r="DM79" s="600"/>
      <c r="DN79" s="600"/>
      <c r="DO79" s="600"/>
      <c r="DP79" s="600"/>
      <c r="DQ79" s="600"/>
      <c r="DR79" s="600"/>
      <c r="DS79" s="600"/>
      <c r="DT79" s="600"/>
      <c r="DU79" s="600"/>
      <c r="DV79" s="600"/>
      <c r="DW79" s="600"/>
      <c r="DX79" s="600"/>
      <c r="DY79" s="600"/>
      <c r="DZ79" s="600"/>
      <c r="EA79" s="600"/>
      <c r="EB79" s="600"/>
      <c r="EC79" s="600"/>
      <c r="ED79" s="600"/>
      <c r="EE79" s="600"/>
      <c r="EF79" s="600"/>
      <c r="EG79" s="600"/>
      <c r="EH79" s="600"/>
      <c r="EI79" s="600"/>
      <c r="EJ79" s="600"/>
      <c r="EK79" s="600"/>
      <c r="EL79" s="600"/>
      <c r="EM79" s="600"/>
      <c r="EN79" s="600"/>
      <c r="EO79" s="600"/>
      <c r="EP79" s="600"/>
      <c r="EQ79" s="600"/>
      <c r="ER79" s="600"/>
      <c r="ES79" s="600"/>
      <c r="ET79" s="600"/>
      <c r="EU79" s="600"/>
      <c r="EV79" s="600"/>
      <c r="EW79" s="600"/>
      <c r="EX79" s="600"/>
      <c r="EY79" s="600"/>
      <c r="EZ79" s="600"/>
      <c r="FA79" s="600"/>
      <c r="FB79" s="600"/>
      <c r="FC79" s="600"/>
      <c r="FD79" s="600"/>
      <c r="FE79" s="600"/>
      <c r="FF79" s="600"/>
      <c r="FG79" s="600"/>
      <c r="FH79" s="600"/>
      <c r="FI79" s="600"/>
      <c r="FJ79" s="600"/>
      <c r="FK79" s="600"/>
      <c r="FL79" s="600"/>
      <c r="FM79" s="600"/>
      <c r="FN79" s="600"/>
      <c r="FO79" s="600"/>
      <c r="FP79" s="600"/>
      <c r="FQ79" s="600"/>
      <c r="FR79" s="600"/>
      <c r="FS79" s="600"/>
      <c r="FT79" s="600"/>
      <c r="FU79" s="600"/>
      <c r="FV79" s="600"/>
      <c r="FW79" s="600"/>
      <c r="FX79" s="600"/>
      <c r="FY79" s="600"/>
      <c r="FZ79" s="600"/>
      <c r="GA79" s="600"/>
      <c r="GB79" s="600"/>
      <c r="GC79" s="600"/>
      <c r="GD79" s="600"/>
      <c r="GE79" s="600"/>
      <c r="GF79" s="600"/>
      <c r="GG79" s="600"/>
      <c r="GH79" s="600"/>
      <c r="GI79" s="600"/>
      <c r="GJ79" s="600"/>
      <c r="GK79" s="600"/>
      <c r="GL79" s="600"/>
      <c r="GM79" s="600"/>
      <c r="GN79" s="600"/>
      <c r="GO79" s="600"/>
      <c r="GP79" s="600"/>
      <c r="GQ79" s="600"/>
      <c r="GR79" s="600"/>
      <c r="GS79" s="600"/>
      <c r="GT79" s="600"/>
      <c r="GU79" s="600"/>
      <c r="GV79" s="600"/>
      <c r="GW79" s="600"/>
      <c r="GX79" s="600"/>
      <c r="GY79" s="600"/>
      <c r="GZ79" s="600"/>
      <c r="HA79" s="600"/>
      <c r="HB79" s="600"/>
      <c r="HC79" s="600"/>
      <c r="HD79" s="600"/>
      <c r="HE79" s="600"/>
      <c r="HF79" s="600"/>
      <c r="HG79" s="600"/>
      <c r="HH79" s="600"/>
      <c r="HI79" s="600"/>
      <c r="HJ79" s="600"/>
      <c r="HK79" s="600"/>
      <c r="HL79" s="600"/>
      <c r="HM79" s="600"/>
      <c r="HN79" s="600"/>
      <c r="HO79" s="600"/>
      <c r="HP79" s="600"/>
      <c r="HQ79" s="600"/>
      <c r="HR79" s="600"/>
      <c r="HS79" s="600"/>
      <c r="HT79" s="600"/>
      <c r="HU79" s="600"/>
      <c r="HV79" s="600"/>
      <c r="HW79" s="600"/>
      <c r="HX79" s="600"/>
      <c r="HY79" s="600"/>
      <c r="HZ79" s="600"/>
      <c r="IA79" s="600"/>
      <c r="IB79" s="600"/>
      <c r="IC79" s="600"/>
      <c r="ID79" s="600"/>
      <c r="IE79" s="600"/>
      <c r="IF79" s="600"/>
      <c r="IG79" s="600"/>
      <c r="IH79" s="600"/>
      <c r="II79" s="600"/>
      <c r="IJ79" s="600"/>
      <c r="IK79" s="600"/>
      <c r="IL79" s="600"/>
      <c r="IM79" s="600"/>
      <c r="IN79" s="600"/>
      <c r="IO79" s="600"/>
      <c r="IP79" s="600"/>
      <c r="IQ79" s="600"/>
      <c r="IR79" s="600"/>
      <c r="IS79" s="600"/>
      <c r="IT79" s="600"/>
      <c r="IU79" s="600"/>
      <c r="IV79" s="600"/>
    </row>
    <row r="80" spans="1:256" s="601" customFormat="1" ht="42" customHeight="1">
      <c r="A80" s="592">
        <v>77</v>
      </c>
      <c r="B80" s="593" t="s">
        <v>87</v>
      </c>
      <c r="C80" s="594" t="s">
        <v>78</v>
      </c>
      <c r="D80" s="595" t="s">
        <v>67</v>
      </c>
      <c r="E80" s="597"/>
      <c r="F80" s="598"/>
      <c r="G80" s="598"/>
      <c r="H80" s="598"/>
      <c r="I80" s="598"/>
      <c r="J80" s="598"/>
      <c r="K80" s="599"/>
      <c r="L80" s="600"/>
      <c r="M80" s="600"/>
      <c r="N80" s="600"/>
      <c r="O80" s="600"/>
      <c r="P80" s="600"/>
      <c r="Q80" s="600"/>
      <c r="R80" s="600"/>
      <c r="S80" s="600"/>
      <c r="T80" s="600"/>
      <c r="U80" s="600"/>
      <c r="V80" s="600"/>
      <c r="W80" s="600"/>
      <c r="X80" s="600"/>
      <c r="Y80" s="600"/>
      <c r="Z80" s="600"/>
      <c r="AA80" s="600"/>
      <c r="AB80" s="600"/>
      <c r="AC80" s="600"/>
      <c r="AD80" s="600"/>
      <c r="AE80" s="600"/>
      <c r="AF80" s="600"/>
      <c r="AG80" s="600"/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600"/>
      <c r="AU80" s="600"/>
      <c r="AV80" s="600"/>
      <c r="AW80" s="600"/>
      <c r="AX80" s="600"/>
      <c r="AY80" s="600"/>
      <c r="AZ80" s="600"/>
      <c r="BA80" s="600"/>
      <c r="BB80" s="600"/>
      <c r="BC80" s="600"/>
      <c r="BD80" s="600"/>
      <c r="BE80" s="600"/>
      <c r="BF80" s="600"/>
      <c r="BG80" s="600"/>
      <c r="BH80" s="600"/>
      <c r="BI80" s="600"/>
      <c r="BJ80" s="600"/>
      <c r="BK80" s="600"/>
      <c r="BL80" s="600"/>
      <c r="BM80" s="600"/>
      <c r="BN80" s="600"/>
      <c r="BO80" s="600"/>
      <c r="BP80" s="600"/>
      <c r="BQ80" s="600"/>
      <c r="BR80" s="600"/>
      <c r="BS80" s="600"/>
      <c r="BT80" s="600"/>
      <c r="BU80" s="600"/>
      <c r="BV80" s="600"/>
      <c r="BW80" s="600"/>
      <c r="BX80" s="600"/>
      <c r="BY80" s="600"/>
      <c r="BZ80" s="600"/>
      <c r="CA80" s="600"/>
      <c r="CB80" s="600"/>
      <c r="CC80" s="600"/>
      <c r="CD80" s="600"/>
      <c r="CE80" s="600"/>
      <c r="CF80" s="600"/>
      <c r="CG80" s="600"/>
      <c r="CH80" s="600"/>
      <c r="CI80" s="600"/>
      <c r="CJ80" s="600"/>
      <c r="CK80" s="600"/>
      <c r="CL80" s="600"/>
      <c r="CM80" s="600"/>
      <c r="CN80" s="600"/>
      <c r="CO80" s="600"/>
      <c r="CP80" s="600"/>
      <c r="CQ80" s="600"/>
      <c r="CR80" s="600"/>
      <c r="CS80" s="600"/>
      <c r="CT80" s="600"/>
      <c r="CU80" s="600"/>
      <c r="CV80" s="600"/>
      <c r="CW80" s="600"/>
      <c r="CX80" s="600"/>
      <c r="CY80" s="600"/>
      <c r="CZ80" s="600"/>
      <c r="DA80" s="600"/>
      <c r="DB80" s="600"/>
      <c r="DC80" s="600"/>
      <c r="DD80" s="600"/>
      <c r="DE80" s="600"/>
      <c r="DF80" s="600"/>
      <c r="DG80" s="600"/>
      <c r="DH80" s="600"/>
      <c r="DI80" s="600"/>
      <c r="DJ80" s="600"/>
      <c r="DK80" s="600"/>
      <c r="DL80" s="600"/>
      <c r="DM80" s="600"/>
      <c r="DN80" s="600"/>
      <c r="DO80" s="600"/>
      <c r="DP80" s="600"/>
      <c r="DQ80" s="600"/>
      <c r="DR80" s="600"/>
      <c r="DS80" s="600"/>
      <c r="DT80" s="600"/>
      <c r="DU80" s="600"/>
      <c r="DV80" s="600"/>
      <c r="DW80" s="600"/>
      <c r="DX80" s="600"/>
      <c r="DY80" s="600"/>
      <c r="DZ80" s="600"/>
      <c r="EA80" s="600"/>
      <c r="EB80" s="600"/>
      <c r="EC80" s="600"/>
      <c r="ED80" s="600"/>
      <c r="EE80" s="600"/>
      <c r="EF80" s="600"/>
      <c r="EG80" s="600"/>
      <c r="EH80" s="600"/>
      <c r="EI80" s="600"/>
      <c r="EJ80" s="600"/>
      <c r="EK80" s="600"/>
      <c r="EL80" s="600"/>
      <c r="EM80" s="600"/>
      <c r="EN80" s="600"/>
      <c r="EO80" s="600"/>
      <c r="EP80" s="600"/>
      <c r="EQ80" s="600"/>
      <c r="ER80" s="600"/>
      <c r="ES80" s="600"/>
      <c r="ET80" s="600"/>
      <c r="EU80" s="600"/>
      <c r="EV80" s="600"/>
      <c r="EW80" s="600"/>
      <c r="EX80" s="600"/>
      <c r="EY80" s="600"/>
      <c r="EZ80" s="600"/>
      <c r="FA80" s="600"/>
      <c r="FB80" s="600"/>
      <c r="FC80" s="600"/>
      <c r="FD80" s="600"/>
      <c r="FE80" s="600"/>
      <c r="FF80" s="600"/>
      <c r="FG80" s="600"/>
      <c r="FH80" s="600"/>
      <c r="FI80" s="600"/>
      <c r="FJ80" s="600"/>
      <c r="FK80" s="600"/>
      <c r="FL80" s="600"/>
      <c r="FM80" s="600"/>
      <c r="FN80" s="600"/>
      <c r="FO80" s="600"/>
      <c r="FP80" s="600"/>
      <c r="FQ80" s="600"/>
      <c r="FR80" s="600"/>
      <c r="FS80" s="600"/>
      <c r="FT80" s="600"/>
      <c r="FU80" s="600"/>
      <c r="FV80" s="600"/>
      <c r="FW80" s="600"/>
      <c r="FX80" s="600"/>
      <c r="FY80" s="600"/>
      <c r="FZ80" s="600"/>
      <c r="GA80" s="600"/>
      <c r="GB80" s="600"/>
      <c r="GC80" s="600"/>
      <c r="GD80" s="600"/>
      <c r="GE80" s="600"/>
      <c r="GF80" s="600"/>
      <c r="GG80" s="600"/>
      <c r="GH80" s="600"/>
      <c r="GI80" s="600"/>
      <c r="GJ80" s="600"/>
      <c r="GK80" s="600"/>
      <c r="GL80" s="600"/>
      <c r="GM80" s="600"/>
      <c r="GN80" s="600"/>
      <c r="GO80" s="600"/>
      <c r="GP80" s="600"/>
      <c r="GQ80" s="600"/>
      <c r="GR80" s="600"/>
      <c r="GS80" s="600"/>
      <c r="GT80" s="600"/>
      <c r="GU80" s="600"/>
      <c r="GV80" s="600"/>
      <c r="GW80" s="600"/>
      <c r="GX80" s="600"/>
      <c r="GY80" s="600"/>
      <c r="GZ80" s="600"/>
      <c r="HA80" s="600"/>
      <c r="HB80" s="600"/>
      <c r="HC80" s="600"/>
      <c r="HD80" s="600"/>
      <c r="HE80" s="600"/>
      <c r="HF80" s="600"/>
      <c r="HG80" s="600"/>
      <c r="HH80" s="600"/>
      <c r="HI80" s="600"/>
      <c r="HJ80" s="600"/>
      <c r="HK80" s="600"/>
      <c r="HL80" s="600"/>
      <c r="HM80" s="600"/>
      <c r="HN80" s="600"/>
      <c r="HO80" s="600"/>
      <c r="HP80" s="600"/>
      <c r="HQ80" s="600"/>
      <c r="HR80" s="600"/>
      <c r="HS80" s="600"/>
      <c r="HT80" s="600"/>
      <c r="HU80" s="600"/>
      <c r="HV80" s="600"/>
      <c r="HW80" s="600"/>
      <c r="HX80" s="600"/>
      <c r="HY80" s="600"/>
      <c r="HZ80" s="600"/>
      <c r="IA80" s="600"/>
      <c r="IB80" s="600"/>
      <c r="IC80" s="600"/>
      <c r="ID80" s="600"/>
      <c r="IE80" s="600"/>
      <c r="IF80" s="600"/>
      <c r="IG80" s="600"/>
      <c r="IH80" s="600"/>
      <c r="II80" s="600"/>
      <c r="IJ80" s="600"/>
      <c r="IK80" s="600"/>
      <c r="IL80" s="600"/>
      <c r="IM80" s="600"/>
      <c r="IN80" s="600"/>
      <c r="IO80" s="600"/>
      <c r="IP80" s="600"/>
      <c r="IQ80" s="600"/>
      <c r="IR80" s="600"/>
      <c r="IS80" s="600"/>
      <c r="IT80" s="600"/>
      <c r="IU80" s="600"/>
      <c r="IV80" s="600"/>
    </row>
    <row r="81" spans="1:11" ht="42" customHeight="1">
      <c r="A81" s="592">
        <v>78</v>
      </c>
      <c r="B81" s="593" t="s">
        <v>88</v>
      </c>
      <c r="C81" s="594" t="s">
        <v>89</v>
      </c>
      <c r="D81" s="596" t="s">
        <v>90</v>
      </c>
      <c r="E81" s="591"/>
      <c r="F81" s="585"/>
      <c r="G81" s="585"/>
      <c r="H81" s="585"/>
      <c r="I81" s="585"/>
      <c r="J81" s="585"/>
      <c r="K81" s="586"/>
    </row>
    <row r="82" spans="1:11" ht="42" customHeight="1">
      <c r="A82" s="592">
        <v>79</v>
      </c>
      <c r="B82" s="593" t="s">
        <v>91</v>
      </c>
      <c r="C82" s="594" t="s">
        <v>89</v>
      </c>
      <c r="D82" s="596" t="s">
        <v>90</v>
      </c>
      <c r="E82" s="591"/>
      <c r="F82" s="585"/>
      <c r="G82" s="585"/>
      <c r="H82" s="585"/>
      <c r="I82" s="585"/>
      <c r="J82" s="585"/>
      <c r="K82" s="586"/>
    </row>
    <row r="83" spans="1:11" ht="42" customHeight="1">
      <c r="A83" s="592">
        <v>80</v>
      </c>
      <c r="B83" s="593" t="s">
        <v>92</v>
      </c>
      <c r="C83" s="594" t="s">
        <v>89</v>
      </c>
      <c r="D83" s="596" t="s">
        <v>90</v>
      </c>
      <c r="E83" s="591"/>
      <c r="F83" s="585"/>
      <c r="G83" s="585"/>
      <c r="H83" s="585"/>
      <c r="I83" s="585"/>
      <c r="J83" s="585"/>
      <c r="K83" s="586"/>
    </row>
    <row r="84" spans="1:11" ht="42" customHeight="1">
      <c r="A84" s="592">
        <v>81</v>
      </c>
      <c r="B84" s="593" t="s">
        <v>93</v>
      </c>
      <c r="C84" s="594" t="s">
        <v>89</v>
      </c>
      <c r="D84" s="596" t="s">
        <v>90</v>
      </c>
      <c r="E84" s="591"/>
      <c r="F84" s="585"/>
      <c r="G84" s="585"/>
      <c r="H84" s="585"/>
      <c r="I84" s="585"/>
      <c r="J84" s="585"/>
      <c r="K84" s="586"/>
    </row>
    <row r="85" spans="1:11" ht="42" customHeight="1">
      <c r="A85" s="592">
        <v>82</v>
      </c>
      <c r="B85" s="593" t="s">
        <v>94</v>
      </c>
      <c r="C85" s="594" t="s">
        <v>89</v>
      </c>
      <c r="D85" s="596" t="s">
        <v>90</v>
      </c>
      <c r="E85" s="591"/>
      <c r="F85" s="585"/>
      <c r="G85" s="585"/>
      <c r="H85" s="585"/>
      <c r="I85" s="585"/>
      <c r="J85" s="585"/>
      <c r="K85" s="586"/>
    </row>
    <row r="86" spans="1:11" ht="42" customHeight="1">
      <c r="A86" s="592">
        <v>83</v>
      </c>
      <c r="B86" s="593" t="s">
        <v>95</v>
      </c>
      <c r="C86" s="594" t="s">
        <v>89</v>
      </c>
      <c r="D86" s="596" t="s">
        <v>90</v>
      </c>
      <c r="E86" s="591"/>
      <c r="F86" s="585"/>
      <c r="G86" s="585"/>
      <c r="H86" s="585"/>
      <c r="I86" s="585"/>
      <c r="J86" s="585"/>
      <c r="K86" s="586"/>
    </row>
    <row r="87" spans="1:11" ht="42" customHeight="1">
      <c r="A87" s="592">
        <v>84</v>
      </c>
      <c r="B87" s="593" t="s">
        <v>96</v>
      </c>
      <c r="C87" s="594" t="s">
        <v>89</v>
      </c>
      <c r="D87" s="596" t="s">
        <v>90</v>
      </c>
      <c r="E87" s="591"/>
      <c r="F87" s="585"/>
      <c r="G87" s="585"/>
      <c r="H87" s="585"/>
      <c r="I87" s="585"/>
      <c r="J87" s="585"/>
      <c r="K87" s="586"/>
    </row>
    <row r="88" spans="1:11" ht="42" customHeight="1">
      <c r="A88" s="592">
        <v>85</v>
      </c>
      <c r="B88" s="593" t="s">
        <v>97</v>
      </c>
      <c r="C88" s="594" t="s">
        <v>89</v>
      </c>
      <c r="D88" s="596" t="s">
        <v>90</v>
      </c>
      <c r="E88" s="585"/>
      <c r="F88" s="585"/>
      <c r="G88" s="585"/>
      <c r="H88" s="585"/>
      <c r="I88" s="585"/>
      <c r="J88" s="585"/>
      <c r="K88" s="586"/>
    </row>
    <row r="89" spans="1:11" ht="42" customHeight="1">
      <c r="A89" s="592">
        <v>86</v>
      </c>
      <c r="B89" s="593" t="s">
        <v>98</v>
      </c>
      <c r="C89" s="594" t="s">
        <v>99</v>
      </c>
      <c r="D89" s="595" t="s">
        <v>100</v>
      </c>
      <c r="E89" s="585"/>
      <c r="F89" s="585"/>
      <c r="G89" s="585"/>
      <c r="H89" s="585"/>
      <c r="I89" s="585"/>
      <c r="J89" s="585"/>
      <c r="K89" s="586"/>
    </row>
    <row r="90" spans="1:11" ht="42" customHeight="1">
      <c r="A90" s="592">
        <v>87</v>
      </c>
      <c r="B90" s="593" t="s">
        <v>101</v>
      </c>
      <c r="C90" s="594" t="s">
        <v>99</v>
      </c>
      <c r="D90" s="595" t="s">
        <v>100</v>
      </c>
      <c r="E90" s="585"/>
      <c r="F90" s="585"/>
      <c r="G90" s="585"/>
      <c r="H90" s="585"/>
      <c r="I90" s="585"/>
      <c r="J90" s="585"/>
      <c r="K90" s="586"/>
    </row>
    <row r="91" spans="1:11" ht="42" customHeight="1">
      <c r="A91" s="592">
        <v>88</v>
      </c>
      <c r="B91" s="593" t="s">
        <v>102</v>
      </c>
      <c r="C91" s="594" t="s">
        <v>99</v>
      </c>
      <c r="D91" s="595" t="s">
        <v>100</v>
      </c>
      <c r="E91" s="585"/>
      <c r="F91" s="585"/>
      <c r="G91" s="585"/>
      <c r="H91" s="585"/>
      <c r="I91" s="585"/>
      <c r="J91" s="585"/>
      <c r="K91" s="586"/>
    </row>
    <row r="92" spans="1:11" ht="42" customHeight="1">
      <c r="A92" s="592">
        <v>89</v>
      </c>
      <c r="B92" s="593" t="s">
        <v>103</v>
      </c>
      <c r="C92" s="594" t="s">
        <v>99</v>
      </c>
      <c r="D92" s="595" t="s">
        <v>100</v>
      </c>
      <c r="E92" s="585"/>
      <c r="F92" s="585"/>
      <c r="G92" s="585"/>
      <c r="H92" s="585"/>
      <c r="I92" s="585"/>
      <c r="J92" s="585"/>
      <c r="K92" s="586"/>
    </row>
    <row r="93" spans="1:11" ht="42" customHeight="1">
      <c r="A93" s="592">
        <v>90</v>
      </c>
      <c r="B93" s="593" t="s">
        <v>104</v>
      </c>
      <c r="C93" s="594" t="s">
        <v>99</v>
      </c>
      <c r="D93" s="595" t="s">
        <v>100</v>
      </c>
      <c r="E93" s="585"/>
      <c r="F93" s="585"/>
      <c r="G93" s="585"/>
      <c r="H93" s="585"/>
      <c r="I93" s="585"/>
      <c r="J93" s="585"/>
      <c r="K93" s="586"/>
    </row>
    <row r="94" spans="1:11" ht="42" customHeight="1">
      <c r="A94" s="592">
        <v>91</v>
      </c>
      <c r="B94" s="593" t="s">
        <v>105</v>
      </c>
      <c r="C94" s="594" t="s">
        <v>99</v>
      </c>
      <c r="D94" s="595" t="s">
        <v>100</v>
      </c>
      <c r="E94" s="585"/>
      <c r="F94" s="585"/>
      <c r="G94" s="585"/>
      <c r="H94" s="585"/>
      <c r="I94" s="585"/>
      <c r="J94" s="585"/>
      <c r="K94" s="586"/>
    </row>
    <row r="95" spans="1:11" ht="42" customHeight="1">
      <c r="A95" s="592">
        <v>92</v>
      </c>
      <c r="B95" s="593" t="s">
        <v>106</v>
      </c>
      <c r="C95" s="594" t="s">
        <v>107</v>
      </c>
      <c r="D95" s="595" t="s">
        <v>100</v>
      </c>
      <c r="E95" s="585"/>
      <c r="F95" s="585"/>
      <c r="G95" s="585"/>
      <c r="H95" s="585"/>
      <c r="I95" s="585"/>
      <c r="J95" s="585"/>
      <c r="K95" s="586"/>
    </row>
    <row r="96" spans="1:11" ht="42" customHeight="1">
      <c r="A96" s="592">
        <v>93</v>
      </c>
      <c r="B96" s="593" t="s">
        <v>108</v>
      </c>
      <c r="C96" s="594" t="s">
        <v>107</v>
      </c>
      <c r="D96" s="595" t="s">
        <v>100</v>
      </c>
      <c r="E96" s="585"/>
      <c r="F96" s="585"/>
      <c r="G96" s="585"/>
      <c r="H96" s="585"/>
      <c r="I96" s="585"/>
      <c r="J96" s="585"/>
      <c r="K96" s="586"/>
    </row>
    <row r="97" spans="1:11" ht="42" customHeight="1">
      <c r="A97" s="592">
        <v>94</v>
      </c>
      <c r="B97" s="593" t="s">
        <v>109</v>
      </c>
      <c r="C97" s="594" t="s">
        <v>107</v>
      </c>
      <c r="D97" s="602" t="s">
        <v>100</v>
      </c>
      <c r="E97" s="603"/>
      <c r="F97" s="603"/>
      <c r="G97" s="603"/>
      <c r="H97" s="603"/>
      <c r="I97" s="603"/>
      <c r="J97" s="603"/>
      <c r="K97" s="604"/>
    </row>
  </sheetData>
  <mergeCells count="2">
    <mergeCell ref="A1:B1"/>
    <mergeCell ref="A2:B2"/>
  </mergeCells>
  <conditionalFormatting sqref="B1:B1048576">
    <cfRule type="duplicateValues" dxfId="236" priority="1"/>
  </conditionalFormatting>
  <hyperlinks>
    <hyperlink ref="B4" location="'Cuadro 1'!A1" display="Número de artesanos por departamento" xr:uid="{1DEC29C6-0CB4-3F41-8AD1-0BC510BDEAEE}"/>
    <hyperlink ref="B5" location="'Cuadro 2'!A1" display="Distribución de artesanos por sexo" xr:uid="{5771D363-4507-E94B-B7E7-D595B5E56BA2}"/>
    <hyperlink ref="B6" location="'Cuadro 3'!A1" display="Distribución de artesanos por sexo y edad" xr:uid="{21105BAF-ABDC-5845-A0CA-68AB287E4BFF}"/>
    <hyperlink ref="B7" location="'Cuadro 4'!A1" display="Distribución artesanal por pertenencia étnica" xr:uid="{CDCFDC95-0C02-8144-BBD0-E66187A3CC4E}"/>
    <hyperlink ref="B8" location="'Cuadro 5'!A1" display="Autorreconocimiento como población vulnerable" xr:uid="{D875DE2A-3D18-C74F-8239-E43C56FC9442}"/>
    <hyperlink ref="B9" location="'Cuadro 6'!A1" display="Grupos de población vulnerable" xr:uid="{15641D75-FCDA-0447-96A6-E8D3A32FC328}"/>
    <hyperlink ref="B10" location="'Cuadro 7'!A1" display="Régimen de seguridad social en salud" xr:uid="{354C0E98-E6B0-0142-ADFF-3C9AE705B221}"/>
    <hyperlink ref="B11" location="'Cuadro 8'!A1" display="Zona de residencia" xr:uid="{46058B1C-E41A-1841-BE33-6E6E16147391}"/>
    <hyperlink ref="B12" location="'Cuadro 9'!A1" display="Forma de aprendizaje de los oficios artesanales" xr:uid="{D67367F7-7468-9E44-81E4-5BD084D83891}"/>
    <hyperlink ref="B13" location="'Cuadro 10'!A1" display="Lugar de producción artesanal" xr:uid="{F1972822-5853-7C40-9C1F-7229A54D4709}"/>
    <hyperlink ref="B14" location="'Cuadro 11'!A1" display="Tipos de materias primas" xr:uid="{899D211C-194F-E343-B965-DEFED7FA8A0F}"/>
    <hyperlink ref="B15" location="'Cuadro 12'!A1" display="Tipos de herramientas" xr:uid="{3B5D8D68-C4EB-3E4A-8A45-E3513F9B2B29}"/>
    <hyperlink ref="B16" location="'Cuadro 13'!A1" display="Tipos de materias primas" xr:uid="{7FA27D9E-5917-A142-AA3D-319AE553DFCE}"/>
    <hyperlink ref="B17" location="'Cuadro 14'!A1" display="Artesanía como principal fuente de ingreso al hogar" xr:uid="{F2A98428-7F2A-834C-9FA3-F8FECFF24884}"/>
    <hyperlink ref="B18" location="'Cuadro 15'!A1" display="Ingreso promedio mensual al hogar por artesanía" xr:uid="{B2305DFC-FB37-6D40-8338-458C219F2AF3}"/>
    <hyperlink ref="B19" location="'Cuadro 16'!A1" display="Rol laboral en la actividad artesanal" xr:uid="{B44803BB-5DCE-8B41-9DC6-1BCBB3535581}"/>
    <hyperlink ref="B20" location="'Cuadro 17'!A1" display="Formas de comercialización" xr:uid="{F80C6487-9FCB-6F47-A8CA-5A6F06105238}"/>
    <hyperlink ref="B21" location="'Cuadro 18'!A1" display="Participación en ferias artesanales" xr:uid="{0775BB45-A57D-1E4F-A5D4-84078FCADD9E}"/>
    <hyperlink ref="B22" location="'Cuadro 19'!A1" display="Dificultades en la comercialización" xr:uid="{7D38FB37-B2AA-0D48-BF4F-EBC722B6C504}"/>
    <hyperlink ref="B23" location="'Cuadro 20'!A1" display="Tiene negocio o local para comercializar artesanías" xr:uid="{9B2A8B9C-F993-E44C-B276-D5D7743EC0B0}"/>
    <hyperlink ref="B24" location="'Cuadro 21'!A1" display="Rol en el negocio o local" xr:uid="{EAD0625F-B521-894F-962A-FD2D70F29D92}"/>
    <hyperlink ref="B25" location="'Cuadro 22'!A1" display="Salarios en el negocio o local" xr:uid="{23E78A98-5CD0-4C43-9D10-425CB65A2F0A}"/>
    <hyperlink ref="B26" location="'Cuadro 23'!A1" display="Mensualmente, este ingreso o salario es" xr:uid="{87DCBEFB-DA0E-004D-B71C-9FE00D06DB70}"/>
    <hyperlink ref="B27" location="'Cuadro 24'!A1" display="Registros de los negocios" xr:uid="{29C0E1D4-7A40-9D48-819E-F38BC08642D2}"/>
    <hyperlink ref="B28" location="'Cuadro 25'!A1" display="Solicitud de créditos o préstamos para la actividad artesanal" xr:uid="{616BB19D-2D04-5848-B692-95636F69EF53}"/>
    <hyperlink ref="B29" location="'Cuadro 26'!A1" display="Aprobación de créditos o préstamos" xr:uid="{BF412093-39F8-D542-B964-520ED587551A}"/>
    <hyperlink ref="B30" location="'Cuadro 27'!A1" display="Razones para no aprobar préstamos o créditos" xr:uid="{66734262-D648-3241-8484-3456E5B5ABC4}"/>
    <hyperlink ref="B31" location="'Cuadro 28'!A1" display="Entidades que otorgan los créditos o préstamos" xr:uid="{46CDEBAC-06E6-4A49-8121-30B3D84A111C}"/>
    <hyperlink ref="B32" location="'Cuadro 29'!A1" display="Asociatividad" xr:uid="{62D8BC8A-C659-5D4B-A0F5-29CF2C465B62}"/>
    <hyperlink ref="B33" location="'Cuadro 30'!A1" display="Razones para no asociarse" xr:uid="{ADFFC591-D2D9-A542-B802-D0E25C4EDE8B}"/>
    <hyperlink ref="B34" location="'Cuadro 31'!A1" display="Ventas totales: Expoartesanías 2016-2021" xr:uid="{95C550A9-B353-3448-9F24-B723135F0E8E}"/>
    <hyperlink ref="B35" location="'Cuadro 32'!A1" display="Número de visitantes: Expoartesanías 2016-2021" xr:uid="{2F70ACEE-D22F-6249-8ACD-BC7B45D7EAA7}"/>
    <hyperlink ref="B36" location="'Cuadro 33'!A1" display="Ventas por tipo de artesanía: Expoartesanías 2016-2021" xr:uid="{81C8988E-A71F-D247-9DA5-4DA25888DA65}"/>
    <hyperlink ref="B37" location="'Cuadro 34'!A1" display="Ventas totales: Expoartesano 2016-2022" xr:uid="{AB12BE49-1FAF-664F-9DAF-61DCA5E3C2B5}"/>
    <hyperlink ref="B38" location="'Cuadro 35'!A1" display="Número de visitantes: Expoartesano 2016-2022" xr:uid="{A99B4D54-0547-864C-B2DE-573270A7271F}"/>
    <hyperlink ref="B39" location="'Cuadro 36'!A1" display="Ventas por tipo de artesanía: Expoartesano 2016-2022" xr:uid="{EB573719-A596-0A4F-8EE7-C9CB50681769}"/>
    <hyperlink ref="B40" location="'Cuadro 37'!A1" display="Productos resultado de Investigación + Creación para todas las áreas de la economía naranja por tipología" xr:uid="{39007805-D345-8040-8F51-43812B02E160}"/>
    <hyperlink ref="B41" location="'Cuadro 38'!A1" display="Productos resultado de Investigación + Creación para todas las áreas de la economía naranja por departamento" xr:uid="{656A3440-AC0E-4642-81B3-AC8077DD21D0}"/>
    <hyperlink ref="B42" location="'Cuadro 39'!A1" display="Productos resultado de Investigación + Creación para el área de Artes y Patriminio por tipología" xr:uid="{B4E2577B-23C2-1245-8B83-F3141144D82E}"/>
    <hyperlink ref="B43" location="'Cuadro 40'!A1" display="Productos resultado de Investigación + Creación para el área de Artes y Patrimonio por departamento" xr:uid="{00F693EF-FDBE-B34E-A2AC-A4C08342284F}"/>
    <hyperlink ref="B44" location="'Cuadro 41'!A1" display="Productos resultado de Investigación + Creación para el área de Artes y Patrimonio por área del conocimiento" xr:uid="{A6F174F7-AE68-9F4E-8332-E56B9565026E}"/>
    <hyperlink ref="B45" location="'Cuadro 42'!A1" display="Productos resultado de Investigación + Creación para el área de Industrias Culturales por tipología" xr:uid="{D0F95F37-A123-CB42-9776-500F4366C0E2}"/>
    <hyperlink ref="B46" location="'Cuadro 43'!A1" display="Productos resultado de Investigación + Creación para el área de Industrias Culturales por departamento" xr:uid="{9F266464-F1FF-0646-9E63-E3410EA98A2D}"/>
    <hyperlink ref="B47" location="'Cuadro 44'!A1" display="Productos resultado de Investigación + Creación para el área de Industrias Culturales por área del conocimiento" xr:uid="{206B1D8D-0F51-D640-94D5-5D249611E843}"/>
    <hyperlink ref="B48" location="'Cuadro 45'!A1" display="Productos resultado de Investigación + Creación para el área de Creaciones Funcionales, Nuevos Medios y Software de Contenidos por tipología" xr:uid="{18FD322F-C7FE-A843-83D9-6224E57B0137}"/>
    <hyperlink ref="B49" location="'Cuadro 46'!A1" display="Productos resultado de Investigación + Creación para el área de Creaciones Funcionales, Nuevos Medios y Software de Contenidos por departamento" xr:uid="{5DACF6D9-0623-7C43-ACB8-E36C2B153559}"/>
    <hyperlink ref="B50" location="'Cuadro 47'!A1" display="Productos resultado de Investigación + Creación para el área de Creaciones Funcionales, Nuevos Medios y Software de Contenidos por área del conocimiento" xr:uid="{DA1317E8-299F-DE42-8864-F0A47BE08C48}"/>
    <hyperlink ref="B51" location="'Cuadro 48'!A1" display="Investigadores reconocidos autores de productos resultado de procesos de Investigación + Creación para todas las áreas de la economía naranja por categorización" xr:uid="{4D9B61E0-3AF4-5E48-8B13-C9D7DBA277CE}"/>
    <hyperlink ref="B52" location="'Cuadro 49'!A1" display="Investigadores reconocidos autores de productos resultado de procesos de Investigación + Creación para todas las áreas de la economía naranja por departamento" xr:uid="{1AF3AF22-71CA-0742-A9BA-32AFB2BAD346}"/>
    <hyperlink ref="B53" location="'Cuadro 50'!A1" display="Investigadores reconocidos autores de productos resultado de procesos de Investigación + Creación para todas las áreas de la economía naranja por vinculación a tipo de institución" xr:uid="{4D262923-36A7-DE4C-A1B7-557837F6A035}"/>
    <hyperlink ref="B54" location="'Cuadro 51'!A1" display="Investigadores reconocidos autores de productos resultado de procesos de Investigación + Creación para el área de Artes y Patrimonio por área del conocimiento" xr:uid="{2162F5BB-356A-7D45-A86E-134FEB37D740}"/>
    <hyperlink ref="B55" location="'Cuadro 52'!A1" display="Investigadores reconocidos autores de productos resultado de procesos de Investigación + Creación para el área de Industrias Culturales por área del conocimiento" xr:uid="{F18A81E8-93E6-DC4B-9B33-87AA37B93E7E}"/>
    <hyperlink ref="B56" location="'Cuadro 53'!A1" display="Investigadores reconocidos autores de productos resultado de procesos de Investigación + Creación para el área de Creaciones Funcionales, Nuevos Medios y Software de Contenidos por área del conocimiento" xr:uid="{653F2A3F-F549-6840-919E-D33A3AF326C8}"/>
    <hyperlink ref="B57" location="'Cuadro 54'!A1" display="Grupos de investigación reconocidos con producción resultado de procesos de Investigación + Creación para todas las áreas de la economía naranja por categorización" xr:uid="{5E3689FA-8CA8-B14F-9168-A37219079BC5}"/>
    <hyperlink ref="B58" location="'Cuadro 55'!A1" display="Grupos de investigación reconocidos con producción resultado de procesos de Investigación + Creación para todas las áreas de la economía naranja por departamento" xr:uid="{DA924089-708A-7249-9B66-34506F1B1509}"/>
    <hyperlink ref="B59" location="'Cuadro 56'!A1" display="Grupos de investigación reconocidos con producción resultado de procesos de Investigación + Creación para todas las áreas de la economía naranja por vinculación a tipo de institución" xr:uid="{4C2FB5BF-ADD1-934E-8507-351F7D590273}"/>
    <hyperlink ref="B60" location="'Cuadro 57'!A1" display="Grupos de investigación reconocidos con producción resultado de procesos de Investigación + Creación para todas las áreas de la economía naranja por área del conocimiento" xr:uid="{0DFC3006-0B3D-AA4F-BE49-BA16AF890200}"/>
    <hyperlink ref="B61" location="'Cuadro 58'!A1" display="Porcentaje de programas de educación para el trabajo y desarrollo humano-ETDH que forman para la subcategoría de artes visuales en los departamentos que cuentan con oferta educativa para el sector" xr:uid="{9689D5EB-FF50-7541-AAE4-989F692A0207}"/>
    <hyperlink ref="B62" location="'Cuadro 59'!A1" display="Porcentaje de programas de educación para el trabajo y desarrollo humano-ETDH que forman para la subcategoría de las artes escénicas en los departamentos que cuentan con oferta educativa para el sector" xr:uid="{23A29BF5-83A0-894F-9706-13735A41591C}"/>
    <hyperlink ref="B63" location="'Cuadro 60'!A1" display="Porcentaje de programas de educación para el trabajo y desarrollo humano-ETDH que forman para la subcategoría de tursimo y patrimonio en los departamentos que cuentan con oferta educativa para el sector" xr:uid="{D469C061-3877-B043-927E-63AC7B8E9141}"/>
    <hyperlink ref="B64" location="'Cuadro 61'!A1" display="Porcentaje de programas de educación para el trabajo y desarrollo humano-ETDH que forman para la subcategoría de educación en arte y cultura en los departamentos que cuentan con oferta educativa para el sector" xr:uid="{9F11D76B-9A4E-7845-90FE-9BBB1912998B}"/>
    <hyperlink ref="B65" location="'Cuadro 62'!A1" display="Porcentaje de programas de educación para el trabajo y desarrollo humano-ETDH que forman para la subcategoría de la industria editorial en los departamentos que cuentan con oferta educativa para el sector" xr:uid="{23963B00-B950-A54B-B356-E1AA4EA71ADA}"/>
    <hyperlink ref="B66" location="'Cuadro 63'!A1" display="Porcentaje de programas de educación para el trabajo y desarrollo humano-ETDH que forman para la subcategoría de la industria fonográfica en los departamentos que cuentan con oferta educativa para el sector" xr:uid="{CE3DF74E-F973-F04D-9F9F-8FAEBF702C5B}"/>
    <hyperlink ref="B67" location="'Cuadro 64'!A1" display="Porcentaje de programas de educción para el trabajo y desarrollo humano-ETDH que forman para la subcategoría de la industria audiovisual en los departamentos que cuentan con oferta educativa para el sector" xr:uid="{2344F3D9-2B1F-0440-88C7-A5B42164C5F8}"/>
    <hyperlink ref="B68" location="'Cuadro 65'!A1" display="Porcentaje de programas de educación para el trabajo y desarrollo humano-ETDH que forman para la subcategoria de medios digitales y software en los departamentos que cuentan con oferta educativa para el sector" xr:uid="{A56C63A6-35AE-EC49-AE36-06C77156CF00}"/>
    <hyperlink ref="B69" location="'Cuadro 66'!A1" display="Porcentaje de programas de educación para el trabajo y desarrollo humano-ETDH que forman para la subcategoria de Diseño en los departamentos que cuentan con oferta educativa para el sector" xr:uid="{E6049970-DDBD-BB4A-94B6-C96D88F8C089}"/>
    <hyperlink ref="B70" location="'Cuadro 67'!A1" display="Porcentaje de programas de educación  para el trabajo y desarrollo humano-ETDH que forman para la subcategoria de publicidad en los departamentos que cuentan con oferta educativa para el sector" xr:uid="{9A61A6E8-0027-5B4F-AF50-30999ECE713C}"/>
    <hyperlink ref="B71" location="'Cuadro 68'!A1" display="Porcentaje de programas de educación superior que forman para la subcategoría de artes visuales en los departamentos que cuentan con oferta educativa para el sector" xr:uid="{141AE3C3-E53D-B443-A11F-5377C722D1CB}"/>
    <hyperlink ref="B72" location="'Cuadro 69'!A1" display="Porcentaje de programas de educción superior que forman para la subcategoría de las artes escénicas en los departamentos que cuentan con oferta educativa para el sector" xr:uid="{3ACC01B4-892F-1B42-96A8-BAD715FDA557}"/>
    <hyperlink ref="B73" location="'Cuadro 70'!A1" display="Porcentaje de programas de educción superior que forman para la subcategoría de tursimo y patrimonio en los departamentos que cuentan con oferta educativa para el sector" xr:uid="{CAED0A79-418D-E543-80CE-07C33A2C16D8}"/>
    <hyperlink ref="B74" location="'Cuadro 71'!A1" display="Porcentaje de programas de educción superior que forman para la subcategoría de educación en arte y cultura en los departamentos que cuentan con oferta educativa para el sector" xr:uid="{DF3A586C-1B33-7D42-AB65-06448E620FD5}"/>
    <hyperlink ref="B75" location="'Cuadro 72'!A1" display="Porcentaje de programas de educación superior que forman para la subcategoría de la industria editorial en los departamentos que cuentan con oferta educativa para el sector" xr:uid="{4E5BB25A-1834-C94B-AB78-B5DAADDEEA40}"/>
    <hyperlink ref="B76" location="'Cuadro 73'!A1" display="Porcentaje de programas de educción superior que forman para la subcategoría de la industria fonográfica en los departamentos que cuentan con oferta educativa para el sector" xr:uid="{97BFE19F-2055-C040-9B08-F2183AB33C8C}"/>
    <hyperlink ref="B77" location="'Cuadro 74'!A1" display="Porcentaje de programas de educción superior que forman para la subcategoría de la industría audiovisual en los departamentos que cuentan con oferta educativa para el sector" xr:uid="{18EEF6B5-BB38-A449-BCDF-E281B4856B85}"/>
    <hyperlink ref="B78" location="'Cuadro 75'!A1" display="Porcentaje de programas de educación superior que forman para la subcategoría de medios digitales y software en los departamentos que cuentan con oferta educativa para el sector" xr:uid="{F56CA331-C542-F540-A30B-2676AE457E31}"/>
    <hyperlink ref="B79" location="'Cuadro 76'!A1" display="Porcentaje de programas de educación superior que forman para la subcategoría de diseño en los departamentos que cuentan con oferta educativa para el sector" xr:uid="{2BF4795C-16A2-BA45-BC4F-D9F307EE8DE8}"/>
    <hyperlink ref="B80" location="'Cuadro 77'!A1" display="Porcentaje de programas de educación superior que forman para la subcategoría de publicidad en los departamentos que cuentan con oferta educativa para el sector" xr:uid="{3C528FD4-9D9E-1C42-AEAF-A663565F3E4E}"/>
    <hyperlink ref="B81" location="'Cuadro 78'!A1" display="Solicitudes de registro de obras actos y contratos" xr:uid="{FBC2E755-2FFB-A240-9056-25E5DB3D870A}"/>
    <hyperlink ref="B82" location="'Cuadro 79'!A1" display="Registros de obras actos y contratos reaizados" xr:uid="{3B19D71D-3013-F041-979A-7B7E335FA563}"/>
    <hyperlink ref="B83" location="'Cuadro 80'!A1" display="Medios de registro de obras actos y contratos" xr:uid="{00A3DC21-C389-8243-9B19-7BF2294EF69B}"/>
    <hyperlink ref="B84" location="'Cuadro 81'!A1" display="Participación por categoria de registros de obras actos y contratos" xr:uid="{BB50705A-016C-1141-B4BE-E1796E4F83F4}"/>
    <hyperlink ref="B85" location="'Cuadro 82'!A1" display="Distribución de registro de obras actos y contratos mensual" xr:uid="{DD519490-026D-964B-AD2B-301EE8954E02}"/>
    <hyperlink ref="B86" location="'Cuadro 83'!A1" display="Distribución de registro de obras actos y contratos  por Departamentos de Colombia " xr:uid="{ABB97A95-851A-E949-8950-45D68AA89FB6}"/>
    <hyperlink ref="B87" location="'Cuadro 84'!A1" display="Distribución del registro de obras actos y contratos por  categorías por Departamentos de Colombia " xr:uid="{1302A805-E47B-354B-B2C7-A10B9D39362F}"/>
    <hyperlink ref="B88" location="'Cuadro 85'!A1" display="Distribución del registro de obras actos y contratos realizados  por Colombianos residentes en el exterior" xr:uid="{F322F4A9-3F54-3B4D-85DF-02CBA30FBD30}"/>
    <hyperlink ref="B89" location="'Cuadro 86'!A1" display="Actividades de uso de internet para personas de 5 años y más" xr:uid="{CE55694B-C211-854B-A612-43065FC55A16}"/>
    <hyperlink ref="B90" location="'Cuadro 87'!A1" display="Hogares de economía naranja por tipo de posesión de la vivienda" xr:uid="{8E22EBF7-25BE-C045-951D-C33E55827E04}"/>
    <hyperlink ref="B91" location="'Cuadro 88'!A1" display="Hogares de economía naranja por opinión del jefe(a) o cónyuge sobre los ingresos de su hogar" xr:uid="{A3427576-1E31-1445-8B23-4A28DA884A4A}"/>
    <hyperlink ref="B92" location="'Cuadro 89'!A1" display="Hogares de economía naranja por número de personas que los componen" xr:uid="{F15784BD-B453-8544-884E-DA036C728D0A}"/>
    <hyperlink ref="B93" location="'Cuadro 90'!A1" display="Hogares de economía naranja con conexión a internet" xr:uid="{E5A17379-B71B-F643-87C2-01D567AB79DA}"/>
    <hyperlink ref="B94" location="'Cuadro 91'!A1" display="Años promedio de educación de las personas de 15 a 24 años que pertenecen a un hogar de economía naranja" xr:uid="{C4088E0D-CE04-A648-8108-EB4408FF2F21}"/>
    <hyperlink ref="B95" location="'Cuadro 92'!A1" display="Exportaciones de Colombia, de los bienes relacionados con las actividades de las industrias Culturales y Creativas, según subpartida arancelaria" xr:uid="{44B6E631-524D-9E4A-9A76-6795D9E46EC6}"/>
    <hyperlink ref="B96" location="'Cuadro 93'!A1" display="Exportaciones de Colombia, de los bienes relacionados con las actividades de las industrias Culturales y Creativas, según departamento de origen" xr:uid="{6630DC40-4584-1246-A373-7CACE7F44EB9}"/>
    <hyperlink ref="B97" location="'Cuadro 94'!A1" display="Exportaciones de Colombia, de los bienes relacionados con las actividades de las industrias Culturales y Creativas, según país de destino" xr:uid="{3F946854-121A-BC48-B2F0-5B4C6E88C1BC}"/>
  </hyperlinks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2D58-E7B8-4349-828E-F3331E2417E5}">
  <dimension ref="A1:T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9" width="11.42578125" style="142"/>
    <col min="20" max="20" width="14.140625" style="128" bestFit="1" customWidth="1"/>
    <col min="21" max="16384" width="11.42578125" style="128"/>
  </cols>
  <sheetData>
    <row r="1" spans="1:20" s="114" customFormat="1" ht="59.25" customHeight="1">
      <c r="B1" s="371"/>
      <c r="C1" s="371"/>
    </row>
    <row r="2" spans="1:20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</row>
    <row r="3" spans="1:20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</row>
    <row r="4" spans="1:20">
      <c r="A4" s="191" t="s">
        <v>14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</row>
    <row r="5" spans="1:20">
      <c r="A5" s="383" t="s">
        <v>211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1:20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</row>
    <row r="8" spans="1:20" s="116" customFormat="1" ht="12.95">
      <c r="A8" s="618" t="s">
        <v>112</v>
      </c>
      <c r="B8" s="621" t="s">
        <v>212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3"/>
    </row>
    <row r="9" spans="1:20" s="116" customFormat="1" ht="38.25" customHeight="1">
      <c r="A9" s="619"/>
      <c r="B9" s="621" t="s">
        <v>213</v>
      </c>
      <c r="C9" s="623"/>
      <c r="D9" s="621" t="s">
        <v>214</v>
      </c>
      <c r="E9" s="623"/>
      <c r="F9" s="624" t="s">
        <v>215</v>
      </c>
      <c r="G9" s="737"/>
      <c r="H9" s="621" t="s">
        <v>216</v>
      </c>
      <c r="I9" s="623"/>
      <c r="J9" s="624" t="s">
        <v>217</v>
      </c>
      <c r="K9" s="737"/>
      <c r="L9" s="621" t="s">
        <v>218</v>
      </c>
      <c r="M9" s="623"/>
      <c r="N9" s="621" t="s">
        <v>219</v>
      </c>
      <c r="O9" s="623"/>
      <c r="P9" s="621" t="s">
        <v>220</v>
      </c>
      <c r="Q9" s="623"/>
      <c r="R9" s="625" t="s">
        <v>221</v>
      </c>
      <c r="S9" s="626"/>
      <c r="T9" s="41" t="s">
        <v>151</v>
      </c>
    </row>
    <row r="10" spans="1:20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 t="s">
        <v>152</v>
      </c>
      <c r="S10" s="41" t="s">
        <v>153</v>
      </c>
      <c r="T10" s="41"/>
    </row>
    <row r="11" spans="1:20" s="116" customFormat="1" ht="12.95">
      <c r="A11" s="376" t="s">
        <v>114</v>
      </c>
      <c r="B11" s="377">
        <f>SUM(B12:B43)</f>
        <v>7456</v>
      </c>
      <c r="C11" s="381">
        <f t="shared" ref="C11:C43" si="0">B11/$T11</f>
        <v>0.2310290335574629</v>
      </c>
      <c r="D11" s="377">
        <f>SUM(D12:D43)</f>
        <v>14312</v>
      </c>
      <c r="E11" s="381">
        <f t="shared" ref="E11:E43" si="1">D11/$T11</f>
        <v>0.44346667492950764</v>
      </c>
      <c r="F11" s="377">
        <f>SUM(F12:F43)</f>
        <v>1703</v>
      </c>
      <c r="G11" s="381">
        <f t="shared" ref="G11:G43" si="2">F11/$T11</f>
        <v>5.2768568152945186E-2</v>
      </c>
      <c r="H11" s="377">
        <f>SUM(H12:H43)</f>
        <v>4210</v>
      </c>
      <c r="I11" s="381">
        <f t="shared" ref="I11:I43" si="3">H11/$T11</f>
        <v>0.1304496018343507</v>
      </c>
      <c r="J11" s="377">
        <f>SUM(J12:J43)</f>
        <v>3318</v>
      </c>
      <c r="K11" s="381">
        <f t="shared" ref="K11:K43" si="4">J11/$T11</f>
        <v>0.10281039878536238</v>
      </c>
      <c r="L11" s="377">
        <f>SUM(L12:L43)</f>
        <v>292</v>
      </c>
      <c r="M11" s="381">
        <f t="shared" ref="M11:M43" si="5">L11/$T11</f>
        <v>9.0478108635701666E-3</v>
      </c>
      <c r="N11" s="377">
        <f>SUM(N12:N43)</f>
        <v>159</v>
      </c>
      <c r="O11" s="381">
        <f t="shared" ref="O11:O43" si="6">N11/$T11</f>
        <v>4.92671892913581E-3</v>
      </c>
      <c r="P11" s="377">
        <f>SUM(P12:P43)</f>
        <v>217</v>
      </c>
      <c r="Q11" s="381">
        <f t="shared" ref="Q11:Q43" si="7">P11/$T11</f>
        <v>6.7238868403928977E-3</v>
      </c>
      <c r="R11" s="377">
        <f>SUM(R12:R43)</f>
        <v>606</v>
      </c>
      <c r="S11" s="381">
        <f t="shared" ref="S11:S43" si="8">R11/$T11</f>
        <v>1.8777306107272334E-2</v>
      </c>
      <c r="T11" s="377">
        <f>SUM(T12:T43)</f>
        <v>32273</v>
      </c>
    </row>
    <row r="12" spans="1:20" s="116" customFormat="1" ht="12.95">
      <c r="A12" s="291" t="s">
        <v>115</v>
      </c>
      <c r="B12" s="379">
        <v>147</v>
      </c>
      <c r="C12" s="382">
        <f t="shared" si="0"/>
        <v>0.18654822335025381</v>
      </c>
      <c r="D12" s="379">
        <v>488</v>
      </c>
      <c r="E12" s="382">
        <f t="shared" si="1"/>
        <v>0.61928934010152281</v>
      </c>
      <c r="F12" s="379">
        <v>14</v>
      </c>
      <c r="G12" s="382">
        <f t="shared" si="2"/>
        <v>1.7766497461928935E-2</v>
      </c>
      <c r="H12" s="379">
        <v>114</v>
      </c>
      <c r="I12" s="382">
        <f t="shared" si="3"/>
        <v>0.14467005076142131</v>
      </c>
      <c r="J12" s="379">
        <v>23</v>
      </c>
      <c r="K12" s="382">
        <f t="shared" si="4"/>
        <v>2.9187817258883249E-2</v>
      </c>
      <c r="L12" s="379">
        <v>0</v>
      </c>
      <c r="M12" s="382">
        <f t="shared" si="5"/>
        <v>0</v>
      </c>
      <c r="N12" s="379">
        <v>0</v>
      </c>
      <c r="O12" s="382">
        <f t="shared" si="6"/>
        <v>0</v>
      </c>
      <c r="P12" s="379">
        <v>0</v>
      </c>
      <c r="Q12" s="382">
        <f t="shared" si="7"/>
        <v>0</v>
      </c>
      <c r="R12" s="379">
        <v>2</v>
      </c>
      <c r="S12" s="382">
        <f t="shared" si="8"/>
        <v>2.5380710659898475E-3</v>
      </c>
      <c r="T12" s="379">
        <f>B12+D12+F12+H12+J12+L12+P12+R12+N12</f>
        <v>788</v>
      </c>
    </row>
    <row r="13" spans="1:20" s="116" customFormat="1" ht="12.95">
      <c r="A13" s="291" t="s">
        <v>116</v>
      </c>
      <c r="B13" s="379">
        <v>402</v>
      </c>
      <c r="C13" s="382">
        <f t="shared" si="0"/>
        <v>0.27877947295423022</v>
      </c>
      <c r="D13" s="379">
        <v>541</v>
      </c>
      <c r="E13" s="382">
        <f t="shared" si="1"/>
        <v>0.37517337031900139</v>
      </c>
      <c r="F13" s="379">
        <v>85</v>
      </c>
      <c r="G13" s="382">
        <f t="shared" si="2"/>
        <v>5.8945908460471569E-2</v>
      </c>
      <c r="H13" s="379">
        <v>241</v>
      </c>
      <c r="I13" s="382">
        <f t="shared" si="3"/>
        <v>0.16712898751733704</v>
      </c>
      <c r="J13" s="379">
        <v>109</v>
      </c>
      <c r="K13" s="382">
        <f t="shared" si="4"/>
        <v>7.558945908460471E-2</v>
      </c>
      <c r="L13" s="379">
        <v>29</v>
      </c>
      <c r="M13" s="382">
        <f t="shared" si="5"/>
        <v>2.0110957004160889E-2</v>
      </c>
      <c r="N13" s="379">
        <v>2</v>
      </c>
      <c r="O13" s="382">
        <f t="shared" si="6"/>
        <v>1.3869625520110957E-3</v>
      </c>
      <c r="P13" s="379">
        <v>16</v>
      </c>
      <c r="Q13" s="382">
        <f t="shared" si="7"/>
        <v>1.1095700416088766E-2</v>
      </c>
      <c r="R13" s="379">
        <v>17</v>
      </c>
      <c r="S13" s="382">
        <f t="shared" si="8"/>
        <v>1.1789181692094313E-2</v>
      </c>
      <c r="T13" s="379">
        <f t="shared" ref="T13:T43" si="9">B13+D13+F13+H13+J13+L13+P13+R13+N13</f>
        <v>1442</v>
      </c>
    </row>
    <row r="14" spans="1:20" s="116" customFormat="1" ht="12.95">
      <c r="A14" s="291" t="s">
        <v>117</v>
      </c>
      <c r="B14" s="379">
        <v>1</v>
      </c>
      <c r="C14" s="382">
        <f t="shared" si="0"/>
        <v>6.6666666666666666E-2</v>
      </c>
      <c r="D14" s="379">
        <v>4</v>
      </c>
      <c r="E14" s="382">
        <f t="shared" si="1"/>
        <v>0.26666666666666666</v>
      </c>
      <c r="F14" s="379">
        <v>0</v>
      </c>
      <c r="G14" s="382">
        <f t="shared" si="2"/>
        <v>0</v>
      </c>
      <c r="H14" s="379">
        <v>6</v>
      </c>
      <c r="I14" s="382">
        <f t="shared" si="3"/>
        <v>0.4</v>
      </c>
      <c r="J14" s="379">
        <v>2</v>
      </c>
      <c r="K14" s="382">
        <f t="shared" si="4"/>
        <v>0.13333333333333333</v>
      </c>
      <c r="L14" s="379">
        <v>0</v>
      </c>
      <c r="M14" s="382">
        <f t="shared" si="5"/>
        <v>0</v>
      </c>
      <c r="N14" s="379">
        <v>1</v>
      </c>
      <c r="O14" s="382">
        <f t="shared" si="6"/>
        <v>6.6666666666666666E-2</v>
      </c>
      <c r="P14" s="379">
        <v>0</v>
      </c>
      <c r="Q14" s="382">
        <f t="shared" si="7"/>
        <v>0</v>
      </c>
      <c r="R14" s="379">
        <v>1</v>
      </c>
      <c r="S14" s="382">
        <f t="shared" si="8"/>
        <v>6.6666666666666666E-2</v>
      </c>
      <c r="T14" s="379">
        <f t="shared" si="9"/>
        <v>15</v>
      </c>
    </row>
    <row r="15" spans="1:20" s="116" customFormat="1" ht="12.95">
      <c r="A15" s="291" t="s">
        <v>118</v>
      </c>
      <c r="B15" s="379">
        <v>517</v>
      </c>
      <c r="C15" s="382">
        <f t="shared" si="0"/>
        <v>0.26787564766839378</v>
      </c>
      <c r="D15" s="379">
        <v>808</v>
      </c>
      <c r="E15" s="382">
        <f t="shared" si="1"/>
        <v>0.41865284974093264</v>
      </c>
      <c r="F15" s="379">
        <v>98</v>
      </c>
      <c r="G15" s="382">
        <f t="shared" si="2"/>
        <v>5.0777202072538857E-2</v>
      </c>
      <c r="H15" s="379">
        <v>199</v>
      </c>
      <c r="I15" s="382">
        <f t="shared" si="3"/>
        <v>0.10310880829015544</v>
      </c>
      <c r="J15" s="379">
        <v>261</v>
      </c>
      <c r="K15" s="382">
        <f t="shared" si="4"/>
        <v>0.13523316062176166</v>
      </c>
      <c r="L15" s="379">
        <v>15</v>
      </c>
      <c r="M15" s="382">
        <f t="shared" si="5"/>
        <v>7.7720207253886009E-3</v>
      </c>
      <c r="N15" s="379">
        <v>9</v>
      </c>
      <c r="O15" s="382">
        <f t="shared" si="6"/>
        <v>4.6632124352331602E-3</v>
      </c>
      <c r="P15" s="379">
        <v>11</v>
      </c>
      <c r="Q15" s="382">
        <f t="shared" si="7"/>
        <v>5.699481865284974E-3</v>
      </c>
      <c r="R15" s="379">
        <v>12</v>
      </c>
      <c r="S15" s="382">
        <f t="shared" si="8"/>
        <v>6.2176165803108805E-3</v>
      </c>
      <c r="T15" s="379">
        <f t="shared" si="9"/>
        <v>1930</v>
      </c>
    </row>
    <row r="16" spans="1:20" s="116" customFormat="1" ht="12.95">
      <c r="A16" s="291" t="s">
        <v>119</v>
      </c>
      <c r="B16" s="379">
        <v>682</v>
      </c>
      <c r="C16" s="382">
        <f t="shared" si="0"/>
        <v>0.28996598639455784</v>
      </c>
      <c r="D16" s="379">
        <v>493</v>
      </c>
      <c r="E16" s="382">
        <f t="shared" si="1"/>
        <v>0.20960884353741496</v>
      </c>
      <c r="F16" s="379">
        <v>206</v>
      </c>
      <c r="G16" s="382">
        <f t="shared" si="2"/>
        <v>8.7585034013605442E-2</v>
      </c>
      <c r="H16" s="379">
        <v>267</v>
      </c>
      <c r="I16" s="382">
        <f t="shared" si="3"/>
        <v>0.11352040816326531</v>
      </c>
      <c r="J16" s="379">
        <v>509</v>
      </c>
      <c r="K16" s="382">
        <f t="shared" si="4"/>
        <v>0.21641156462585034</v>
      </c>
      <c r="L16" s="379">
        <v>16</v>
      </c>
      <c r="M16" s="382">
        <f t="shared" si="5"/>
        <v>6.8027210884353739E-3</v>
      </c>
      <c r="N16" s="379">
        <v>18</v>
      </c>
      <c r="O16" s="382">
        <f t="shared" si="6"/>
        <v>7.6530612244897957E-3</v>
      </c>
      <c r="P16" s="379">
        <v>79</v>
      </c>
      <c r="Q16" s="382">
        <f t="shared" si="7"/>
        <v>3.3588435374149662E-2</v>
      </c>
      <c r="R16" s="379">
        <v>82</v>
      </c>
      <c r="S16" s="382">
        <f t="shared" si="8"/>
        <v>3.486394557823129E-2</v>
      </c>
      <c r="T16" s="379">
        <f t="shared" si="9"/>
        <v>2352</v>
      </c>
    </row>
    <row r="17" spans="1:20" s="116" customFormat="1" ht="12.95">
      <c r="A17" s="291" t="s">
        <v>120</v>
      </c>
      <c r="B17" s="379">
        <v>483</v>
      </c>
      <c r="C17" s="382">
        <f t="shared" si="0"/>
        <v>0.21678635547576303</v>
      </c>
      <c r="D17" s="379">
        <v>1193</v>
      </c>
      <c r="E17" s="382">
        <f t="shared" si="1"/>
        <v>0.53545780969479351</v>
      </c>
      <c r="F17" s="379">
        <v>113</v>
      </c>
      <c r="G17" s="382">
        <f t="shared" si="2"/>
        <v>5.0718132854578095E-2</v>
      </c>
      <c r="H17" s="379">
        <v>270</v>
      </c>
      <c r="I17" s="382">
        <f t="shared" si="3"/>
        <v>0.12118491921005387</v>
      </c>
      <c r="J17" s="379">
        <v>143</v>
      </c>
      <c r="K17" s="382">
        <f t="shared" si="4"/>
        <v>6.4183123877917414E-2</v>
      </c>
      <c r="L17" s="379">
        <v>12</v>
      </c>
      <c r="M17" s="382">
        <f t="shared" si="5"/>
        <v>5.3859964093357273E-3</v>
      </c>
      <c r="N17" s="379">
        <v>0</v>
      </c>
      <c r="O17" s="382">
        <f t="shared" si="6"/>
        <v>0</v>
      </c>
      <c r="P17" s="379">
        <v>4</v>
      </c>
      <c r="Q17" s="382">
        <f t="shared" si="7"/>
        <v>1.7953321364452424E-3</v>
      </c>
      <c r="R17" s="379">
        <v>10</v>
      </c>
      <c r="S17" s="382">
        <f t="shared" si="8"/>
        <v>4.4883303411131061E-3</v>
      </c>
      <c r="T17" s="379">
        <f t="shared" si="9"/>
        <v>2228</v>
      </c>
    </row>
    <row r="18" spans="1:20" s="116" customFormat="1" ht="12.95">
      <c r="A18" s="291" t="s">
        <v>121</v>
      </c>
      <c r="B18" s="379">
        <v>301</v>
      </c>
      <c r="C18" s="382">
        <f t="shared" si="0"/>
        <v>0.14827586206896551</v>
      </c>
      <c r="D18" s="379">
        <v>1108</v>
      </c>
      <c r="E18" s="382">
        <f t="shared" si="1"/>
        <v>0.54581280788177344</v>
      </c>
      <c r="F18" s="379">
        <v>99</v>
      </c>
      <c r="G18" s="382">
        <f t="shared" si="2"/>
        <v>4.8768472906403938E-2</v>
      </c>
      <c r="H18" s="379">
        <v>277</v>
      </c>
      <c r="I18" s="382">
        <f t="shared" si="3"/>
        <v>0.13645320197044336</v>
      </c>
      <c r="J18" s="379">
        <v>188</v>
      </c>
      <c r="K18" s="382">
        <f t="shared" si="4"/>
        <v>9.2610837438423646E-2</v>
      </c>
      <c r="L18" s="379">
        <v>6</v>
      </c>
      <c r="M18" s="382">
        <f t="shared" si="5"/>
        <v>2.9556650246305421E-3</v>
      </c>
      <c r="N18" s="379">
        <v>1</v>
      </c>
      <c r="O18" s="382">
        <f t="shared" si="6"/>
        <v>4.9261083743842361E-4</v>
      </c>
      <c r="P18" s="379">
        <v>9</v>
      </c>
      <c r="Q18" s="382">
        <f t="shared" si="7"/>
        <v>4.4334975369458131E-3</v>
      </c>
      <c r="R18" s="379">
        <v>41</v>
      </c>
      <c r="S18" s="382">
        <f t="shared" si="8"/>
        <v>2.0197044334975371E-2</v>
      </c>
      <c r="T18" s="379">
        <f t="shared" si="9"/>
        <v>2030</v>
      </c>
    </row>
    <row r="19" spans="1:20" s="116" customFormat="1" ht="12.95">
      <c r="A19" s="291" t="s">
        <v>122</v>
      </c>
      <c r="B19" s="379">
        <v>306</v>
      </c>
      <c r="C19" s="382">
        <f t="shared" si="0"/>
        <v>0.21443587946741416</v>
      </c>
      <c r="D19" s="379">
        <v>471</v>
      </c>
      <c r="E19" s="382">
        <f t="shared" si="1"/>
        <v>0.33006306937631397</v>
      </c>
      <c r="F19" s="379">
        <v>103</v>
      </c>
      <c r="G19" s="382">
        <f t="shared" si="2"/>
        <v>7.217939733707078E-2</v>
      </c>
      <c r="H19" s="379">
        <v>206</v>
      </c>
      <c r="I19" s="382">
        <f t="shared" si="3"/>
        <v>0.14435879467414156</v>
      </c>
      <c r="J19" s="379">
        <v>249</v>
      </c>
      <c r="K19" s="382">
        <f t="shared" si="4"/>
        <v>0.17449194113524877</v>
      </c>
      <c r="L19" s="379">
        <v>18</v>
      </c>
      <c r="M19" s="382">
        <f t="shared" si="5"/>
        <v>1.2613875262789068E-2</v>
      </c>
      <c r="N19" s="379">
        <v>5</v>
      </c>
      <c r="O19" s="382">
        <f t="shared" si="6"/>
        <v>3.5038542396636299E-3</v>
      </c>
      <c r="P19" s="379">
        <v>10</v>
      </c>
      <c r="Q19" s="382">
        <f t="shared" si="7"/>
        <v>7.0077084793272598E-3</v>
      </c>
      <c r="R19" s="379">
        <v>59</v>
      </c>
      <c r="S19" s="382">
        <f t="shared" si="8"/>
        <v>4.1345480028030832E-2</v>
      </c>
      <c r="T19" s="379">
        <f t="shared" si="9"/>
        <v>1427</v>
      </c>
    </row>
    <row r="20" spans="1:20" s="116" customFormat="1" ht="12.95">
      <c r="A20" s="291" t="s">
        <v>123</v>
      </c>
      <c r="B20" s="379">
        <v>99</v>
      </c>
      <c r="C20" s="382">
        <f t="shared" si="0"/>
        <v>0.49748743718592964</v>
      </c>
      <c r="D20" s="379">
        <v>47</v>
      </c>
      <c r="E20" s="382">
        <f t="shared" si="1"/>
        <v>0.23618090452261306</v>
      </c>
      <c r="F20" s="379">
        <v>10</v>
      </c>
      <c r="G20" s="382">
        <f t="shared" si="2"/>
        <v>5.0251256281407038E-2</v>
      </c>
      <c r="H20" s="379">
        <v>35</v>
      </c>
      <c r="I20" s="382">
        <f t="shared" si="3"/>
        <v>0.17587939698492464</v>
      </c>
      <c r="J20" s="379">
        <v>5</v>
      </c>
      <c r="K20" s="382">
        <f t="shared" si="4"/>
        <v>2.5125628140703519E-2</v>
      </c>
      <c r="L20" s="379">
        <v>1</v>
      </c>
      <c r="M20" s="382">
        <f t="shared" si="5"/>
        <v>5.0251256281407036E-3</v>
      </c>
      <c r="N20" s="379">
        <v>0</v>
      </c>
      <c r="O20" s="382">
        <f t="shared" si="6"/>
        <v>0</v>
      </c>
      <c r="P20" s="379">
        <v>0</v>
      </c>
      <c r="Q20" s="382">
        <f t="shared" si="7"/>
        <v>0</v>
      </c>
      <c r="R20" s="379">
        <v>2</v>
      </c>
      <c r="S20" s="382">
        <f t="shared" si="8"/>
        <v>1.0050251256281407E-2</v>
      </c>
      <c r="T20" s="379">
        <f t="shared" si="9"/>
        <v>199</v>
      </c>
    </row>
    <row r="21" spans="1:20" s="116" customFormat="1" ht="12.95">
      <c r="A21" s="291" t="s">
        <v>124</v>
      </c>
      <c r="B21" s="379">
        <v>2</v>
      </c>
      <c r="C21" s="382">
        <f t="shared" si="0"/>
        <v>0.33333333333333331</v>
      </c>
      <c r="D21" s="379">
        <v>3</v>
      </c>
      <c r="E21" s="382">
        <f t="shared" si="1"/>
        <v>0.5</v>
      </c>
      <c r="F21" s="379">
        <v>0</v>
      </c>
      <c r="G21" s="382">
        <f t="shared" si="2"/>
        <v>0</v>
      </c>
      <c r="H21" s="379">
        <v>1</v>
      </c>
      <c r="I21" s="382">
        <f t="shared" si="3"/>
        <v>0.16666666666666666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0</v>
      </c>
      <c r="O21" s="382">
        <f t="shared" si="6"/>
        <v>0</v>
      </c>
      <c r="P21" s="379">
        <v>0</v>
      </c>
      <c r="Q21" s="382">
        <f t="shared" si="7"/>
        <v>0</v>
      </c>
      <c r="R21" s="379">
        <v>0</v>
      </c>
      <c r="S21" s="382">
        <f t="shared" si="8"/>
        <v>0</v>
      </c>
      <c r="T21" s="379">
        <f t="shared" si="9"/>
        <v>6</v>
      </c>
    </row>
    <row r="22" spans="1:20" s="116" customFormat="1" ht="12.95">
      <c r="A22" s="291" t="s">
        <v>125</v>
      </c>
      <c r="B22" s="379">
        <v>225</v>
      </c>
      <c r="C22" s="382">
        <f t="shared" si="0"/>
        <v>0.16447368421052633</v>
      </c>
      <c r="D22" s="379">
        <v>806</v>
      </c>
      <c r="E22" s="382">
        <f t="shared" si="1"/>
        <v>0.58918128654970758</v>
      </c>
      <c r="F22" s="379">
        <v>36</v>
      </c>
      <c r="G22" s="382">
        <f t="shared" si="2"/>
        <v>2.6315789473684209E-2</v>
      </c>
      <c r="H22" s="379">
        <v>125</v>
      </c>
      <c r="I22" s="382">
        <f t="shared" si="3"/>
        <v>9.1374269005847955E-2</v>
      </c>
      <c r="J22" s="379">
        <v>92</v>
      </c>
      <c r="K22" s="382">
        <f t="shared" si="4"/>
        <v>6.725146198830409E-2</v>
      </c>
      <c r="L22" s="379">
        <v>36</v>
      </c>
      <c r="M22" s="382">
        <f t="shared" si="5"/>
        <v>2.6315789473684209E-2</v>
      </c>
      <c r="N22" s="379">
        <v>4</v>
      </c>
      <c r="O22" s="382">
        <f t="shared" si="6"/>
        <v>2.9239766081871343E-3</v>
      </c>
      <c r="P22" s="379">
        <v>2</v>
      </c>
      <c r="Q22" s="382">
        <f t="shared" si="7"/>
        <v>1.4619883040935672E-3</v>
      </c>
      <c r="R22" s="379">
        <v>42</v>
      </c>
      <c r="S22" s="382">
        <f t="shared" si="8"/>
        <v>3.0701754385964911E-2</v>
      </c>
      <c r="T22" s="379">
        <f t="shared" si="9"/>
        <v>1368</v>
      </c>
    </row>
    <row r="23" spans="1:20" s="116" customFormat="1" ht="12.95">
      <c r="A23" s="291" t="s">
        <v>126</v>
      </c>
      <c r="B23" s="379">
        <v>12</v>
      </c>
      <c r="C23" s="382">
        <f t="shared" si="0"/>
        <v>3.2171581769436998E-2</v>
      </c>
      <c r="D23" s="379">
        <v>303</v>
      </c>
      <c r="E23" s="382">
        <f t="shared" si="1"/>
        <v>0.81233243967828417</v>
      </c>
      <c r="F23" s="379">
        <v>0</v>
      </c>
      <c r="G23" s="382">
        <f t="shared" si="2"/>
        <v>0</v>
      </c>
      <c r="H23" s="379">
        <v>41</v>
      </c>
      <c r="I23" s="382">
        <f t="shared" si="3"/>
        <v>0.10991957104557641</v>
      </c>
      <c r="J23" s="379">
        <v>5</v>
      </c>
      <c r="K23" s="382">
        <f t="shared" si="4"/>
        <v>1.3404825737265416E-2</v>
      </c>
      <c r="L23" s="379">
        <v>3</v>
      </c>
      <c r="M23" s="382">
        <f t="shared" si="5"/>
        <v>8.0428954423592495E-3</v>
      </c>
      <c r="N23" s="379">
        <v>8</v>
      </c>
      <c r="O23" s="382">
        <f t="shared" si="6"/>
        <v>2.1447721179624665E-2</v>
      </c>
      <c r="P23" s="379">
        <v>0</v>
      </c>
      <c r="Q23" s="382">
        <f t="shared" si="7"/>
        <v>0</v>
      </c>
      <c r="R23" s="379">
        <v>1</v>
      </c>
      <c r="S23" s="382">
        <f t="shared" si="8"/>
        <v>2.6809651474530832E-3</v>
      </c>
      <c r="T23" s="379">
        <f t="shared" si="9"/>
        <v>373</v>
      </c>
    </row>
    <row r="24" spans="1:20" s="116" customFormat="1" ht="12.95">
      <c r="A24" s="291" t="s">
        <v>127</v>
      </c>
      <c r="B24" s="379">
        <v>657</v>
      </c>
      <c r="C24" s="382">
        <f t="shared" si="0"/>
        <v>0.41847133757961785</v>
      </c>
      <c r="D24" s="379">
        <v>519</v>
      </c>
      <c r="E24" s="382">
        <f t="shared" si="1"/>
        <v>0.33057324840764329</v>
      </c>
      <c r="F24" s="379">
        <v>53</v>
      </c>
      <c r="G24" s="382">
        <f t="shared" si="2"/>
        <v>3.375796178343949E-2</v>
      </c>
      <c r="H24" s="379">
        <v>282</v>
      </c>
      <c r="I24" s="382">
        <f t="shared" si="3"/>
        <v>0.17961783439490445</v>
      </c>
      <c r="J24" s="379">
        <v>35</v>
      </c>
      <c r="K24" s="382">
        <f t="shared" si="4"/>
        <v>2.2292993630573247E-2</v>
      </c>
      <c r="L24" s="379">
        <v>11</v>
      </c>
      <c r="M24" s="382">
        <f t="shared" si="5"/>
        <v>7.0063694267515925E-3</v>
      </c>
      <c r="N24" s="379">
        <v>2</v>
      </c>
      <c r="O24" s="382">
        <f t="shared" si="6"/>
        <v>1.2738853503184713E-3</v>
      </c>
      <c r="P24" s="379">
        <v>3</v>
      </c>
      <c r="Q24" s="382">
        <f t="shared" si="7"/>
        <v>1.910828025477707E-3</v>
      </c>
      <c r="R24" s="379">
        <v>8</v>
      </c>
      <c r="S24" s="382">
        <f t="shared" si="8"/>
        <v>5.0955414012738851E-3</v>
      </c>
      <c r="T24" s="379">
        <f t="shared" si="9"/>
        <v>1570</v>
      </c>
    </row>
    <row r="25" spans="1:20" s="116" customFormat="1" ht="12.95">
      <c r="A25" s="291" t="s">
        <v>128</v>
      </c>
      <c r="B25" s="379">
        <v>232</v>
      </c>
      <c r="C25" s="382">
        <f t="shared" si="0"/>
        <v>0.17223459539717892</v>
      </c>
      <c r="D25" s="379">
        <v>737</v>
      </c>
      <c r="E25" s="382">
        <f t="shared" si="1"/>
        <v>0.54714179658500373</v>
      </c>
      <c r="F25" s="379">
        <v>41</v>
      </c>
      <c r="G25" s="382">
        <f t="shared" si="2"/>
        <v>3.0438010393466965E-2</v>
      </c>
      <c r="H25" s="379">
        <v>227</v>
      </c>
      <c r="I25" s="382">
        <f t="shared" si="3"/>
        <v>0.16852264291017074</v>
      </c>
      <c r="J25" s="379">
        <v>93</v>
      </c>
      <c r="K25" s="382">
        <f t="shared" si="4"/>
        <v>6.9042316258351888E-2</v>
      </c>
      <c r="L25" s="379">
        <v>7</v>
      </c>
      <c r="M25" s="382">
        <f t="shared" si="5"/>
        <v>5.196733481811433E-3</v>
      </c>
      <c r="N25" s="379">
        <v>0</v>
      </c>
      <c r="O25" s="382">
        <f t="shared" si="6"/>
        <v>0</v>
      </c>
      <c r="P25" s="379">
        <v>1</v>
      </c>
      <c r="Q25" s="382">
        <f t="shared" si="7"/>
        <v>7.4239049740163323E-4</v>
      </c>
      <c r="R25" s="379">
        <v>9</v>
      </c>
      <c r="S25" s="382">
        <f t="shared" si="8"/>
        <v>6.6815144766146995E-3</v>
      </c>
      <c r="T25" s="379">
        <f t="shared" si="9"/>
        <v>1347</v>
      </c>
    </row>
    <row r="26" spans="1:20" s="116" customFormat="1" ht="12.95">
      <c r="A26" s="291" t="s">
        <v>129</v>
      </c>
      <c r="B26" s="379">
        <v>367</v>
      </c>
      <c r="C26" s="382">
        <f t="shared" si="0"/>
        <v>0.26749271137026237</v>
      </c>
      <c r="D26" s="379">
        <v>408</v>
      </c>
      <c r="E26" s="382">
        <f t="shared" si="1"/>
        <v>0.29737609329446063</v>
      </c>
      <c r="F26" s="379">
        <v>134</v>
      </c>
      <c r="G26" s="382">
        <f t="shared" si="2"/>
        <v>9.7667638483965008E-2</v>
      </c>
      <c r="H26" s="379">
        <v>174</v>
      </c>
      <c r="I26" s="382">
        <f t="shared" si="3"/>
        <v>0.12682215743440234</v>
      </c>
      <c r="J26" s="379">
        <v>204</v>
      </c>
      <c r="K26" s="382">
        <f t="shared" si="4"/>
        <v>0.14868804664723032</v>
      </c>
      <c r="L26" s="379">
        <v>14</v>
      </c>
      <c r="M26" s="382">
        <f t="shared" si="5"/>
        <v>1.020408163265306E-2</v>
      </c>
      <c r="N26" s="379">
        <v>12</v>
      </c>
      <c r="O26" s="382">
        <f t="shared" si="6"/>
        <v>8.7463556851311956E-3</v>
      </c>
      <c r="P26" s="379">
        <v>20</v>
      </c>
      <c r="Q26" s="382">
        <f t="shared" si="7"/>
        <v>1.4577259475218658E-2</v>
      </c>
      <c r="R26" s="379">
        <v>39</v>
      </c>
      <c r="S26" s="382">
        <f t="shared" si="8"/>
        <v>2.8425655976676383E-2</v>
      </c>
      <c r="T26" s="379">
        <f t="shared" si="9"/>
        <v>1372</v>
      </c>
    </row>
    <row r="27" spans="1:20" s="116" customFormat="1" ht="12.95">
      <c r="A27" s="291" t="s">
        <v>130</v>
      </c>
      <c r="B27" s="379">
        <v>1</v>
      </c>
      <c r="C27" s="382">
        <f t="shared" si="0"/>
        <v>0.02</v>
      </c>
      <c r="D27" s="379">
        <v>40</v>
      </c>
      <c r="E27" s="382">
        <f t="shared" si="1"/>
        <v>0.8</v>
      </c>
      <c r="F27" s="379">
        <v>1</v>
      </c>
      <c r="G27" s="382">
        <f t="shared" si="2"/>
        <v>0.02</v>
      </c>
      <c r="H27" s="379">
        <v>7</v>
      </c>
      <c r="I27" s="382">
        <f t="shared" si="3"/>
        <v>0.14000000000000001</v>
      </c>
      <c r="J27" s="379">
        <v>1</v>
      </c>
      <c r="K27" s="382">
        <f t="shared" si="4"/>
        <v>0.02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v>0</v>
      </c>
      <c r="Q27" s="382">
        <f t="shared" si="7"/>
        <v>0</v>
      </c>
      <c r="R27" s="379">
        <v>0</v>
      </c>
      <c r="S27" s="382">
        <f t="shared" si="8"/>
        <v>0</v>
      </c>
      <c r="T27" s="379">
        <f t="shared" si="9"/>
        <v>50</v>
      </c>
    </row>
    <row r="28" spans="1:20" s="116" customFormat="1" ht="12.95">
      <c r="A28" s="291" t="s">
        <v>131</v>
      </c>
      <c r="B28" s="379">
        <v>10</v>
      </c>
      <c r="C28" s="382">
        <f t="shared" si="0"/>
        <v>0.33333333333333331</v>
      </c>
      <c r="D28" s="379">
        <v>15</v>
      </c>
      <c r="E28" s="382">
        <f t="shared" si="1"/>
        <v>0.5</v>
      </c>
      <c r="F28" s="379">
        <v>0</v>
      </c>
      <c r="G28" s="382">
        <f t="shared" si="2"/>
        <v>0</v>
      </c>
      <c r="H28" s="379">
        <v>5</v>
      </c>
      <c r="I28" s="382">
        <f t="shared" si="3"/>
        <v>0.16666666666666666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0</v>
      </c>
      <c r="O28" s="382">
        <f t="shared" si="6"/>
        <v>0</v>
      </c>
      <c r="P28" s="379">
        <v>0</v>
      </c>
      <c r="Q28" s="382">
        <f t="shared" si="7"/>
        <v>0</v>
      </c>
      <c r="R28" s="379">
        <v>0</v>
      </c>
      <c r="S28" s="382">
        <f t="shared" si="8"/>
        <v>0</v>
      </c>
      <c r="T28" s="379">
        <f t="shared" si="9"/>
        <v>30</v>
      </c>
    </row>
    <row r="29" spans="1:20" s="116" customFormat="1" ht="12.95">
      <c r="A29" s="291" t="s">
        <v>132</v>
      </c>
      <c r="B29" s="379">
        <v>252</v>
      </c>
      <c r="C29" s="382">
        <f t="shared" si="0"/>
        <v>0.2</v>
      </c>
      <c r="D29" s="379">
        <v>575</v>
      </c>
      <c r="E29" s="382">
        <f t="shared" si="1"/>
        <v>0.45634920634920634</v>
      </c>
      <c r="F29" s="379">
        <v>54</v>
      </c>
      <c r="G29" s="382">
        <f t="shared" si="2"/>
        <v>4.2857142857142858E-2</v>
      </c>
      <c r="H29" s="379">
        <v>188</v>
      </c>
      <c r="I29" s="382">
        <f t="shared" si="3"/>
        <v>0.1492063492063492</v>
      </c>
      <c r="J29" s="379">
        <v>157</v>
      </c>
      <c r="K29" s="382">
        <f t="shared" si="4"/>
        <v>0.1246031746031746</v>
      </c>
      <c r="L29" s="379">
        <v>7</v>
      </c>
      <c r="M29" s="382">
        <f t="shared" si="5"/>
        <v>5.5555555555555558E-3</v>
      </c>
      <c r="N29" s="379">
        <v>7</v>
      </c>
      <c r="O29" s="382">
        <f t="shared" si="6"/>
        <v>5.5555555555555558E-3</v>
      </c>
      <c r="P29" s="379">
        <v>2</v>
      </c>
      <c r="Q29" s="382">
        <f t="shared" si="7"/>
        <v>1.5873015873015873E-3</v>
      </c>
      <c r="R29" s="379">
        <v>18</v>
      </c>
      <c r="S29" s="382">
        <f t="shared" si="8"/>
        <v>1.4285714285714285E-2</v>
      </c>
      <c r="T29" s="379">
        <f t="shared" si="9"/>
        <v>1260</v>
      </c>
    </row>
    <row r="30" spans="1:20" s="116" customFormat="1" ht="12.95">
      <c r="A30" s="291" t="s">
        <v>133</v>
      </c>
      <c r="B30" s="379">
        <v>192</v>
      </c>
      <c r="C30" s="382">
        <f t="shared" si="0"/>
        <v>0.13278008298755187</v>
      </c>
      <c r="D30" s="379">
        <v>1128</v>
      </c>
      <c r="E30" s="382">
        <f t="shared" si="1"/>
        <v>0.78008298755186722</v>
      </c>
      <c r="F30" s="379">
        <v>10</v>
      </c>
      <c r="G30" s="382">
        <f t="shared" si="2"/>
        <v>6.9156293222683261E-3</v>
      </c>
      <c r="H30" s="379">
        <v>66</v>
      </c>
      <c r="I30" s="382">
        <f t="shared" si="3"/>
        <v>4.5643153526970952E-2</v>
      </c>
      <c r="J30" s="379">
        <v>37</v>
      </c>
      <c r="K30" s="382">
        <f t="shared" si="4"/>
        <v>2.5587828492392807E-2</v>
      </c>
      <c r="L30" s="379">
        <v>7</v>
      </c>
      <c r="M30" s="382">
        <f t="shared" si="5"/>
        <v>4.8409405255878286E-3</v>
      </c>
      <c r="N30" s="379">
        <v>2</v>
      </c>
      <c r="O30" s="382">
        <f t="shared" si="6"/>
        <v>1.3831258644536654E-3</v>
      </c>
      <c r="P30" s="379">
        <v>0</v>
      </c>
      <c r="Q30" s="382">
        <f t="shared" si="7"/>
        <v>0</v>
      </c>
      <c r="R30" s="379">
        <v>4</v>
      </c>
      <c r="S30" s="382">
        <f t="shared" si="8"/>
        <v>2.7662517289073307E-3</v>
      </c>
      <c r="T30" s="379">
        <f t="shared" si="9"/>
        <v>1446</v>
      </c>
    </row>
    <row r="31" spans="1:20" s="116" customFormat="1" ht="12.95">
      <c r="A31" s="291" t="s">
        <v>134</v>
      </c>
      <c r="B31" s="379">
        <v>66</v>
      </c>
      <c r="C31" s="382">
        <f t="shared" si="0"/>
        <v>0.13496932515337423</v>
      </c>
      <c r="D31" s="379">
        <v>257</v>
      </c>
      <c r="E31" s="382">
        <f t="shared" si="1"/>
        <v>0.52556237218813906</v>
      </c>
      <c r="F31" s="379">
        <v>0</v>
      </c>
      <c r="G31" s="382">
        <f t="shared" si="2"/>
        <v>0</v>
      </c>
      <c r="H31" s="379">
        <v>87</v>
      </c>
      <c r="I31" s="382">
        <f t="shared" si="3"/>
        <v>0.17791411042944785</v>
      </c>
      <c r="J31" s="379">
        <v>64</v>
      </c>
      <c r="K31" s="382">
        <f t="shared" si="4"/>
        <v>0.130879345603272</v>
      </c>
      <c r="L31" s="379">
        <v>7</v>
      </c>
      <c r="M31" s="382">
        <f t="shared" si="5"/>
        <v>1.4314928425357873E-2</v>
      </c>
      <c r="N31" s="379">
        <v>5</v>
      </c>
      <c r="O31" s="382">
        <f t="shared" si="6"/>
        <v>1.0224948875255624E-2</v>
      </c>
      <c r="P31" s="379">
        <v>0</v>
      </c>
      <c r="Q31" s="382">
        <f t="shared" si="7"/>
        <v>0</v>
      </c>
      <c r="R31" s="379">
        <v>3</v>
      </c>
      <c r="S31" s="382">
        <f t="shared" si="8"/>
        <v>6.1349693251533744E-3</v>
      </c>
      <c r="T31" s="379">
        <f t="shared" si="9"/>
        <v>489</v>
      </c>
    </row>
    <row r="32" spans="1:20" s="116" customFormat="1" ht="12.95">
      <c r="A32" s="291" t="s">
        <v>135</v>
      </c>
      <c r="B32" s="379">
        <v>16</v>
      </c>
      <c r="C32" s="382">
        <f t="shared" si="0"/>
        <v>9.0909090909090912E-2</v>
      </c>
      <c r="D32" s="379">
        <v>87</v>
      </c>
      <c r="E32" s="382">
        <f t="shared" si="1"/>
        <v>0.49431818181818182</v>
      </c>
      <c r="F32" s="379">
        <v>10</v>
      </c>
      <c r="G32" s="382">
        <f t="shared" si="2"/>
        <v>5.6818181818181816E-2</v>
      </c>
      <c r="H32" s="379">
        <v>15</v>
      </c>
      <c r="I32" s="382">
        <f t="shared" si="3"/>
        <v>8.5227272727272721E-2</v>
      </c>
      <c r="J32" s="379">
        <v>23</v>
      </c>
      <c r="K32" s="382">
        <f t="shared" si="4"/>
        <v>0.13068181818181818</v>
      </c>
      <c r="L32" s="379">
        <v>10</v>
      </c>
      <c r="M32" s="382">
        <f t="shared" si="5"/>
        <v>5.6818181818181816E-2</v>
      </c>
      <c r="N32" s="379">
        <v>6</v>
      </c>
      <c r="O32" s="382">
        <f t="shared" si="6"/>
        <v>3.4090909090909088E-2</v>
      </c>
      <c r="P32" s="379">
        <v>0</v>
      </c>
      <c r="Q32" s="382">
        <f t="shared" si="7"/>
        <v>0</v>
      </c>
      <c r="R32" s="379">
        <v>9</v>
      </c>
      <c r="S32" s="382">
        <f t="shared" si="8"/>
        <v>5.113636363636364E-2</v>
      </c>
      <c r="T32" s="379">
        <f t="shared" si="9"/>
        <v>176</v>
      </c>
    </row>
    <row r="33" spans="1:20" s="116" customFormat="1" ht="12.95">
      <c r="A33" s="291" t="s">
        <v>136</v>
      </c>
      <c r="B33" s="379">
        <v>257</v>
      </c>
      <c r="C33" s="382">
        <f t="shared" si="0"/>
        <v>0.14478873239436621</v>
      </c>
      <c r="D33" s="379">
        <v>1102</v>
      </c>
      <c r="E33" s="382">
        <f t="shared" si="1"/>
        <v>0.62084507042253523</v>
      </c>
      <c r="F33" s="379">
        <v>96</v>
      </c>
      <c r="G33" s="382">
        <f t="shared" si="2"/>
        <v>5.4084507042253524E-2</v>
      </c>
      <c r="H33" s="379">
        <v>201</v>
      </c>
      <c r="I33" s="382">
        <f t="shared" si="3"/>
        <v>0.1132394366197183</v>
      </c>
      <c r="J33" s="379">
        <v>89</v>
      </c>
      <c r="K33" s="382">
        <f t="shared" si="4"/>
        <v>5.0140845070422532E-2</v>
      </c>
      <c r="L33" s="379">
        <v>5</v>
      </c>
      <c r="M33" s="382">
        <f t="shared" si="5"/>
        <v>2.8169014084507044E-3</v>
      </c>
      <c r="N33" s="379">
        <v>5</v>
      </c>
      <c r="O33" s="382">
        <f t="shared" si="6"/>
        <v>2.8169014084507044E-3</v>
      </c>
      <c r="P33" s="379">
        <v>5</v>
      </c>
      <c r="Q33" s="382">
        <f t="shared" si="7"/>
        <v>2.8169014084507044E-3</v>
      </c>
      <c r="R33" s="379">
        <v>15</v>
      </c>
      <c r="S33" s="382">
        <f t="shared" si="8"/>
        <v>8.4507042253521118E-3</v>
      </c>
      <c r="T33" s="379">
        <f t="shared" si="9"/>
        <v>1775</v>
      </c>
    </row>
    <row r="34" spans="1:20" s="116" customFormat="1" ht="12.95">
      <c r="A34" s="291" t="s">
        <v>137</v>
      </c>
      <c r="B34" s="379">
        <v>268</v>
      </c>
      <c r="C34" s="382">
        <f t="shared" si="0"/>
        <v>0.29385964912280704</v>
      </c>
      <c r="D34" s="379">
        <v>272</v>
      </c>
      <c r="E34" s="382">
        <f t="shared" si="1"/>
        <v>0.2982456140350877</v>
      </c>
      <c r="F34" s="379">
        <v>75</v>
      </c>
      <c r="G34" s="382">
        <f t="shared" si="2"/>
        <v>8.2236842105263164E-2</v>
      </c>
      <c r="H34" s="379">
        <v>85</v>
      </c>
      <c r="I34" s="382">
        <f t="shared" si="3"/>
        <v>9.3201754385964911E-2</v>
      </c>
      <c r="J34" s="379">
        <v>110</v>
      </c>
      <c r="K34" s="382">
        <f t="shared" si="4"/>
        <v>0.1206140350877193</v>
      </c>
      <c r="L34" s="379">
        <v>38</v>
      </c>
      <c r="M34" s="382">
        <f t="shared" si="5"/>
        <v>4.1666666666666664E-2</v>
      </c>
      <c r="N34" s="379">
        <v>28</v>
      </c>
      <c r="O34" s="382">
        <f t="shared" si="6"/>
        <v>3.0701754385964911E-2</v>
      </c>
      <c r="P34" s="379">
        <v>7</v>
      </c>
      <c r="Q34" s="382">
        <f t="shared" si="7"/>
        <v>7.6754385964912276E-3</v>
      </c>
      <c r="R34" s="379">
        <v>29</v>
      </c>
      <c r="S34" s="382">
        <f t="shared" si="8"/>
        <v>3.1798245614035089E-2</v>
      </c>
      <c r="T34" s="379">
        <f t="shared" si="9"/>
        <v>912</v>
      </c>
    </row>
    <row r="35" spans="1:20" s="116" customFormat="1" ht="12.95">
      <c r="A35" s="291" t="s">
        <v>138</v>
      </c>
      <c r="B35" s="379">
        <v>380</v>
      </c>
      <c r="C35" s="382">
        <f t="shared" si="0"/>
        <v>0.2620689655172414</v>
      </c>
      <c r="D35" s="379">
        <v>643</v>
      </c>
      <c r="E35" s="382">
        <f t="shared" si="1"/>
        <v>0.44344827586206897</v>
      </c>
      <c r="F35" s="379">
        <v>62</v>
      </c>
      <c r="G35" s="382">
        <f t="shared" si="2"/>
        <v>4.275862068965517E-2</v>
      </c>
      <c r="H35" s="379">
        <v>166</v>
      </c>
      <c r="I35" s="382">
        <f t="shared" si="3"/>
        <v>0.11448275862068966</v>
      </c>
      <c r="J35" s="379">
        <v>149</v>
      </c>
      <c r="K35" s="382">
        <f t="shared" si="4"/>
        <v>0.10275862068965518</v>
      </c>
      <c r="L35" s="379">
        <v>8</v>
      </c>
      <c r="M35" s="382">
        <f t="shared" si="5"/>
        <v>5.5172413793103444E-3</v>
      </c>
      <c r="N35" s="379">
        <v>7</v>
      </c>
      <c r="O35" s="382">
        <f t="shared" si="6"/>
        <v>4.827586206896552E-3</v>
      </c>
      <c r="P35" s="379">
        <v>3</v>
      </c>
      <c r="Q35" s="382">
        <f t="shared" si="7"/>
        <v>2.0689655172413794E-3</v>
      </c>
      <c r="R35" s="379">
        <v>32</v>
      </c>
      <c r="S35" s="382">
        <f t="shared" si="8"/>
        <v>2.2068965517241378E-2</v>
      </c>
      <c r="T35" s="379">
        <f t="shared" si="9"/>
        <v>1450</v>
      </c>
    </row>
    <row r="36" spans="1:20" s="116" customFormat="1" ht="12.95">
      <c r="A36" s="291" t="s">
        <v>139</v>
      </c>
      <c r="B36" s="379">
        <v>249</v>
      </c>
      <c r="C36" s="382">
        <f t="shared" si="0"/>
        <v>0.3593073593073593</v>
      </c>
      <c r="D36" s="379">
        <v>188</v>
      </c>
      <c r="E36" s="382">
        <f t="shared" si="1"/>
        <v>0.27128427128427129</v>
      </c>
      <c r="F36" s="379">
        <v>71</v>
      </c>
      <c r="G36" s="382">
        <f t="shared" si="2"/>
        <v>0.10245310245310245</v>
      </c>
      <c r="H36" s="379">
        <v>93</v>
      </c>
      <c r="I36" s="382">
        <f t="shared" si="3"/>
        <v>0.13419913419913421</v>
      </c>
      <c r="J36" s="379">
        <v>76</v>
      </c>
      <c r="K36" s="382">
        <f t="shared" si="4"/>
        <v>0.10966810966810966</v>
      </c>
      <c r="L36" s="379">
        <v>2</v>
      </c>
      <c r="M36" s="382">
        <f t="shared" si="5"/>
        <v>2.886002886002886E-3</v>
      </c>
      <c r="N36" s="379">
        <v>4</v>
      </c>
      <c r="O36" s="382">
        <f t="shared" si="6"/>
        <v>5.772005772005772E-3</v>
      </c>
      <c r="P36" s="379">
        <v>2</v>
      </c>
      <c r="Q36" s="382">
        <f t="shared" si="7"/>
        <v>2.886002886002886E-3</v>
      </c>
      <c r="R36" s="379">
        <v>8</v>
      </c>
      <c r="S36" s="382">
        <f t="shared" si="8"/>
        <v>1.1544011544011544E-2</v>
      </c>
      <c r="T36" s="379">
        <f t="shared" si="9"/>
        <v>693</v>
      </c>
    </row>
    <row r="37" spans="1:20" s="116" customFormat="1" ht="12.95">
      <c r="A37" s="291" t="s">
        <v>140</v>
      </c>
      <c r="B37" s="379">
        <v>380</v>
      </c>
      <c r="C37" s="382">
        <f t="shared" si="0"/>
        <v>0.29096477794793263</v>
      </c>
      <c r="D37" s="379">
        <v>483</v>
      </c>
      <c r="E37" s="382">
        <f t="shared" si="1"/>
        <v>0.36983154670750384</v>
      </c>
      <c r="F37" s="379">
        <v>62</v>
      </c>
      <c r="G37" s="382">
        <f t="shared" si="2"/>
        <v>4.7473200612557429E-2</v>
      </c>
      <c r="H37" s="379">
        <v>169</v>
      </c>
      <c r="I37" s="382">
        <f t="shared" si="3"/>
        <v>0.12940275650842267</v>
      </c>
      <c r="J37" s="379">
        <v>166</v>
      </c>
      <c r="K37" s="382">
        <f t="shared" si="4"/>
        <v>0.12710566615620214</v>
      </c>
      <c r="L37" s="379">
        <v>9</v>
      </c>
      <c r="M37" s="382">
        <f t="shared" si="5"/>
        <v>6.8912710566615618E-3</v>
      </c>
      <c r="N37" s="379">
        <v>7</v>
      </c>
      <c r="O37" s="382">
        <f t="shared" si="6"/>
        <v>5.3598774885145481E-3</v>
      </c>
      <c r="P37" s="379">
        <v>8</v>
      </c>
      <c r="Q37" s="382">
        <f t="shared" si="7"/>
        <v>6.1255742725880554E-3</v>
      </c>
      <c r="R37" s="379">
        <v>22</v>
      </c>
      <c r="S37" s="382">
        <f t="shared" si="8"/>
        <v>1.6845329249617153E-2</v>
      </c>
      <c r="T37" s="379">
        <f t="shared" si="9"/>
        <v>1306</v>
      </c>
    </row>
    <row r="38" spans="1:20" s="116" customFormat="1" ht="12.95">
      <c r="A38" s="291" t="s">
        <v>141</v>
      </c>
      <c r="B38" s="379">
        <v>240</v>
      </c>
      <c r="C38" s="382">
        <f t="shared" si="0"/>
        <v>0.22922636103151864</v>
      </c>
      <c r="D38" s="379">
        <v>298</v>
      </c>
      <c r="E38" s="382">
        <f t="shared" si="1"/>
        <v>0.28462273161413565</v>
      </c>
      <c r="F38" s="379">
        <v>53</v>
      </c>
      <c r="G38" s="382">
        <f t="shared" si="2"/>
        <v>5.0620821394460364E-2</v>
      </c>
      <c r="H38" s="379">
        <v>247</v>
      </c>
      <c r="I38" s="382">
        <f t="shared" si="3"/>
        <v>0.23591212989493793</v>
      </c>
      <c r="J38" s="379">
        <v>144</v>
      </c>
      <c r="K38" s="382">
        <f t="shared" si="4"/>
        <v>0.13753581661891118</v>
      </c>
      <c r="L38" s="379">
        <v>4</v>
      </c>
      <c r="M38" s="382">
        <f t="shared" si="5"/>
        <v>3.8204393505253103E-3</v>
      </c>
      <c r="N38" s="379">
        <v>3</v>
      </c>
      <c r="O38" s="382">
        <f t="shared" si="6"/>
        <v>2.8653295128939827E-3</v>
      </c>
      <c r="P38" s="379">
        <v>13</v>
      </c>
      <c r="Q38" s="382">
        <f t="shared" si="7"/>
        <v>1.2416427889207259E-2</v>
      </c>
      <c r="R38" s="379">
        <v>45</v>
      </c>
      <c r="S38" s="382">
        <f t="shared" si="8"/>
        <v>4.2979942693409739E-2</v>
      </c>
      <c r="T38" s="379">
        <f t="shared" si="9"/>
        <v>1047</v>
      </c>
    </row>
    <row r="39" spans="1:20" s="116" customFormat="1" ht="12.95">
      <c r="A39" s="291" t="s">
        <v>142</v>
      </c>
      <c r="B39" s="379">
        <v>41</v>
      </c>
      <c r="C39" s="382">
        <f t="shared" si="0"/>
        <v>0.10275689223057644</v>
      </c>
      <c r="D39" s="379">
        <v>252</v>
      </c>
      <c r="E39" s="382">
        <f t="shared" si="1"/>
        <v>0.63157894736842102</v>
      </c>
      <c r="F39" s="379">
        <v>13</v>
      </c>
      <c r="G39" s="382">
        <f t="shared" si="2"/>
        <v>3.2581453634085211E-2</v>
      </c>
      <c r="H39" s="379">
        <v>77</v>
      </c>
      <c r="I39" s="382">
        <f t="shared" si="3"/>
        <v>0.19298245614035087</v>
      </c>
      <c r="J39" s="379">
        <v>11</v>
      </c>
      <c r="K39" s="382">
        <f t="shared" si="4"/>
        <v>2.7568922305764409E-2</v>
      </c>
      <c r="L39" s="379">
        <v>0</v>
      </c>
      <c r="M39" s="382">
        <f t="shared" si="5"/>
        <v>0</v>
      </c>
      <c r="N39" s="379">
        <v>0</v>
      </c>
      <c r="O39" s="382">
        <f t="shared" si="6"/>
        <v>0</v>
      </c>
      <c r="P39" s="379">
        <v>0</v>
      </c>
      <c r="Q39" s="382">
        <f t="shared" si="7"/>
        <v>0</v>
      </c>
      <c r="R39" s="379">
        <v>5</v>
      </c>
      <c r="S39" s="382">
        <f t="shared" si="8"/>
        <v>1.2531328320802004E-2</v>
      </c>
      <c r="T39" s="379">
        <f t="shared" si="9"/>
        <v>399</v>
      </c>
    </row>
    <row r="40" spans="1:20" s="116" customFormat="1" ht="12.95">
      <c r="A40" s="291" t="s">
        <v>143</v>
      </c>
      <c r="B40" s="379">
        <v>435</v>
      </c>
      <c r="C40" s="382">
        <f t="shared" si="0"/>
        <v>0.28357235984354628</v>
      </c>
      <c r="D40" s="379">
        <v>519</v>
      </c>
      <c r="E40" s="382">
        <f t="shared" si="1"/>
        <v>0.33833116036505867</v>
      </c>
      <c r="F40" s="379">
        <v>108</v>
      </c>
      <c r="G40" s="382">
        <f t="shared" si="2"/>
        <v>7.040417209908735E-2</v>
      </c>
      <c r="H40" s="379">
        <v>134</v>
      </c>
      <c r="I40" s="382">
        <f t="shared" si="3"/>
        <v>8.7353324641460228E-2</v>
      </c>
      <c r="J40" s="379">
        <v>242</v>
      </c>
      <c r="K40" s="382">
        <f t="shared" si="4"/>
        <v>0.15775749674054759</v>
      </c>
      <c r="L40" s="379">
        <v>11</v>
      </c>
      <c r="M40" s="382">
        <f t="shared" si="5"/>
        <v>7.1707953063885263E-3</v>
      </c>
      <c r="N40" s="379">
        <v>16</v>
      </c>
      <c r="O40" s="382">
        <f t="shared" si="6"/>
        <v>1.0430247718383311E-2</v>
      </c>
      <c r="P40" s="379">
        <v>10</v>
      </c>
      <c r="Q40" s="382">
        <f t="shared" si="7"/>
        <v>6.51890482398957E-3</v>
      </c>
      <c r="R40" s="379">
        <v>59</v>
      </c>
      <c r="S40" s="382">
        <f t="shared" si="8"/>
        <v>3.8461538461538464E-2</v>
      </c>
      <c r="T40" s="379">
        <f t="shared" si="9"/>
        <v>1534</v>
      </c>
    </row>
    <row r="41" spans="1:20" s="116" customFormat="1" ht="12.95">
      <c r="A41" s="291" t="s">
        <v>144</v>
      </c>
      <c r="B41" s="379">
        <v>225</v>
      </c>
      <c r="C41" s="382">
        <f t="shared" si="0"/>
        <v>0.19197952218430034</v>
      </c>
      <c r="D41" s="379">
        <v>458</v>
      </c>
      <c r="E41" s="382">
        <f t="shared" si="1"/>
        <v>0.39078498293515357</v>
      </c>
      <c r="F41" s="379">
        <v>96</v>
      </c>
      <c r="G41" s="382">
        <f t="shared" si="2"/>
        <v>8.191126279863481E-2</v>
      </c>
      <c r="H41" s="379">
        <v>195</v>
      </c>
      <c r="I41" s="382">
        <f t="shared" si="3"/>
        <v>0.16638225255972697</v>
      </c>
      <c r="J41" s="379">
        <v>131</v>
      </c>
      <c r="K41" s="382">
        <f t="shared" si="4"/>
        <v>0.11177474402730375</v>
      </c>
      <c r="L41" s="379">
        <v>16</v>
      </c>
      <c r="M41" s="382">
        <f t="shared" si="5"/>
        <v>1.3651877133105802E-2</v>
      </c>
      <c r="N41" s="379">
        <v>7</v>
      </c>
      <c r="O41" s="382">
        <f t="shared" si="6"/>
        <v>5.9726962457337888E-3</v>
      </c>
      <c r="P41" s="379">
        <v>12</v>
      </c>
      <c r="Q41" s="382">
        <f t="shared" si="7"/>
        <v>1.0238907849829351E-2</v>
      </c>
      <c r="R41" s="379">
        <v>32</v>
      </c>
      <c r="S41" s="382">
        <f t="shared" si="8"/>
        <v>2.7303754266211604E-2</v>
      </c>
      <c r="T41" s="379">
        <f t="shared" si="9"/>
        <v>1172</v>
      </c>
    </row>
    <row r="42" spans="1:20" s="116" customFormat="1" ht="12.95">
      <c r="A42" s="291" t="s">
        <v>145</v>
      </c>
      <c r="B42" s="379">
        <v>6</v>
      </c>
      <c r="C42" s="382">
        <f t="shared" si="0"/>
        <v>0.25</v>
      </c>
      <c r="D42" s="379">
        <v>16</v>
      </c>
      <c r="E42" s="382">
        <f t="shared" si="1"/>
        <v>0.66666666666666663</v>
      </c>
      <c r="F42" s="379">
        <v>0</v>
      </c>
      <c r="G42" s="382">
        <f t="shared" si="2"/>
        <v>0</v>
      </c>
      <c r="H42" s="379">
        <v>2</v>
      </c>
      <c r="I42" s="382">
        <f t="shared" si="3"/>
        <v>8.3333333333333329E-2</v>
      </c>
      <c r="J42" s="379">
        <v>0</v>
      </c>
      <c r="K42" s="382">
        <f t="shared" si="4"/>
        <v>0</v>
      </c>
      <c r="L42" s="379">
        <v>0</v>
      </c>
      <c r="M42" s="382">
        <f t="shared" si="5"/>
        <v>0</v>
      </c>
      <c r="N42" s="379">
        <v>0</v>
      </c>
      <c r="O42" s="382">
        <f t="shared" si="6"/>
        <v>0</v>
      </c>
      <c r="P42" s="379">
        <v>0</v>
      </c>
      <c r="Q42" s="382">
        <f t="shared" si="7"/>
        <v>0</v>
      </c>
      <c r="R42" s="379">
        <v>0</v>
      </c>
      <c r="S42" s="382">
        <f t="shared" si="8"/>
        <v>0</v>
      </c>
      <c r="T42" s="379">
        <f t="shared" si="9"/>
        <v>24</v>
      </c>
    </row>
    <row r="43" spans="1:20" s="116" customFormat="1" ht="12.95">
      <c r="A43" s="291" t="s">
        <v>146</v>
      </c>
      <c r="B43" s="379">
        <v>5</v>
      </c>
      <c r="C43" s="382">
        <f t="shared" si="0"/>
        <v>7.9365079365079361E-2</v>
      </c>
      <c r="D43" s="379">
        <v>50</v>
      </c>
      <c r="E43" s="382">
        <f t="shared" si="1"/>
        <v>0.79365079365079361</v>
      </c>
      <c r="F43" s="379">
        <v>0</v>
      </c>
      <c r="G43" s="382">
        <f t="shared" si="2"/>
        <v>0</v>
      </c>
      <c r="H43" s="379">
        <v>8</v>
      </c>
      <c r="I43" s="382">
        <f t="shared" si="3"/>
        <v>0.12698412698412698</v>
      </c>
      <c r="J43" s="379">
        <v>0</v>
      </c>
      <c r="K43" s="382">
        <f t="shared" si="4"/>
        <v>0</v>
      </c>
      <c r="L43" s="379">
        <v>0</v>
      </c>
      <c r="M43" s="382">
        <f t="shared" si="5"/>
        <v>0</v>
      </c>
      <c r="N43" s="379">
        <v>0</v>
      </c>
      <c r="O43" s="382">
        <f t="shared" si="6"/>
        <v>0</v>
      </c>
      <c r="P43" s="379">
        <v>0</v>
      </c>
      <c r="Q43" s="382">
        <f t="shared" si="7"/>
        <v>0</v>
      </c>
      <c r="R43" s="379">
        <v>0</v>
      </c>
      <c r="S43" s="382">
        <f t="shared" si="8"/>
        <v>0</v>
      </c>
      <c r="T43" s="379">
        <f t="shared" si="9"/>
        <v>63</v>
      </c>
    </row>
    <row r="44" spans="1:20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</row>
    <row r="45" spans="1:20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</row>
  </sheetData>
  <sheetProtection selectLockedCells="1" selectUnlockedCells="1"/>
  <mergeCells count="12">
    <mergeCell ref="P9:Q9"/>
    <mergeCell ref="R9:S9"/>
    <mergeCell ref="A3:T3"/>
    <mergeCell ref="A8:A10"/>
    <mergeCell ref="B8:T8"/>
    <mergeCell ref="B9:C9"/>
    <mergeCell ref="D9:E9"/>
    <mergeCell ref="F9:G9"/>
    <mergeCell ref="H9:I9"/>
    <mergeCell ref="J9:K9"/>
    <mergeCell ref="L9:M9"/>
    <mergeCell ref="N9:O9"/>
  </mergeCells>
  <conditionalFormatting sqref="B6:T6 A4:T4">
    <cfRule type="duplicateValues" dxfId="198" priority="3"/>
  </conditionalFormatting>
  <conditionalFormatting sqref="A5:T5">
    <cfRule type="duplicateValues" dxfId="197" priority="2"/>
  </conditionalFormatting>
  <conditionalFormatting sqref="A6">
    <cfRule type="duplicateValues" dxfId="19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FEA7-A1D5-4D4D-A444-51E83D0210CB}">
  <dimension ref="A1:R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7" width="11.42578125" style="142"/>
    <col min="18" max="18" width="14.140625" style="128" bestFit="1" customWidth="1"/>
    <col min="19" max="16384" width="11.42578125" style="128"/>
  </cols>
  <sheetData>
    <row r="1" spans="1:18" s="114" customFormat="1" ht="59.25" customHeight="1">
      <c r="B1" s="371"/>
      <c r="C1" s="371"/>
    </row>
    <row r="2" spans="1:18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</row>
    <row r="3" spans="1:18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</row>
    <row r="4" spans="1:18">
      <c r="A4" s="191" t="s">
        <v>15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</row>
    <row r="5" spans="1:18">
      <c r="A5" s="383" t="s">
        <v>222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</row>
    <row r="6" spans="1:18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</row>
    <row r="8" spans="1:18" s="116" customFormat="1" ht="12.95">
      <c r="A8" s="618" t="s">
        <v>112</v>
      </c>
      <c r="B8" s="621" t="s">
        <v>223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3"/>
    </row>
    <row r="9" spans="1:18" s="116" customFormat="1" ht="38.25" customHeight="1">
      <c r="A9" s="619"/>
      <c r="B9" s="621" t="s">
        <v>224</v>
      </c>
      <c r="C9" s="623"/>
      <c r="D9" s="621" t="s">
        <v>225</v>
      </c>
      <c r="E9" s="623"/>
      <c r="F9" s="624" t="s">
        <v>226</v>
      </c>
      <c r="G9" s="737"/>
      <c r="H9" s="621" t="s">
        <v>227</v>
      </c>
      <c r="I9" s="623"/>
      <c r="J9" s="625" t="s">
        <v>228</v>
      </c>
      <c r="K9" s="626"/>
      <c r="L9" s="621" t="s">
        <v>229</v>
      </c>
      <c r="M9" s="623"/>
      <c r="N9" s="621" t="s">
        <v>230</v>
      </c>
      <c r="O9" s="623"/>
      <c r="P9" s="625" t="s">
        <v>197</v>
      </c>
      <c r="Q9" s="626"/>
      <c r="R9" s="41" t="s">
        <v>151</v>
      </c>
    </row>
    <row r="10" spans="1:18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/>
    </row>
    <row r="11" spans="1:18" s="116" customFormat="1" ht="12.95">
      <c r="A11" s="376" t="s">
        <v>114</v>
      </c>
      <c r="B11" s="377">
        <f>SUM(B12:B43)</f>
        <v>6532</v>
      </c>
      <c r="C11" s="381">
        <f t="shared" ref="C11:C43" si="0">B11/$R11</f>
        <v>0.20120129370090867</v>
      </c>
      <c r="D11" s="377">
        <f>SUM(D12:D43)</f>
        <v>6196</v>
      </c>
      <c r="E11" s="381">
        <f t="shared" ref="E11:E43" si="1">D11/$R11</f>
        <v>0.19085168643154166</v>
      </c>
      <c r="F11" s="377">
        <f>SUM(F12:F43)</f>
        <v>16738</v>
      </c>
      <c r="G11" s="381">
        <f t="shared" ref="G11:G43" si="2">F11/$R11</f>
        <v>0.51557061450793162</v>
      </c>
      <c r="H11" s="377">
        <f>SUM(H12:H43)</f>
        <v>785</v>
      </c>
      <c r="I11" s="381">
        <f t="shared" ref="I11:I43" si="3">H11/$R11</f>
        <v>2.4179886031110428E-2</v>
      </c>
      <c r="J11" s="377">
        <f>SUM(J12:J43)</f>
        <v>1120</v>
      </c>
      <c r="K11" s="381">
        <f t="shared" ref="K11:K43" si="4">J11/$R11</f>
        <v>3.4498690897890039E-2</v>
      </c>
      <c r="L11" s="377">
        <f>SUM(L12:L43)</f>
        <v>49</v>
      </c>
      <c r="M11" s="381">
        <f t="shared" ref="M11:M43" si="5">L11/$R11</f>
        <v>1.509317726782689E-3</v>
      </c>
      <c r="N11" s="377">
        <f>SUM(N12:N43)</f>
        <v>656</v>
      </c>
      <c r="O11" s="381">
        <f t="shared" ref="O11:O43" si="6">N11/$R11</f>
        <v>2.0206376097335593E-2</v>
      </c>
      <c r="P11" s="377">
        <f>SUM(P12:P43)</f>
        <v>389</v>
      </c>
      <c r="Q11" s="381">
        <f t="shared" ref="Q11:Q43" si="7">P11/$R11</f>
        <v>1.1982134606499308E-2</v>
      </c>
      <c r="R11" s="377">
        <f>SUM(R12:R43)</f>
        <v>32465</v>
      </c>
    </row>
    <row r="12" spans="1:18" s="116" customFormat="1" ht="12.95">
      <c r="A12" s="291" t="s">
        <v>115</v>
      </c>
      <c r="B12" s="379">
        <v>288</v>
      </c>
      <c r="C12" s="382">
        <f t="shared" si="0"/>
        <v>0.36501901140684412</v>
      </c>
      <c r="D12" s="379">
        <v>136</v>
      </c>
      <c r="E12" s="382">
        <f t="shared" si="1"/>
        <v>0.17237008871989862</v>
      </c>
      <c r="F12" s="379">
        <v>349</v>
      </c>
      <c r="G12" s="382">
        <f t="shared" si="2"/>
        <v>0.44233206590621038</v>
      </c>
      <c r="H12" s="379">
        <v>1</v>
      </c>
      <c r="I12" s="382">
        <f t="shared" si="3"/>
        <v>1.2674271229404308E-3</v>
      </c>
      <c r="J12" s="379">
        <v>9</v>
      </c>
      <c r="K12" s="382">
        <f t="shared" si="4"/>
        <v>1.1406844106463879E-2</v>
      </c>
      <c r="L12" s="379">
        <v>0</v>
      </c>
      <c r="M12" s="382">
        <f t="shared" si="5"/>
        <v>0</v>
      </c>
      <c r="N12" s="379">
        <v>4</v>
      </c>
      <c r="O12" s="382">
        <f t="shared" si="6"/>
        <v>5.0697084917617234E-3</v>
      </c>
      <c r="P12" s="379">
        <v>2</v>
      </c>
      <c r="Q12" s="382">
        <f t="shared" si="7"/>
        <v>2.5348542458808617E-3</v>
      </c>
      <c r="R12" s="379">
        <f>B12+D12+F12+H12+J12+L12+P12+N12</f>
        <v>789</v>
      </c>
    </row>
    <row r="13" spans="1:18" s="116" customFormat="1" ht="12.95">
      <c r="A13" s="291" t="s">
        <v>116</v>
      </c>
      <c r="B13" s="379">
        <v>328</v>
      </c>
      <c r="C13" s="382">
        <f t="shared" si="0"/>
        <v>0.22542955326460482</v>
      </c>
      <c r="D13" s="379">
        <v>576</v>
      </c>
      <c r="E13" s="382">
        <f t="shared" si="1"/>
        <v>0.3958762886597938</v>
      </c>
      <c r="F13" s="379">
        <v>435</v>
      </c>
      <c r="G13" s="382">
        <f t="shared" si="2"/>
        <v>0.29896907216494845</v>
      </c>
      <c r="H13" s="379">
        <v>51</v>
      </c>
      <c r="I13" s="382">
        <f t="shared" si="3"/>
        <v>3.5051546391752578E-2</v>
      </c>
      <c r="J13" s="379">
        <v>31</v>
      </c>
      <c r="K13" s="382">
        <f t="shared" si="4"/>
        <v>2.1305841924398626E-2</v>
      </c>
      <c r="L13" s="379">
        <v>1</v>
      </c>
      <c r="M13" s="382">
        <f t="shared" si="5"/>
        <v>6.8728522336769765E-4</v>
      </c>
      <c r="N13" s="379">
        <v>30</v>
      </c>
      <c r="O13" s="382">
        <f t="shared" si="6"/>
        <v>2.0618556701030927E-2</v>
      </c>
      <c r="P13" s="379">
        <v>3</v>
      </c>
      <c r="Q13" s="382">
        <f t="shared" si="7"/>
        <v>2.0618556701030928E-3</v>
      </c>
      <c r="R13" s="379">
        <f t="shared" ref="R13:R43" si="8">B13+D13+F13+H13+J13+L13+P13+N13</f>
        <v>1455</v>
      </c>
    </row>
    <row r="14" spans="1:18" s="116" customFormat="1" ht="12.95">
      <c r="A14" s="291" t="s">
        <v>117</v>
      </c>
      <c r="B14" s="379">
        <v>0</v>
      </c>
      <c r="C14" s="382">
        <f t="shared" si="0"/>
        <v>0</v>
      </c>
      <c r="D14" s="379">
        <v>4</v>
      </c>
      <c r="E14" s="382">
        <f t="shared" si="1"/>
        <v>0.2857142857142857</v>
      </c>
      <c r="F14" s="379">
        <v>10</v>
      </c>
      <c r="G14" s="382">
        <f t="shared" si="2"/>
        <v>0.7142857142857143</v>
      </c>
      <c r="H14" s="379">
        <v>0</v>
      </c>
      <c r="I14" s="382">
        <f t="shared" si="3"/>
        <v>0</v>
      </c>
      <c r="J14" s="379">
        <v>0</v>
      </c>
      <c r="K14" s="382">
        <f t="shared" si="4"/>
        <v>0</v>
      </c>
      <c r="L14" s="379">
        <v>0</v>
      </c>
      <c r="M14" s="382">
        <f t="shared" si="5"/>
        <v>0</v>
      </c>
      <c r="N14" s="379">
        <v>0</v>
      </c>
      <c r="O14" s="382">
        <f t="shared" si="6"/>
        <v>0</v>
      </c>
      <c r="P14" s="379">
        <v>0</v>
      </c>
      <c r="Q14" s="382">
        <f t="shared" si="7"/>
        <v>0</v>
      </c>
      <c r="R14" s="379">
        <f t="shared" si="8"/>
        <v>14</v>
      </c>
    </row>
    <row r="15" spans="1:18" s="116" customFormat="1" ht="12.95">
      <c r="A15" s="291" t="s">
        <v>118</v>
      </c>
      <c r="B15" s="379">
        <v>518</v>
      </c>
      <c r="C15" s="382">
        <f t="shared" si="0"/>
        <v>0.26770025839793282</v>
      </c>
      <c r="D15" s="379">
        <v>275</v>
      </c>
      <c r="E15" s="382">
        <f t="shared" si="1"/>
        <v>0.1421188630490956</v>
      </c>
      <c r="F15" s="379">
        <v>1050</v>
      </c>
      <c r="G15" s="382">
        <f t="shared" si="2"/>
        <v>0.54263565891472865</v>
      </c>
      <c r="H15" s="379">
        <v>32</v>
      </c>
      <c r="I15" s="382">
        <f t="shared" si="3"/>
        <v>1.6537467700258397E-2</v>
      </c>
      <c r="J15" s="379">
        <v>35</v>
      </c>
      <c r="K15" s="382">
        <f t="shared" si="4"/>
        <v>1.8087855297157621E-2</v>
      </c>
      <c r="L15" s="379">
        <v>1</v>
      </c>
      <c r="M15" s="382">
        <f t="shared" si="5"/>
        <v>5.1679586563307489E-4</v>
      </c>
      <c r="N15" s="379">
        <v>14</v>
      </c>
      <c r="O15" s="382">
        <f t="shared" si="6"/>
        <v>7.2351421188630487E-3</v>
      </c>
      <c r="P15" s="379">
        <v>10</v>
      </c>
      <c r="Q15" s="382">
        <f t="shared" si="7"/>
        <v>5.1679586563307496E-3</v>
      </c>
      <c r="R15" s="379">
        <f t="shared" si="8"/>
        <v>1935</v>
      </c>
    </row>
    <row r="16" spans="1:18" s="116" customFormat="1" ht="12.95">
      <c r="A16" s="291" t="s">
        <v>119</v>
      </c>
      <c r="B16" s="379">
        <v>847</v>
      </c>
      <c r="C16" s="382">
        <f t="shared" si="0"/>
        <v>0.3561816652649285</v>
      </c>
      <c r="D16" s="379">
        <v>701</v>
      </c>
      <c r="E16" s="382">
        <f t="shared" si="1"/>
        <v>0.29478553406223718</v>
      </c>
      <c r="F16" s="379">
        <v>535</v>
      </c>
      <c r="G16" s="382">
        <f t="shared" si="2"/>
        <v>0.2249789739276703</v>
      </c>
      <c r="H16" s="379">
        <v>74</v>
      </c>
      <c r="I16" s="382">
        <f t="shared" si="3"/>
        <v>3.1118587047939444E-2</v>
      </c>
      <c r="J16" s="379">
        <v>60</v>
      </c>
      <c r="K16" s="382">
        <f t="shared" si="4"/>
        <v>2.5231286795626577E-2</v>
      </c>
      <c r="L16" s="379">
        <v>3</v>
      </c>
      <c r="M16" s="382">
        <f t="shared" si="5"/>
        <v>1.2615643397813289E-3</v>
      </c>
      <c r="N16" s="379">
        <v>134</v>
      </c>
      <c r="O16" s="382">
        <f t="shared" si="6"/>
        <v>5.6349873843566024E-2</v>
      </c>
      <c r="P16" s="379">
        <v>24</v>
      </c>
      <c r="Q16" s="382">
        <f t="shared" si="7"/>
        <v>1.0092514718250631E-2</v>
      </c>
      <c r="R16" s="379">
        <f t="shared" si="8"/>
        <v>2378</v>
      </c>
    </row>
    <row r="17" spans="1:18" s="116" customFormat="1" ht="12.95">
      <c r="A17" s="291" t="s">
        <v>120</v>
      </c>
      <c r="B17" s="379">
        <v>422</v>
      </c>
      <c r="C17" s="382">
        <f t="shared" si="0"/>
        <v>0.18923766816143497</v>
      </c>
      <c r="D17" s="379">
        <v>535</v>
      </c>
      <c r="E17" s="382">
        <f t="shared" si="1"/>
        <v>0.23991031390134529</v>
      </c>
      <c r="F17" s="379">
        <v>1151</v>
      </c>
      <c r="G17" s="382">
        <f t="shared" si="2"/>
        <v>0.51614349775784751</v>
      </c>
      <c r="H17" s="379">
        <v>14</v>
      </c>
      <c r="I17" s="382">
        <f t="shared" si="3"/>
        <v>6.2780269058295961E-3</v>
      </c>
      <c r="J17" s="379">
        <v>75</v>
      </c>
      <c r="K17" s="382">
        <f t="shared" si="4"/>
        <v>3.3632286995515695E-2</v>
      </c>
      <c r="L17" s="379">
        <v>4</v>
      </c>
      <c r="M17" s="382">
        <f t="shared" si="5"/>
        <v>1.7937219730941704E-3</v>
      </c>
      <c r="N17" s="379">
        <v>11</v>
      </c>
      <c r="O17" s="382">
        <f t="shared" si="6"/>
        <v>4.9327354260089683E-3</v>
      </c>
      <c r="P17" s="379">
        <v>18</v>
      </c>
      <c r="Q17" s="382">
        <f t="shared" si="7"/>
        <v>8.0717488789237672E-3</v>
      </c>
      <c r="R17" s="379">
        <f t="shared" si="8"/>
        <v>2230</v>
      </c>
    </row>
    <row r="18" spans="1:18" s="116" customFormat="1" ht="12.95">
      <c r="A18" s="291" t="s">
        <v>121</v>
      </c>
      <c r="B18" s="379">
        <v>475</v>
      </c>
      <c r="C18" s="382">
        <f t="shared" si="0"/>
        <v>0.23080660835762876</v>
      </c>
      <c r="D18" s="379">
        <v>453</v>
      </c>
      <c r="E18" s="382">
        <f t="shared" si="1"/>
        <v>0.22011661807580174</v>
      </c>
      <c r="F18" s="379">
        <v>955</v>
      </c>
      <c r="G18" s="382">
        <f t="shared" si="2"/>
        <v>0.46404275996112732</v>
      </c>
      <c r="H18" s="379">
        <v>49</v>
      </c>
      <c r="I18" s="382">
        <f t="shared" si="3"/>
        <v>2.3809523809523808E-2</v>
      </c>
      <c r="J18" s="379">
        <v>46</v>
      </c>
      <c r="K18" s="382">
        <f t="shared" si="4"/>
        <v>2.2351797862001945E-2</v>
      </c>
      <c r="L18" s="379">
        <v>1</v>
      </c>
      <c r="M18" s="382">
        <f t="shared" si="5"/>
        <v>4.8590864917395527E-4</v>
      </c>
      <c r="N18" s="379">
        <v>28</v>
      </c>
      <c r="O18" s="382">
        <f t="shared" si="6"/>
        <v>1.3605442176870748E-2</v>
      </c>
      <c r="P18" s="379">
        <v>51</v>
      </c>
      <c r="Q18" s="382">
        <f t="shared" si="7"/>
        <v>2.478134110787172E-2</v>
      </c>
      <c r="R18" s="379">
        <f t="shared" si="8"/>
        <v>2058</v>
      </c>
    </row>
    <row r="19" spans="1:18" s="116" customFormat="1" ht="12.95">
      <c r="A19" s="291" t="s">
        <v>122</v>
      </c>
      <c r="B19" s="379">
        <v>258</v>
      </c>
      <c r="C19" s="382">
        <f t="shared" si="0"/>
        <v>0.1796657381615599</v>
      </c>
      <c r="D19" s="379">
        <v>265</v>
      </c>
      <c r="E19" s="382">
        <f t="shared" si="1"/>
        <v>0.18454038997214484</v>
      </c>
      <c r="F19" s="379">
        <v>714</v>
      </c>
      <c r="G19" s="382">
        <f t="shared" si="2"/>
        <v>0.49721448467966572</v>
      </c>
      <c r="H19" s="379">
        <v>9</v>
      </c>
      <c r="I19" s="382">
        <f t="shared" si="3"/>
        <v>6.267409470752089E-3</v>
      </c>
      <c r="J19" s="379">
        <v>134</v>
      </c>
      <c r="K19" s="382">
        <f t="shared" si="4"/>
        <v>9.3314763231197778E-2</v>
      </c>
      <c r="L19" s="379">
        <v>7</v>
      </c>
      <c r="M19" s="382">
        <f t="shared" si="5"/>
        <v>4.8746518105849583E-3</v>
      </c>
      <c r="N19" s="379">
        <v>45</v>
      </c>
      <c r="O19" s="382">
        <f t="shared" si="6"/>
        <v>3.1337047353760444E-2</v>
      </c>
      <c r="P19" s="379">
        <v>4</v>
      </c>
      <c r="Q19" s="382">
        <f t="shared" si="7"/>
        <v>2.7855153203342618E-3</v>
      </c>
      <c r="R19" s="379">
        <f t="shared" si="8"/>
        <v>1436</v>
      </c>
    </row>
    <row r="20" spans="1:18" s="116" customFormat="1" ht="12.95">
      <c r="A20" s="291" t="s">
        <v>123</v>
      </c>
      <c r="B20" s="379">
        <v>43</v>
      </c>
      <c r="C20" s="382">
        <f t="shared" si="0"/>
        <v>0.20772946859903382</v>
      </c>
      <c r="D20" s="379">
        <v>54</v>
      </c>
      <c r="E20" s="382">
        <f t="shared" si="1"/>
        <v>0.2608695652173913</v>
      </c>
      <c r="F20" s="379">
        <v>63</v>
      </c>
      <c r="G20" s="382">
        <f t="shared" si="2"/>
        <v>0.30434782608695654</v>
      </c>
      <c r="H20" s="379">
        <v>2</v>
      </c>
      <c r="I20" s="382">
        <f t="shared" si="3"/>
        <v>9.6618357487922701E-3</v>
      </c>
      <c r="J20" s="379">
        <v>4</v>
      </c>
      <c r="K20" s="382">
        <f t="shared" si="4"/>
        <v>1.932367149758454E-2</v>
      </c>
      <c r="L20" s="379">
        <v>0</v>
      </c>
      <c r="M20" s="382">
        <f t="shared" si="5"/>
        <v>0</v>
      </c>
      <c r="N20" s="379">
        <v>0</v>
      </c>
      <c r="O20" s="382">
        <f t="shared" si="6"/>
        <v>0</v>
      </c>
      <c r="P20" s="379">
        <v>41</v>
      </c>
      <c r="Q20" s="382">
        <f t="shared" si="7"/>
        <v>0.19806763285024154</v>
      </c>
      <c r="R20" s="379">
        <f t="shared" si="8"/>
        <v>207</v>
      </c>
    </row>
    <row r="21" spans="1:18" s="116" customFormat="1" ht="12.95">
      <c r="A21" s="291" t="s">
        <v>124</v>
      </c>
      <c r="B21" s="379">
        <v>2</v>
      </c>
      <c r="C21" s="382">
        <f t="shared" si="0"/>
        <v>0.33333333333333331</v>
      </c>
      <c r="D21" s="379">
        <v>1</v>
      </c>
      <c r="E21" s="382">
        <f t="shared" si="1"/>
        <v>0.16666666666666666</v>
      </c>
      <c r="F21" s="379">
        <v>3</v>
      </c>
      <c r="G21" s="382">
        <f t="shared" si="2"/>
        <v>0.5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0</v>
      </c>
      <c r="O21" s="382">
        <f t="shared" si="6"/>
        <v>0</v>
      </c>
      <c r="P21" s="379">
        <v>0</v>
      </c>
      <c r="Q21" s="382">
        <f t="shared" si="7"/>
        <v>0</v>
      </c>
      <c r="R21" s="379">
        <f t="shared" si="8"/>
        <v>6</v>
      </c>
    </row>
    <row r="22" spans="1:18" s="116" customFormat="1" ht="12.95">
      <c r="A22" s="291" t="s">
        <v>125</v>
      </c>
      <c r="B22" s="379">
        <v>185</v>
      </c>
      <c r="C22" s="382">
        <f t="shared" si="0"/>
        <v>0.13464337700145559</v>
      </c>
      <c r="D22" s="379">
        <v>164</v>
      </c>
      <c r="E22" s="382">
        <f t="shared" si="1"/>
        <v>0.11935953420669577</v>
      </c>
      <c r="F22" s="379">
        <v>884</v>
      </c>
      <c r="G22" s="382">
        <f t="shared" si="2"/>
        <v>0.64337700145560406</v>
      </c>
      <c r="H22" s="379">
        <v>104</v>
      </c>
      <c r="I22" s="382">
        <f t="shared" si="3"/>
        <v>7.5691411935953426E-2</v>
      </c>
      <c r="J22" s="379">
        <v>22</v>
      </c>
      <c r="K22" s="382">
        <f t="shared" si="4"/>
        <v>1.6011644832605532E-2</v>
      </c>
      <c r="L22" s="379">
        <v>1</v>
      </c>
      <c r="M22" s="382">
        <f t="shared" si="5"/>
        <v>7.27802037845706E-4</v>
      </c>
      <c r="N22" s="379">
        <v>8</v>
      </c>
      <c r="O22" s="382">
        <f t="shared" si="6"/>
        <v>5.822416302765648E-3</v>
      </c>
      <c r="P22" s="379">
        <v>6</v>
      </c>
      <c r="Q22" s="382">
        <f t="shared" si="7"/>
        <v>4.3668122270742356E-3</v>
      </c>
      <c r="R22" s="379">
        <f t="shared" si="8"/>
        <v>1374</v>
      </c>
    </row>
    <row r="23" spans="1:18" s="116" customFormat="1" ht="12.95">
      <c r="A23" s="291" t="s">
        <v>126</v>
      </c>
      <c r="B23" s="379">
        <v>4</v>
      </c>
      <c r="C23" s="382">
        <f t="shared" si="0"/>
        <v>1.0810810810810811E-2</v>
      </c>
      <c r="D23" s="379">
        <v>28</v>
      </c>
      <c r="E23" s="382">
        <f t="shared" si="1"/>
        <v>7.567567567567568E-2</v>
      </c>
      <c r="F23" s="379">
        <v>312</v>
      </c>
      <c r="G23" s="382">
        <f t="shared" si="2"/>
        <v>0.84324324324324329</v>
      </c>
      <c r="H23" s="379">
        <v>17</v>
      </c>
      <c r="I23" s="382">
        <f t="shared" si="3"/>
        <v>4.5945945945945948E-2</v>
      </c>
      <c r="J23" s="379">
        <v>8</v>
      </c>
      <c r="K23" s="382">
        <f t="shared" si="4"/>
        <v>2.1621621621621623E-2</v>
      </c>
      <c r="L23" s="379">
        <v>0</v>
      </c>
      <c r="M23" s="382">
        <f t="shared" si="5"/>
        <v>0</v>
      </c>
      <c r="N23" s="379">
        <v>0</v>
      </c>
      <c r="O23" s="382">
        <f t="shared" si="6"/>
        <v>0</v>
      </c>
      <c r="P23" s="379">
        <v>1</v>
      </c>
      <c r="Q23" s="382">
        <f t="shared" si="7"/>
        <v>2.7027027027027029E-3</v>
      </c>
      <c r="R23" s="379">
        <f t="shared" si="8"/>
        <v>370</v>
      </c>
    </row>
    <row r="24" spans="1:18" s="116" customFormat="1" ht="12.95">
      <c r="A24" s="291" t="s">
        <v>127</v>
      </c>
      <c r="B24" s="379">
        <v>75</v>
      </c>
      <c r="C24" s="382">
        <f t="shared" si="0"/>
        <v>4.7831632653061222E-2</v>
      </c>
      <c r="D24" s="379">
        <v>106</v>
      </c>
      <c r="E24" s="382">
        <f t="shared" si="1"/>
        <v>6.7602040816326536E-2</v>
      </c>
      <c r="F24" s="379">
        <v>1227</v>
      </c>
      <c r="G24" s="382">
        <f t="shared" si="2"/>
        <v>0.78252551020408168</v>
      </c>
      <c r="H24" s="379">
        <v>41</v>
      </c>
      <c r="I24" s="382">
        <f t="shared" si="3"/>
        <v>2.6147959183673471E-2</v>
      </c>
      <c r="J24" s="379">
        <v>88</v>
      </c>
      <c r="K24" s="382">
        <f t="shared" si="4"/>
        <v>5.6122448979591837E-2</v>
      </c>
      <c r="L24" s="379">
        <v>4</v>
      </c>
      <c r="M24" s="382">
        <f t="shared" si="5"/>
        <v>2.5510204081632651E-3</v>
      </c>
      <c r="N24" s="379">
        <v>26</v>
      </c>
      <c r="O24" s="382">
        <f t="shared" si="6"/>
        <v>1.6581632653061226E-2</v>
      </c>
      <c r="P24" s="379">
        <v>1</v>
      </c>
      <c r="Q24" s="382">
        <f t="shared" si="7"/>
        <v>6.3775510204081628E-4</v>
      </c>
      <c r="R24" s="379">
        <f t="shared" si="8"/>
        <v>1568</v>
      </c>
    </row>
    <row r="25" spans="1:18" s="116" customFormat="1" ht="12.95">
      <c r="A25" s="291" t="s">
        <v>128</v>
      </c>
      <c r="B25" s="379">
        <v>206</v>
      </c>
      <c r="C25" s="382">
        <f t="shared" si="0"/>
        <v>0.15327380952380953</v>
      </c>
      <c r="D25" s="379">
        <v>135</v>
      </c>
      <c r="E25" s="382">
        <f t="shared" si="1"/>
        <v>0.10044642857142858</v>
      </c>
      <c r="F25" s="379">
        <v>892</v>
      </c>
      <c r="G25" s="382">
        <f t="shared" si="2"/>
        <v>0.66369047619047616</v>
      </c>
      <c r="H25" s="379">
        <v>40</v>
      </c>
      <c r="I25" s="382">
        <f t="shared" si="3"/>
        <v>2.976190476190476E-2</v>
      </c>
      <c r="J25" s="379">
        <v>40</v>
      </c>
      <c r="K25" s="382">
        <f t="shared" si="4"/>
        <v>2.976190476190476E-2</v>
      </c>
      <c r="L25" s="379">
        <v>4</v>
      </c>
      <c r="M25" s="382">
        <f t="shared" si="5"/>
        <v>2.976190476190476E-3</v>
      </c>
      <c r="N25" s="379">
        <v>25</v>
      </c>
      <c r="O25" s="382">
        <f t="shared" si="6"/>
        <v>1.8601190476190476E-2</v>
      </c>
      <c r="P25" s="379">
        <v>2</v>
      </c>
      <c r="Q25" s="382">
        <f t="shared" si="7"/>
        <v>1.488095238095238E-3</v>
      </c>
      <c r="R25" s="379">
        <f t="shared" si="8"/>
        <v>1344</v>
      </c>
    </row>
    <row r="26" spans="1:18" s="116" customFormat="1" ht="12.95">
      <c r="A26" s="291" t="s">
        <v>129</v>
      </c>
      <c r="B26" s="379">
        <v>446</v>
      </c>
      <c r="C26" s="382">
        <f t="shared" si="0"/>
        <v>0.32342277012327775</v>
      </c>
      <c r="D26" s="379">
        <v>310</v>
      </c>
      <c r="E26" s="382">
        <f t="shared" si="1"/>
        <v>0.22480058013052936</v>
      </c>
      <c r="F26" s="379">
        <v>484</v>
      </c>
      <c r="G26" s="382">
        <f t="shared" si="2"/>
        <v>0.35097897026831038</v>
      </c>
      <c r="H26" s="379">
        <v>42</v>
      </c>
      <c r="I26" s="382">
        <f t="shared" si="3"/>
        <v>3.0456852791878174E-2</v>
      </c>
      <c r="J26" s="379">
        <v>56</v>
      </c>
      <c r="K26" s="382">
        <f t="shared" si="4"/>
        <v>4.060913705583756E-2</v>
      </c>
      <c r="L26" s="379">
        <v>3</v>
      </c>
      <c r="M26" s="382">
        <f t="shared" si="5"/>
        <v>2.1754894851341551E-3</v>
      </c>
      <c r="N26" s="379">
        <v>31</v>
      </c>
      <c r="O26" s="382">
        <f t="shared" si="6"/>
        <v>2.2480058013052938E-2</v>
      </c>
      <c r="P26" s="379">
        <v>7</v>
      </c>
      <c r="Q26" s="382">
        <f t="shared" si="7"/>
        <v>5.076142131979695E-3</v>
      </c>
      <c r="R26" s="379">
        <f t="shared" si="8"/>
        <v>1379</v>
      </c>
    </row>
    <row r="27" spans="1:18" s="116" customFormat="1" ht="12.95">
      <c r="A27" s="291" t="s">
        <v>130</v>
      </c>
      <c r="B27" s="379">
        <v>17</v>
      </c>
      <c r="C27" s="382">
        <f t="shared" si="0"/>
        <v>0.30909090909090908</v>
      </c>
      <c r="D27" s="379">
        <v>1</v>
      </c>
      <c r="E27" s="382">
        <f t="shared" si="1"/>
        <v>1.8181818181818181E-2</v>
      </c>
      <c r="F27" s="379">
        <v>37</v>
      </c>
      <c r="G27" s="382">
        <f t="shared" si="2"/>
        <v>0.67272727272727273</v>
      </c>
      <c r="H27" s="379">
        <v>0</v>
      </c>
      <c r="I27" s="382">
        <f t="shared" si="3"/>
        <v>0</v>
      </c>
      <c r="J27" s="379">
        <v>0</v>
      </c>
      <c r="K27" s="382">
        <f t="shared" si="4"/>
        <v>0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v>0</v>
      </c>
      <c r="Q27" s="382">
        <f t="shared" si="7"/>
        <v>0</v>
      </c>
      <c r="R27" s="379">
        <f t="shared" si="8"/>
        <v>55</v>
      </c>
    </row>
    <row r="28" spans="1:18" s="116" customFormat="1" ht="12.95">
      <c r="A28" s="291" t="s">
        <v>131</v>
      </c>
      <c r="B28" s="379">
        <v>0</v>
      </c>
      <c r="C28" s="382">
        <f t="shared" si="0"/>
        <v>0</v>
      </c>
      <c r="D28" s="379">
        <v>6</v>
      </c>
      <c r="E28" s="382">
        <f t="shared" si="1"/>
        <v>0.2</v>
      </c>
      <c r="F28" s="379">
        <v>24</v>
      </c>
      <c r="G28" s="382">
        <f t="shared" si="2"/>
        <v>0.8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0</v>
      </c>
      <c r="O28" s="382">
        <f t="shared" si="6"/>
        <v>0</v>
      </c>
      <c r="P28" s="379">
        <v>0</v>
      </c>
      <c r="Q28" s="382">
        <f t="shared" si="7"/>
        <v>0</v>
      </c>
      <c r="R28" s="379">
        <f t="shared" si="8"/>
        <v>30</v>
      </c>
    </row>
    <row r="29" spans="1:18" s="116" customFormat="1" ht="12.95">
      <c r="A29" s="291" t="s">
        <v>132</v>
      </c>
      <c r="B29" s="379">
        <v>250</v>
      </c>
      <c r="C29" s="382">
        <f t="shared" si="0"/>
        <v>0.19794140934283452</v>
      </c>
      <c r="D29" s="379">
        <v>220</v>
      </c>
      <c r="E29" s="382">
        <f t="shared" si="1"/>
        <v>0.17418844022169439</v>
      </c>
      <c r="F29" s="379">
        <v>710</v>
      </c>
      <c r="G29" s="382">
        <f t="shared" si="2"/>
        <v>0.56215360253364999</v>
      </c>
      <c r="H29" s="379">
        <v>7</v>
      </c>
      <c r="I29" s="382">
        <f t="shared" si="3"/>
        <v>5.5423594615993665E-3</v>
      </c>
      <c r="J29" s="379">
        <v>51</v>
      </c>
      <c r="K29" s="382">
        <f t="shared" si="4"/>
        <v>4.0380047505938245E-2</v>
      </c>
      <c r="L29" s="379">
        <v>0</v>
      </c>
      <c r="M29" s="382">
        <f t="shared" si="5"/>
        <v>0</v>
      </c>
      <c r="N29" s="379">
        <v>16</v>
      </c>
      <c r="O29" s="382">
        <f t="shared" si="6"/>
        <v>1.2668250197941409E-2</v>
      </c>
      <c r="P29" s="379">
        <v>9</v>
      </c>
      <c r="Q29" s="382">
        <f t="shared" si="7"/>
        <v>7.1258907363420431E-3</v>
      </c>
      <c r="R29" s="379">
        <f t="shared" si="8"/>
        <v>1263</v>
      </c>
    </row>
    <row r="30" spans="1:18" s="116" customFormat="1" ht="12.95">
      <c r="A30" s="291" t="s">
        <v>133</v>
      </c>
      <c r="B30" s="379">
        <v>27</v>
      </c>
      <c r="C30" s="382">
        <f t="shared" si="0"/>
        <v>1.8672199170124481E-2</v>
      </c>
      <c r="D30" s="379">
        <v>34</v>
      </c>
      <c r="E30" s="382">
        <f t="shared" si="1"/>
        <v>2.351313969571231E-2</v>
      </c>
      <c r="F30" s="379">
        <v>1363</v>
      </c>
      <c r="G30" s="382">
        <f t="shared" si="2"/>
        <v>0.94260027662517287</v>
      </c>
      <c r="H30" s="379">
        <v>14</v>
      </c>
      <c r="I30" s="382">
        <f t="shared" si="3"/>
        <v>9.6818810511756573E-3</v>
      </c>
      <c r="J30" s="379">
        <v>3</v>
      </c>
      <c r="K30" s="382">
        <f t="shared" si="4"/>
        <v>2.0746887966804979E-3</v>
      </c>
      <c r="L30" s="379">
        <v>0</v>
      </c>
      <c r="M30" s="382">
        <f t="shared" si="5"/>
        <v>0</v>
      </c>
      <c r="N30" s="379">
        <v>4</v>
      </c>
      <c r="O30" s="382">
        <f t="shared" si="6"/>
        <v>2.7662517289073307E-3</v>
      </c>
      <c r="P30" s="379">
        <v>1</v>
      </c>
      <c r="Q30" s="382">
        <f t="shared" si="7"/>
        <v>6.9156293222683268E-4</v>
      </c>
      <c r="R30" s="379">
        <f t="shared" si="8"/>
        <v>1446</v>
      </c>
    </row>
    <row r="31" spans="1:18" s="116" customFormat="1" ht="12.95">
      <c r="A31" s="291" t="s">
        <v>134</v>
      </c>
      <c r="B31" s="379">
        <v>3</v>
      </c>
      <c r="C31" s="382">
        <f t="shared" si="0"/>
        <v>6.1475409836065573E-3</v>
      </c>
      <c r="D31" s="379">
        <v>51</v>
      </c>
      <c r="E31" s="382">
        <f t="shared" si="1"/>
        <v>0.10450819672131148</v>
      </c>
      <c r="F31" s="379">
        <v>407</v>
      </c>
      <c r="G31" s="382">
        <f t="shared" si="2"/>
        <v>0.83401639344262291</v>
      </c>
      <c r="H31" s="379">
        <v>25</v>
      </c>
      <c r="I31" s="382">
        <f t="shared" si="3"/>
        <v>5.1229508196721313E-2</v>
      </c>
      <c r="J31" s="379">
        <v>1</v>
      </c>
      <c r="K31" s="382">
        <f t="shared" si="4"/>
        <v>2.0491803278688526E-3</v>
      </c>
      <c r="L31" s="379">
        <v>0</v>
      </c>
      <c r="M31" s="382">
        <f t="shared" si="5"/>
        <v>0</v>
      </c>
      <c r="N31" s="379">
        <v>0</v>
      </c>
      <c r="O31" s="382">
        <f t="shared" si="6"/>
        <v>0</v>
      </c>
      <c r="P31" s="379">
        <v>1</v>
      </c>
      <c r="Q31" s="382">
        <f t="shared" si="7"/>
        <v>2.0491803278688526E-3</v>
      </c>
      <c r="R31" s="379">
        <f t="shared" si="8"/>
        <v>488</v>
      </c>
    </row>
    <row r="32" spans="1:18" s="116" customFormat="1" ht="12.95">
      <c r="A32" s="291" t="s">
        <v>135</v>
      </c>
      <c r="B32" s="379">
        <v>6</v>
      </c>
      <c r="C32" s="382">
        <f t="shared" si="0"/>
        <v>3.4090909090909088E-2</v>
      </c>
      <c r="D32" s="379">
        <v>23</v>
      </c>
      <c r="E32" s="382">
        <f t="shared" si="1"/>
        <v>0.13068181818181818</v>
      </c>
      <c r="F32" s="379">
        <v>134</v>
      </c>
      <c r="G32" s="382">
        <f t="shared" si="2"/>
        <v>0.76136363636363635</v>
      </c>
      <c r="H32" s="379">
        <v>0</v>
      </c>
      <c r="I32" s="382">
        <f t="shared" si="3"/>
        <v>0</v>
      </c>
      <c r="J32" s="379">
        <v>12</v>
      </c>
      <c r="K32" s="382">
        <f t="shared" si="4"/>
        <v>6.8181818181818177E-2</v>
      </c>
      <c r="L32" s="379">
        <v>0</v>
      </c>
      <c r="M32" s="382">
        <f t="shared" si="5"/>
        <v>0</v>
      </c>
      <c r="N32" s="379">
        <v>1</v>
      </c>
      <c r="O32" s="382">
        <f t="shared" si="6"/>
        <v>5.681818181818182E-3</v>
      </c>
      <c r="P32" s="379">
        <v>0</v>
      </c>
      <c r="Q32" s="382">
        <f t="shared" si="7"/>
        <v>0</v>
      </c>
      <c r="R32" s="379">
        <f t="shared" si="8"/>
        <v>176</v>
      </c>
    </row>
    <row r="33" spans="1:18" s="116" customFormat="1" ht="12.95">
      <c r="A33" s="291" t="s">
        <v>136</v>
      </c>
      <c r="B33" s="379">
        <v>209</v>
      </c>
      <c r="C33" s="382">
        <f t="shared" si="0"/>
        <v>0.11708683473389356</v>
      </c>
      <c r="D33" s="379">
        <v>441</v>
      </c>
      <c r="E33" s="382">
        <f t="shared" si="1"/>
        <v>0.24705882352941178</v>
      </c>
      <c r="F33" s="379">
        <v>946</v>
      </c>
      <c r="G33" s="382">
        <f t="shared" si="2"/>
        <v>0.52997198879551821</v>
      </c>
      <c r="H33" s="379">
        <v>59</v>
      </c>
      <c r="I33" s="382">
        <f t="shared" si="3"/>
        <v>3.3053221288515407E-2</v>
      </c>
      <c r="J33" s="379">
        <v>95</v>
      </c>
      <c r="K33" s="382">
        <f t="shared" si="4"/>
        <v>5.3221288515406161E-2</v>
      </c>
      <c r="L33" s="379">
        <v>4</v>
      </c>
      <c r="M33" s="382">
        <f t="shared" si="5"/>
        <v>2.2408963585434172E-3</v>
      </c>
      <c r="N33" s="379">
        <v>12</v>
      </c>
      <c r="O33" s="382">
        <f t="shared" si="6"/>
        <v>6.7226890756302525E-3</v>
      </c>
      <c r="P33" s="379">
        <v>19</v>
      </c>
      <c r="Q33" s="382">
        <f t="shared" si="7"/>
        <v>1.0644257703081233E-2</v>
      </c>
      <c r="R33" s="379">
        <f t="shared" si="8"/>
        <v>1785</v>
      </c>
    </row>
    <row r="34" spans="1:18" s="116" customFormat="1" ht="12.95">
      <c r="A34" s="291" t="s">
        <v>137</v>
      </c>
      <c r="B34" s="379">
        <v>133</v>
      </c>
      <c r="C34" s="382">
        <f t="shared" si="0"/>
        <v>0.14583333333333334</v>
      </c>
      <c r="D34" s="379">
        <v>317</v>
      </c>
      <c r="E34" s="382">
        <f t="shared" si="1"/>
        <v>0.34758771929824561</v>
      </c>
      <c r="F34" s="379">
        <v>415</v>
      </c>
      <c r="G34" s="382">
        <f t="shared" si="2"/>
        <v>0.45504385964912281</v>
      </c>
      <c r="H34" s="379">
        <v>13</v>
      </c>
      <c r="I34" s="382">
        <f t="shared" si="3"/>
        <v>1.425438596491228E-2</v>
      </c>
      <c r="J34" s="379">
        <v>14</v>
      </c>
      <c r="K34" s="382">
        <f t="shared" si="4"/>
        <v>1.5350877192982455E-2</v>
      </c>
      <c r="L34" s="379">
        <v>1</v>
      </c>
      <c r="M34" s="382">
        <f t="shared" si="5"/>
        <v>1.0964912280701754E-3</v>
      </c>
      <c r="N34" s="379">
        <v>14</v>
      </c>
      <c r="O34" s="382">
        <f t="shared" si="6"/>
        <v>1.5350877192982455E-2</v>
      </c>
      <c r="P34" s="379">
        <v>5</v>
      </c>
      <c r="Q34" s="382">
        <f t="shared" si="7"/>
        <v>5.4824561403508769E-3</v>
      </c>
      <c r="R34" s="379">
        <f t="shared" si="8"/>
        <v>912</v>
      </c>
    </row>
    <row r="35" spans="1:18" s="116" customFormat="1" ht="12.95">
      <c r="A35" s="291" t="s">
        <v>138</v>
      </c>
      <c r="B35" s="379">
        <v>358</v>
      </c>
      <c r="C35" s="382">
        <f t="shared" si="0"/>
        <v>0.24436860068259386</v>
      </c>
      <c r="D35" s="379">
        <v>212</v>
      </c>
      <c r="E35" s="382">
        <f t="shared" si="1"/>
        <v>0.14470989761092151</v>
      </c>
      <c r="F35" s="379">
        <v>815</v>
      </c>
      <c r="G35" s="382">
        <f t="shared" si="2"/>
        <v>0.55631399317406138</v>
      </c>
      <c r="H35" s="379">
        <v>40</v>
      </c>
      <c r="I35" s="382">
        <f t="shared" si="3"/>
        <v>2.7303754266211604E-2</v>
      </c>
      <c r="J35" s="379">
        <v>31</v>
      </c>
      <c r="K35" s="382">
        <f t="shared" si="4"/>
        <v>2.1160409556313993E-2</v>
      </c>
      <c r="L35" s="379">
        <v>0</v>
      </c>
      <c r="M35" s="382">
        <f t="shared" si="5"/>
        <v>0</v>
      </c>
      <c r="N35" s="379">
        <v>9</v>
      </c>
      <c r="O35" s="382">
        <f t="shared" si="6"/>
        <v>6.1433447098976105E-3</v>
      </c>
      <c r="P35" s="379">
        <v>0</v>
      </c>
      <c r="Q35" s="382">
        <f t="shared" si="7"/>
        <v>0</v>
      </c>
      <c r="R35" s="379">
        <f t="shared" si="8"/>
        <v>1465</v>
      </c>
    </row>
    <row r="36" spans="1:18" s="116" customFormat="1" ht="12.95">
      <c r="A36" s="291" t="s">
        <v>139</v>
      </c>
      <c r="B36" s="379">
        <v>173</v>
      </c>
      <c r="C36" s="382">
        <f t="shared" si="0"/>
        <v>0.24094707520891365</v>
      </c>
      <c r="D36" s="379">
        <v>192</v>
      </c>
      <c r="E36" s="382">
        <f t="shared" si="1"/>
        <v>0.26740947075208915</v>
      </c>
      <c r="F36" s="379">
        <v>164</v>
      </c>
      <c r="G36" s="382">
        <f t="shared" si="2"/>
        <v>0.22841225626740946</v>
      </c>
      <c r="H36" s="379">
        <v>15</v>
      </c>
      <c r="I36" s="382">
        <f t="shared" si="3"/>
        <v>2.0891364902506964E-2</v>
      </c>
      <c r="J36" s="379">
        <v>56</v>
      </c>
      <c r="K36" s="382">
        <f t="shared" si="4"/>
        <v>7.7994428969359333E-2</v>
      </c>
      <c r="L36" s="379">
        <v>0</v>
      </c>
      <c r="M36" s="382">
        <f t="shared" si="5"/>
        <v>0</v>
      </c>
      <c r="N36" s="379">
        <v>44</v>
      </c>
      <c r="O36" s="382">
        <f t="shared" si="6"/>
        <v>6.1281337047353758E-2</v>
      </c>
      <c r="P36" s="379">
        <v>74</v>
      </c>
      <c r="Q36" s="382">
        <f t="shared" si="7"/>
        <v>0.10306406685236769</v>
      </c>
      <c r="R36" s="379">
        <f t="shared" si="8"/>
        <v>718</v>
      </c>
    </row>
    <row r="37" spans="1:18" s="116" customFormat="1" ht="12.95">
      <c r="A37" s="291" t="s">
        <v>140</v>
      </c>
      <c r="B37" s="379">
        <v>259</v>
      </c>
      <c r="C37" s="382">
        <f t="shared" si="0"/>
        <v>0.19473684210526315</v>
      </c>
      <c r="D37" s="379">
        <v>181</v>
      </c>
      <c r="E37" s="382">
        <f t="shared" si="1"/>
        <v>0.13609022556390976</v>
      </c>
      <c r="F37" s="379">
        <v>746</v>
      </c>
      <c r="G37" s="382">
        <f t="shared" si="2"/>
        <v>0.56090225563909779</v>
      </c>
      <c r="H37" s="379">
        <v>30</v>
      </c>
      <c r="I37" s="382">
        <f t="shared" si="3"/>
        <v>2.2556390977443608E-2</v>
      </c>
      <c r="J37" s="379">
        <v>63</v>
      </c>
      <c r="K37" s="382">
        <f t="shared" si="4"/>
        <v>4.736842105263158E-2</v>
      </c>
      <c r="L37" s="379">
        <v>8</v>
      </c>
      <c r="M37" s="382">
        <f t="shared" si="5"/>
        <v>6.0150375939849628E-3</v>
      </c>
      <c r="N37" s="379">
        <v>30</v>
      </c>
      <c r="O37" s="382">
        <f t="shared" si="6"/>
        <v>2.2556390977443608E-2</v>
      </c>
      <c r="P37" s="379">
        <v>13</v>
      </c>
      <c r="Q37" s="382">
        <f t="shared" si="7"/>
        <v>9.7744360902255641E-3</v>
      </c>
      <c r="R37" s="379">
        <f t="shared" si="8"/>
        <v>1330</v>
      </c>
    </row>
    <row r="38" spans="1:18" s="116" customFormat="1" ht="12.95">
      <c r="A38" s="291" t="s">
        <v>141</v>
      </c>
      <c r="B38" s="379">
        <v>344</v>
      </c>
      <c r="C38" s="382">
        <f t="shared" si="0"/>
        <v>0.3282442748091603</v>
      </c>
      <c r="D38" s="379">
        <v>174</v>
      </c>
      <c r="E38" s="382">
        <f t="shared" si="1"/>
        <v>0.16603053435114504</v>
      </c>
      <c r="F38" s="379">
        <v>312</v>
      </c>
      <c r="G38" s="382">
        <f t="shared" si="2"/>
        <v>0.29770992366412213</v>
      </c>
      <c r="H38" s="379">
        <v>17</v>
      </c>
      <c r="I38" s="382">
        <f t="shared" si="3"/>
        <v>1.6221374045801526E-2</v>
      </c>
      <c r="J38" s="379">
        <v>73</v>
      </c>
      <c r="K38" s="382">
        <f t="shared" si="4"/>
        <v>6.9656488549618326E-2</v>
      </c>
      <c r="L38" s="379">
        <v>5</v>
      </c>
      <c r="M38" s="382">
        <f t="shared" si="5"/>
        <v>4.7709923664122139E-3</v>
      </c>
      <c r="N38" s="379">
        <v>117</v>
      </c>
      <c r="O38" s="382">
        <f t="shared" si="6"/>
        <v>0.11164122137404581</v>
      </c>
      <c r="P38" s="379">
        <v>6</v>
      </c>
      <c r="Q38" s="382">
        <f t="shared" si="7"/>
        <v>5.7251908396946565E-3</v>
      </c>
      <c r="R38" s="379">
        <f t="shared" si="8"/>
        <v>1048</v>
      </c>
    </row>
    <row r="39" spans="1:18" s="116" customFormat="1" ht="12.95">
      <c r="A39" s="291" t="s">
        <v>142</v>
      </c>
      <c r="B39" s="379">
        <v>73</v>
      </c>
      <c r="C39" s="382">
        <f t="shared" si="0"/>
        <v>0.18387909319899245</v>
      </c>
      <c r="D39" s="379">
        <v>73</v>
      </c>
      <c r="E39" s="382">
        <f t="shared" si="1"/>
        <v>0.18387909319899245</v>
      </c>
      <c r="F39" s="379">
        <v>234</v>
      </c>
      <c r="G39" s="382">
        <f t="shared" si="2"/>
        <v>0.58942065491183881</v>
      </c>
      <c r="H39" s="379">
        <v>6</v>
      </c>
      <c r="I39" s="382">
        <f t="shared" si="3"/>
        <v>1.5113350125944584E-2</v>
      </c>
      <c r="J39" s="379">
        <v>8</v>
      </c>
      <c r="K39" s="382">
        <f t="shared" si="4"/>
        <v>2.0151133501259445E-2</v>
      </c>
      <c r="L39" s="379">
        <v>0</v>
      </c>
      <c r="M39" s="382">
        <f t="shared" si="5"/>
        <v>0</v>
      </c>
      <c r="N39" s="379">
        <v>2</v>
      </c>
      <c r="O39" s="382">
        <f t="shared" si="6"/>
        <v>5.0377833753148613E-3</v>
      </c>
      <c r="P39" s="379">
        <v>1</v>
      </c>
      <c r="Q39" s="382">
        <f t="shared" si="7"/>
        <v>2.5188916876574307E-3</v>
      </c>
      <c r="R39" s="379">
        <f t="shared" si="8"/>
        <v>397</v>
      </c>
    </row>
    <row r="40" spans="1:18" s="116" customFormat="1" ht="12.95">
      <c r="A40" s="291" t="s">
        <v>143</v>
      </c>
      <c r="B40" s="379">
        <v>314</v>
      </c>
      <c r="C40" s="382">
        <f t="shared" si="0"/>
        <v>0.20416124837451236</v>
      </c>
      <c r="D40" s="379">
        <v>283</v>
      </c>
      <c r="E40" s="382">
        <f t="shared" si="1"/>
        <v>0.18400520156046815</v>
      </c>
      <c r="F40" s="379">
        <v>712</v>
      </c>
      <c r="G40" s="382">
        <f t="shared" si="2"/>
        <v>0.46293888166449937</v>
      </c>
      <c r="H40" s="379">
        <v>49</v>
      </c>
      <c r="I40" s="382">
        <f t="shared" si="3"/>
        <v>3.1859557867360208E-2</v>
      </c>
      <c r="J40" s="379">
        <v>71</v>
      </c>
      <c r="K40" s="382">
        <f t="shared" si="4"/>
        <v>4.6163849154746424E-2</v>
      </c>
      <c r="L40" s="379">
        <v>2</v>
      </c>
      <c r="M40" s="382">
        <f t="shared" si="5"/>
        <v>1.3003901170351106E-3</v>
      </c>
      <c r="N40" s="379">
        <v>25</v>
      </c>
      <c r="O40" s="382">
        <f t="shared" si="6"/>
        <v>1.6254876462938883E-2</v>
      </c>
      <c r="P40" s="379">
        <v>82</v>
      </c>
      <c r="Q40" s="382">
        <f t="shared" si="7"/>
        <v>5.3315994798439535E-2</v>
      </c>
      <c r="R40" s="379">
        <f t="shared" si="8"/>
        <v>1538</v>
      </c>
    </row>
    <row r="41" spans="1:18" s="116" customFormat="1" ht="12.95">
      <c r="A41" s="291" t="s">
        <v>144</v>
      </c>
      <c r="B41" s="379">
        <v>267</v>
      </c>
      <c r="C41" s="382">
        <f t="shared" si="0"/>
        <v>0.22550675675675674</v>
      </c>
      <c r="D41" s="379">
        <v>229</v>
      </c>
      <c r="E41" s="382">
        <f t="shared" si="1"/>
        <v>0.19341216216216217</v>
      </c>
      <c r="F41" s="379">
        <v>587</v>
      </c>
      <c r="G41" s="382">
        <f t="shared" si="2"/>
        <v>0.49577702702702703</v>
      </c>
      <c r="H41" s="379">
        <v>34</v>
      </c>
      <c r="I41" s="382">
        <f t="shared" si="3"/>
        <v>2.8716216216216218E-2</v>
      </c>
      <c r="J41" s="379">
        <v>33</v>
      </c>
      <c r="K41" s="382">
        <f t="shared" si="4"/>
        <v>2.7871621621621621E-2</v>
      </c>
      <c r="L41" s="379">
        <v>0</v>
      </c>
      <c r="M41" s="382">
        <f t="shared" si="5"/>
        <v>0</v>
      </c>
      <c r="N41" s="379">
        <v>26</v>
      </c>
      <c r="O41" s="382">
        <f t="shared" si="6"/>
        <v>2.1959459459459461E-2</v>
      </c>
      <c r="P41" s="379">
        <v>8</v>
      </c>
      <c r="Q41" s="382">
        <f t="shared" si="7"/>
        <v>6.7567567567567571E-3</v>
      </c>
      <c r="R41" s="379">
        <f t="shared" si="8"/>
        <v>1184</v>
      </c>
    </row>
    <row r="42" spans="1:18" s="116" customFormat="1" ht="12.95">
      <c r="A42" s="291" t="s">
        <v>145</v>
      </c>
      <c r="B42" s="379">
        <v>1</v>
      </c>
      <c r="C42" s="382">
        <f t="shared" si="0"/>
        <v>4.1666666666666664E-2</v>
      </c>
      <c r="D42" s="379">
        <v>16</v>
      </c>
      <c r="E42" s="382">
        <f t="shared" si="1"/>
        <v>0.66666666666666663</v>
      </c>
      <c r="F42" s="379">
        <v>6</v>
      </c>
      <c r="G42" s="382">
        <f t="shared" si="2"/>
        <v>0.25</v>
      </c>
      <c r="H42" s="379">
        <v>0</v>
      </c>
      <c r="I42" s="382">
        <f t="shared" si="3"/>
        <v>0</v>
      </c>
      <c r="J42" s="379">
        <v>1</v>
      </c>
      <c r="K42" s="382">
        <f t="shared" si="4"/>
        <v>4.1666666666666664E-2</v>
      </c>
      <c r="L42" s="379">
        <v>0</v>
      </c>
      <c r="M42" s="382">
        <f t="shared" si="5"/>
        <v>0</v>
      </c>
      <c r="N42" s="379">
        <v>0</v>
      </c>
      <c r="O42" s="382">
        <f t="shared" si="6"/>
        <v>0</v>
      </c>
      <c r="P42" s="379">
        <v>0</v>
      </c>
      <c r="Q42" s="382">
        <f t="shared" si="7"/>
        <v>0</v>
      </c>
      <c r="R42" s="379">
        <f t="shared" si="8"/>
        <v>24</v>
      </c>
    </row>
    <row r="43" spans="1:18" s="116" customFormat="1" ht="12.95">
      <c r="A43" s="291" t="s">
        <v>146</v>
      </c>
      <c r="B43" s="379">
        <v>1</v>
      </c>
      <c r="C43" s="382">
        <f t="shared" si="0"/>
        <v>1.5873015873015872E-2</v>
      </c>
      <c r="D43" s="379">
        <v>0</v>
      </c>
      <c r="E43" s="382">
        <f t="shared" si="1"/>
        <v>0</v>
      </c>
      <c r="F43" s="379">
        <v>62</v>
      </c>
      <c r="G43" s="382">
        <f t="shared" si="2"/>
        <v>0.98412698412698407</v>
      </c>
      <c r="H43" s="379">
        <v>0</v>
      </c>
      <c r="I43" s="382">
        <f t="shared" si="3"/>
        <v>0</v>
      </c>
      <c r="J43" s="379">
        <v>0</v>
      </c>
      <c r="K43" s="382">
        <f t="shared" si="4"/>
        <v>0</v>
      </c>
      <c r="L43" s="379">
        <v>0</v>
      </c>
      <c r="M43" s="382">
        <f t="shared" si="5"/>
        <v>0</v>
      </c>
      <c r="N43" s="379">
        <v>0</v>
      </c>
      <c r="O43" s="382">
        <f t="shared" si="6"/>
        <v>0</v>
      </c>
      <c r="P43" s="379">
        <v>0</v>
      </c>
      <c r="Q43" s="382">
        <f t="shared" si="7"/>
        <v>0</v>
      </c>
      <c r="R43" s="379">
        <f t="shared" si="8"/>
        <v>63</v>
      </c>
    </row>
    <row r="44" spans="1:18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</row>
    <row r="45" spans="1:18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</row>
  </sheetData>
  <sheetProtection selectLockedCells="1" selectUnlockedCells="1"/>
  <mergeCells count="11">
    <mergeCell ref="P9:Q9"/>
    <mergeCell ref="A3:R3"/>
    <mergeCell ref="A8:A10"/>
    <mergeCell ref="B8:R8"/>
    <mergeCell ref="B9:C9"/>
    <mergeCell ref="D9:E9"/>
    <mergeCell ref="F9:G9"/>
    <mergeCell ref="H9:I9"/>
    <mergeCell ref="J9:K9"/>
    <mergeCell ref="L9:M9"/>
    <mergeCell ref="N9:O9"/>
  </mergeCells>
  <conditionalFormatting sqref="B6:C6 A4:C4">
    <cfRule type="duplicateValues" dxfId="195" priority="5"/>
  </conditionalFormatting>
  <conditionalFormatting sqref="A5:C5">
    <cfRule type="duplicateValues" dxfId="194" priority="4"/>
  </conditionalFormatting>
  <conditionalFormatting sqref="A6">
    <cfRule type="duplicateValues" dxfId="193" priority="3"/>
  </conditionalFormatting>
  <conditionalFormatting sqref="D6:R6 D4:R4">
    <cfRule type="duplicateValues" dxfId="192" priority="2"/>
  </conditionalFormatting>
  <conditionalFormatting sqref="D5:R5">
    <cfRule type="duplicateValues" dxfId="19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5FC03-C5AD-3C49-AF9A-C0EEB0A4C463}">
  <dimension ref="A1:N45"/>
  <sheetViews>
    <sheetView showGridLines="0" zoomScale="87" zoomScaleNormal="87" workbookViewId="0"/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3" width="11.42578125" style="142"/>
    <col min="14" max="14" width="14.140625" style="128" bestFit="1" customWidth="1"/>
    <col min="15" max="16384" width="11.42578125" style="128"/>
  </cols>
  <sheetData>
    <row r="1" spans="1:14" s="114" customFormat="1" ht="59.25" customHeight="1">
      <c r="B1" s="371"/>
      <c r="C1" s="371"/>
    </row>
    <row r="2" spans="1:14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</row>
    <row r="3" spans="1:14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</row>
    <row r="4" spans="1:14">
      <c r="A4" s="191" t="s">
        <v>16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</row>
    <row r="5" spans="1:14">
      <c r="A5" s="383" t="s">
        <v>231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</row>
    <row r="6" spans="1:14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8" spans="1:14" s="116" customFormat="1" ht="12.95">
      <c r="A8" s="618" t="s">
        <v>112</v>
      </c>
      <c r="B8" s="621" t="s">
        <v>16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3"/>
    </row>
    <row r="9" spans="1:14" s="116" customFormat="1" ht="38.25" customHeight="1">
      <c r="A9" s="619"/>
      <c r="B9" s="621" t="s">
        <v>232</v>
      </c>
      <c r="C9" s="623"/>
      <c r="D9" s="621" t="s">
        <v>233</v>
      </c>
      <c r="E9" s="623"/>
      <c r="F9" s="621" t="s">
        <v>234</v>
      </c>
      <c r="G9" s="623"/>
      <c r="H9" s="621" t="s">
        <v>235</v>
      </c>
      <c r="I9" s="623"/>
      <c r="J9" s="621" t="s">
        <v>236</v>
      </c>
      <c r="K9" s="623"/>
      <c r="L9" s="621" t="s">
        <v>237</v>
      </c>
      <c r="M9" s="623"/>
      <c r="N9" s="41" t="s">
        <v>198</v>
      </c>
    </row>
    <row r="10" spans="1:14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/>
    </row>
    <row r="11" spans="1:14" s="116" customFormat="1" ht="12.95">
      <c r="A11" s="376" t="s">
        <v>114</v>
      </c>
      <c r="B11" s="377">
        <f>SUM(B12:B43)</f>
        <v>18793</v>
      </c>
      <c r="C11" s="381">
        <f t="shared" ref="C11:C43" si="0">B11/$N11</f>
        <v>0.55802007245085816</v>
      </c>
      <c r="D11" s="377">
        <f>SUM(D12:D43)</f>
        <v>5740</v>
      </c>
      <c r="E11" s="381">
        <f t="shared" ref="E11:E43" si="1">D11/$N11</f>
        <v>0.17043767444622601</v>
      </c>
      <c r="F11" s="377">
        <f>SUM(F12:F43)</f>
        <v>5173</v>
      </c>
      <c r="G11" s="381">
        <f t="shared" ref="G11:G43" si="2">F11/$N11</f>
        <v>0.15360175782409882</v>
      </c>
      <c r="H11" s="377">
        <f>SUM(H12:H43)</f>
        <v>14434</v>
      </c>
      <c r="I11" s="381">
        <f t="shared" ref="I11:I43" si="3">H11/$N11</f>
        <v>0.42858839598550985</v>
      </c>
      <c r="J11" s="377">
        <f>SUM(J12:J43)</f>
        <v>2737</v>
      </c>
      <c r="K11" s="381">
        <f t="shared" ref="K11:K43" si="4">J11/$N11</f>
        <v>8.1269671595700463E-2</v>
      </c>
      <c r="L11" s="377">
        <f>SUM(L12:L43)</f>
        <v>309</v>
      </c>
      <c r="M11" s="381">
        <f t="shared" ref="M11:M43" si="5">L11/$N11</f>
        <v>9.1751291644396934E-3</v>
      </c>
      <c r="N11" s="377">
        <f>SUM(N12:N43)</f>
        <v>33678</v>
      </c>
    </row>
    <row r="12" spans="1:14" s="116" customFormat="1" ht="12.95">
      <c r="A12" s="291" t="s">
        <v>115</v>
      </c>
      <c r="B12" s="379">
        <v>775</v>
      </c>
      <c r="C12" s="382">
        <f t="shared" si="0"/>
        <v>0.95443349753694584</v>
      </c>
      <c r="D12" s="379">
        <v>53</v>
      </c>
      <c r="E12" s="382">
        <f t="shared" si="1"/>
        <v>6.5270935960591137E-2</v>
      </c>
      <c r="F12" s="379">
        <v>14</v>
      </c>
      <c r="G12" s="382">
        <f t="shared" si="2"/>
        <v>1.7241379310344827E-2</v>
      </c>
      <c r="H12" s="379">
        <v>23</v>
      </c>
      <c r="I12" s="382">
        <f t="shared" si="3"/>
        <v>2.832512315270936E-2</v>
      </c>
      <c r="J12" s="379">
        <v>9</v>
      </c>
      <c r="K12" s="382">
        <f t="shared" si="4"/>
        <v>1.1083743842364532E-2</v>
      </c>
      <c r="L12" s="379">
        <v>0</v>
      </c>
      <c r="M12" s="382">
        <f t="shared" si="5"/>
        <v>0</v>
      </c>
      <c r="N12" s="379">
        <v>812</v>
      </c>
    </row>
    <row r="13" spans="1:14" s="116" customFormat="1" ht="12.95">
      <c r="A13" s="291" t="s">
        <v>116</v>
      </c>
      <c r="B13" s="379">
        <v>828</v>
      </c>
      <c r="C13" s="382">
        <f t="shared" si="0"/>
        <v>0.53766233766233762</v>
      </c>
      <c r="D13" s="379">
        <v>224</v>
      </c>
      <c r="E13" s="382">
        <f t="shared" si="1"/>
        <v>0.14545454545454545</v>
      </c>
      <c r="F13" s="379">
        <v>451</v>
      </c>
      <c r="G13" s="382">
        <f t="shared" si="2"/>
        <v>0.29285714285714287</v>
      </c>
      <c r="H13" s="379">
        <v>706</v>
      </c>
      <c r="I13" s="382">
        <f t="shared" si="3"/>
        <v>0.45844155844155843</v>
      </c>
      <c r="J13" s="379">
        <v>180</v>
      </c>
      <c r="K13" s="382">
        <f t="shared" si="4"/>
        <v>0.11688311688311688</v>
      </c>
      <c r="L13" s="379">
        <v>13</v>
      </c>
      <c r="M13" s="382">
        <f t="shared" si="5"/>
        <v>8.4415584415584409E-3</v>
      </c>
      <c r="N13" s="379">
        <v>1540</v>
      </c>
    </row>
    <row r="14" spans="1:14" s="116" customFormat="1" ht="12.95">
      <c r="A14" s="291" t="s">
        <v>117</v>
      </c>
      <c r="B14" s="379">
        <v>8</v>
      </c>
      <c r="C14" s="382">
        <f t="shared" si="0"/>
        <v>0.47058823529411764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7</v>
      </c>
      <c r="I14" s="382">
        <f t="shared" si="3"/>
        <v>0.41176470588235292</v>
      </c>
      <c r="J14" s="379">
        <v>2</v>
      </c>
      <c r="K14" s="382">
        <f t="shared" si="4"/>
        <v>0.11764705882352941</v>
      </c>
      <c r="L14" s="379">
        <v>0</v>
      </c>
      <c r="M14" s="382">
        <f t="shared" si="5"/>
        <v>0</v>
      </c>
      <c r="N14" s="379">
        <v>17</v>
      </c>
    </row>
    <row r="15" spans="1:14" s="116" customFormat="1" ht="12.95">
      <c r="A15" s="291" t="s">
        <v>118</v>
      </c>
      <c r="B15" s="379">
        <v>1336</v>
      </c>
      <c r="C15" s="382">
        <f t="shared" si="0"/>
        <v>0.67068273092369479</v>
      </c>
      <c r="D15" s="379">
        <v>159</v>
      </c>
      <c r="E15" s="382">
        <f t="shared" si="1"/>
        <v>7.9819277108433728E-2</v>
      </c>
      <c r="F15" s="379">
        <v>368</v>
      </c>
      <c r="G15" s="382">
        <f t="shared" si="2"/>
        <v>0.18473895582329317</v>
      </c>
      <c r="H15" s="379">
        <v>822</v>
      </c>
      <c r="I15" s="382">
        <f t="shared" si="3"/>
        <v>0.41265060240963858</v>
      </c>
      <c r="J15" s="379">
        <v>237</v>
      </c>
      <c r="K15" s="382">
        <f t="shared" si="4"/>
        <v>0.11897590361445783</v>
      </c>
      <c r="L15" s="379">
        <v>17</v>
      </c>
      <c r="M15" s="382">
        <f t="shared" si="5"/>
        <v>8.5341365461847393E-3</v>
      </c>
      <c r="N15" s="379">
        <v>1992</v>
      </c>
    </row>
    <row r="16" spans="1:14" s="116" customFormat="1" ht="12.95">
      <c r="A16" s="291" t="s">
        <v>119</v>
      </c>
      <c r="B16" s="379">
        <v>1038</v>
      </c>
      <c r="C16" s="382">
        <f t="shared" si="0"/>
        <v>0.42195121951219511</v>
      </c>
      <c r="D16" s="379">
        <v>649</v>
      </c>
      <c r="E16" s="382">
        <f t="shared" si="1"/>
        <v>0.26382113821138209</v>
      </c>
      <c r="F16" s="379">
        <v>797</v>
      </c>
      <c r="G16" s="382">
        <f t="shared" si="2"/>
        <v>0.32398373983739837</v>
      </c>
      <c r="H16" s="379">
        <v>1128</v>
      </c>
      <c r="I16" s="382">
        <f t="shared" si="3"/>
        <v>0.45853658536585368</v>
      </c>
      <c r="J16" s="379">
        <v>458</v>
      </c>
      <c r="K16" s="382">
        <f t="shared" si="4"/>
        <v>0.18617886178861789</v>
      </c>
      <c r="L16" s="379">
        <v>61</v>
      </c>
      <c r="M16" s="382">
        <f t="shared" si="5"/>
        <v>2.4796747967479674E-2</v>
      </c>
      <c r="N16" s="379">
        <v>2460</v>
      </c>
    </row>
    <row r="17" spans="1:14" s="116" customFormat="1" ht="12.95">
      <c r="A17" s="291" t="s">
        <v>120</v>
      </c>
      <c r="B17" s="379">
        <v>1437</v>
      </c>
      <c r="C17" s="382">
        <f t="shared" si="0"/>
        <v>0.62860892388451439</v>
      </c>
      <c r="D17" s="379">
        <v>140</v>
      </c>
      <c r="E17" s="382">
        <f t="shared" si="1"/>
        <v>6.1242344706911638E-2</v>
      </c>
      <c r="F17" s="379">
        <v>315</v>
      </c>
      <c r="G17" s="382">
        <f t="shared" si="2"/>
        <v>0.13779527559055119</v>
      </c>
      <c r="H17" s="379">
        <v>944</v>
      </c>
      <c r="I17" s="382">
        <f t="shared" si="3"/>
        <v>0.41294838145231844</v>
      </c>
      <c r="J17" s="379">
        <v>62</v>
      </c>
      <c r="K17" s="382">
        <f t="shared" si="4"/>
        <v>2.7121609798775152E-2</v>
      </c>
      <c r="L17" s="379">
        <v>4</v>
      </c>
      <c r="M17" s="382">
        <f t="shared" si="5"/>
        <v>1.7497812773403325E-3</v>
      </c>
      <c r="N17" s="379">
        <v>2286</v>
      </c>
    </row>
    <row r="18" spans="1:14" s="116" customFormat="1" ht="12.95">
      <c r="A18" s="291" t="s">
        <v>121</v>
      </c>
      <c r="B18" s="379">
        <v>1184</v>
      </c>
      <c r="C18" s="382">
        <f t="shared" si="0"/>
        <v>0.55430711610486894</v>
      </c>
      <c r="D18" s="379">
        <v>798</v>
      </c>
      <c r="E18" s="382">
        <f t="shared" si="1"/>
        <v>0.37359550561797755</v>
      </c>
      <c r="F18" s="379">
        <v>414</v>
      </c>
      <c r="G18" s="382">
        <f t="shared" si="2"/>
        <v>0.19382022471910113</v>
      </c>
      <c r="H18" s="379">
        <v>596</v>
      </c>
      <c r="I18" s="382">
        <f t="shared" si="3"/>
        <v>0.27902621722846443</v>
      </c>
      <c r="J18" s="379">
        <v>135</v>
      </c>
      <c r="K18" s="382">
        <f t="shared" si="4"/>
        <v>6.3202247191011238E-2</v>
      </c>
      <c r="L18" s="379">
        <v>18</v>
      </c>
      <c r="M18" s="382">
        <f t="shared" si="5"/>
        <v>8.4269662921348312E-3</v>
      </c>
      <c r="N18" s="379">
        <v>2136</v>
      </c>
    </row>
    <row r="19" spans="1:14" s="116" customFormat="1" ht="12.95">
      <c r="A19" s="291" t="s">
        <v>122</v>
      </c>
      <c r="B19" s="379">
        <v>822</v>
      </c>
      <c r="C19" s="382">
        <f t="shared" si="0"/>
        <v>0.55691056910569103</v>
      </c>
      <c r="D19" s="379">
        <v>201</v>
      </c>
      <c r="E19" s="382">
        <f t="shared" si="1"/>
        <v>0.13617886178861788</v>
      </c>
      <c r="F19" s="379">
        <v>247</v>
      </c>
      <c r="G19" s="382">
        <f t="shared" si="2"/>
        <v>0.16734417344173441</v>
      </c>
      <c r="H19" s="379">
        <v>621</v>
      </c>
      <c r="I19" s="382">
        <f t="shared" si="3"/>
        <v>0.42073170731707316</v>
      </c>
      <c r="J19" s="379">
        <v>185</v>
      </c>
      <c r="K19" s="382">
        <f t="shared" si="4"/>
        <v>0.12533875338753386</v>
      </c>
      <c r="L19" s="379">
        <v>17</v>
      </c>
      <c r="M19" s="382">
        <f t="shared" si="5"/>
        <v>1.1517615176151762E-2</v>
      </c>
      <c r="N19" s="379">
        <v>1476</v>
      </c>
    </row>
    <row r="20" spans="1:14" s="116" customFormat="1" ht="12.95">
      <c r="A20" s="291" t="s">
        <v>123</v>
      </c>
      <c r="B20" s="379">
        <v>115</v>
      </c>
      <c r="C20" s="382">
        <f t="shared" si="0"/>
        <v>0.5133928571428571</v>
      </c>
      <c r="D20" s="379">
        <v>3</v>
      </c>
      <c r="E20" s="382">
        <f t="shared" si="1"/>
        <v>1.3392857142857142E-2</v>
      </c>
      <c r="F20" s="379">
        <v>19</v>
      </c>
      <c r="G20" s="382">
        <f t="shared" si="2"/>
        <v>8.4821428571428575E-2</v>
      </c>
      <c r="H20" s="379">
        <v>167</v>
      </c>
      <c r="I20" s="382">
        <f t="shared" si="3"/>
        <v>0.7455357142857143</v>
      </c>
      <c r="J20" s="379">
        <v>18</v>
      </c>
      <c r="K20" s="382">
        <f t="shared" si="4"/>
        <v>8.0357142857142863E-2</v>
      </c>
      <c r="L20" s="379">
        <v>0</v>
      </c>
      <c r="M20" s="382">
        <f t="shared" si="5"/>
        <v>0</v>
      </c>
      <c r="N20" s="379">
        <v>224</v>
      </c>
    </row>
    <row r="21" spans="1:14" s="116" customFormat="1" ht="12.95">
      <c r="A21" s="291" t="s">
        <v>124</v>
      </c>
      <c r="B21" s="379">
        <v>4</v>
      </c>
      <c r="C21" s="382">
        <f t="shared" si="0"/>
        <v>0.5714285714285714</v>
      </c>
      <c r="D21" s="379">
        <v>1</v>
      </c>
      <c r="E21" s="382">
        <f t="shared" si="1"/>
        <v>0.14285714285714285</v>
      </c>
      <c r="F21" s="379">
        <v>1</v>
      </c>
      <c r="G21" s="382">
        <f t="shared" si="2"/>
        <v>0.14285714285714285</v>
      </c>
      <c r="H21" s="379">
        <v>2</v>
      </c>
      <c r="I21" s="382">
        <f t="shared" si="3"/>
        <v>0.2857142857142857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7</v>
      </c>
    </row>
    <row r="22" spans="1:14" s="116" customFormat="1" ht="12.95">
      <c r="A22" s="291" t="s">
        <v>125</v>
      </c>
      <c r="B22" s="379">
        <v>784</v>
      </c>
      <c r="C22" s="382">
        <f t="shared" si="0"/>
        <v>0.55840455840455838</v>
      </c>
      <c r="D22" s="379">
        <v>662</v>
      </c>
      <c r="E22" s="382">
        <f t="shared" si="1"/>
        <v>0.47150997150997154</v>
      </c>
      <c r="F22" s="379">
        <v>153</v>
      </c>
      <c r="G22" s="382">
        <f t="shared" si="2"/>
        <v>0.10897435897435898</v>
      </c>
      <c r="H22" s="379">
        <v>652</v>
      </c>
      <c r="I22" s="382">
        <f t="shared" si="3"/>
        <v>0.46438746438746437</v>
      </c>
      <c r="J22" s="379">
        <v>61</v>
      </c>
      <c r="K22" s="382">
        <f t="shared" si="4"/>
        <v>4.344729344729345E-2</v>
      </c>
      <c r="L22" s="379">
        <v>7</v>
      </c>
      <c r="M22" s="382">
        <f t="shared" si="5"/>
        <v>4.9857549857549857E-3</v>
      </c>
      <c r="N22" s="379">
        <v>1404</v>
      </c>
    </row>
    <row r="23" spans="1:14" s="116" customFormat="1" ht="12.95">
      <c r="A23" s="291" t="s">
        <v>126</v>
      </c>
      <c r="B23" s="379">
        <v>292</v>
      </c>
      <c r="C23" s="382">
        <f t="shared" si="0"/>
        <v>0.76041666666666663</v>
      </c>
      <c r="D23" s="379">
        <v>184</v>
      </c>
      <c r="E23" s="382">
        <f t="shared" si="1"/>
        <v>0.47916666666666669</v>
      </c>
      <c r="F23" s="379">
        <v>13</v>
      </c>
      <c r="G23" s="382">
        <f t="shared" si="2"/>
        <v>3.3854166666666664E-2</v>
      </c>
      <c r="H23" s="379">
        <v>25</v>
      </c>
      <c r="I23" s="382">
        <f t="shared" si="3"/>
        <v>6.5104166666666671E-2</v>
      </c>
      <c r="J23" s="379">
        <v>0</v>
      </c>
      <c r="K23" s="382">
        <f t="shared" si="4"/>
        <v>0</v>
      </c>
      <c r="L23" s="379">
        <v>0</v>
      </c>
      <c r="M23" s="382">
        <f t="shared" si="5"/>
        <v>0</v>
      </c>
      <c r="N23" s="379">
        <v>384</v>
      </c>
    </row>
    <row r="24" spans="1:14" s="116" customFormat="1" ht="12.95">
      <c r="A24" s="291" t="s">
        <v>127</v>
      </c>
      <c r="B24" s="379">
        <v>813</v>
      </c>
      <c r="C24" s="382">
        <f t="shared" si="0"/>
        <v>0.51228733459357279</v>
      </c>
      <c r="D24" s="379">
        <v>11</v>
      </c>
      <c r="E24" s="382">
        <f t="shared" si="1"/>
        <v>6.9313169502205419E-3</v>
      </c>
      <c r="F24" s="379">
        <v>51</v>
      </c>
      <c r="G24" s="382">
        <f t="shared" si="2"/>
        <v>3.2136105860113423E-2</v>
      </c>
      <c r="H24" s="379">
        <v>776</v>
      </c>
      <c r="I24" s="382">
        <f t="shared" si="3"/>
        <v>0.48897290485192185</v>
      </c>
      <c r="J24" s="379">
        <v>14</v>
      </c>
      <c r="K24" s="382">
        <f t="shared" si="4"/>
        <v>8.8216761184625077E-3</v>
      </c>
      <c r="L24" s="379">
        <v>3</v>
      </c>
      <c r="M24" s="382">
        <f t="shared" si="5"/>
        <v>1.890359168241966E-3</v>
      </c>
      <c r="N24" s="379">
        <v>1587</v>
      </c>
    </row>
    <row r="25" spans="1:14" s="116" customFormat="1" ht="12.95">
      <c r="A25" s="291" t="s">
        <v>128</v>
      </c>
      <c r="B25" s="379">
        <v>1043</v>
      </c>
      <c r="C25" s="382">
        <f t="shared" si="0"/>
        <v>0.74874371859296485</v>
      </c>
      <c r="D25" s="379">
        <v>77</v>
      </c>
      <c r="E25" s="382">
        <f t="shared" si="1"/>
        <v>5.5276381909547742E-2</v>
      </c>
      <c r="F25" s="379">
        <v>101</v>
      </c>
      <c r="G25" s="382">
        <f t="shared" si="2"/>
        <v>7.2505384063173015E-2</v>
      </c>
      <c r="H25" s="379">
        <v>359</v>
      </c>
      <c r="I25" s="382">
        <f t="shared" si="3"/>
        <v>0.25771715721464467</v>
      </c>
      <c r="J25" s="379">
        <v>19</v>
      </c>
      <c r="K25" s="382">
        <f t="shared" si="4"/>
        <v>1.3639626704953339E-2</v>
      </c>
      <c r="L25" s="379">
        <v>2</v>
      </c>
      <c r="M25" s="382">
        <f t="shared" si="5"/>
        <v>1.4357501794687725E-3</v>
      </c>
      <c r="N25" s="379">
        <v>1393</v>
      </c>
    </row>
    <row r="26" spans="1:14" s="116" customFormat="1" ht="12.95">
      <c r="A26" s="291" t="s">
        <v>129</v>
      </c>
      <c r="B26" s="379">
        <v>677</v>
      </c>
      <c r="C26" s="382">
        <f t="shared" si="0"/>
        <v>0.48116560056858565</v>
      </c>
      <c r="D26" s="379">
        <v>520</v>
      </c>
      <c r="E26" s="382">
        <f t="shared" si="1"/>
        <v>0.36958066808813078</v>
      </c>
      <c r="F26" s="379">
        <v>212</v>
      </c>
      <c r="G26" s="382">
        <f t="shared" si="2"/>
        <v>0.15067519545131486</v>
      </c>
      <c r="H26" s="379">
        <v>607</v>
      </c>
      <c r="I26" s="382">
        <f t="shared" si="3"/>
        <v>0.43141435678749113</v>
      </c>
      <c r="J26" s="379">
        <v>235</v>
      </c>
      <c r="K26" s="382">
        <f t="shared" si="4"/>
        <v>0.16702203269367449</v>
      </c>
      <c r="L26" s="379">
        <v>38</v>
      </c>
      <c r="M26" s="382">
        <f t="shared" si="5"/>
        <v>2.7007818052594171E-2</v>
      </c>
      <c r="N26" s="379">
        <v>1407</v>
      </c>
    </row>
    <row r="27" spans="1:14" s="116" customFormat="1" ht="12.95">
      <c r="A27" s="291" t="s">
        <v>130</v>
      </c>
      <c r="B27" s="379">
        <v>47</v>
      </c>
      <c r="C27" s="382">
        <f t="shared" si="0"/>
        <v>0.8545454545454545</v>
      </c>
      <c r="D27" s="379">
        <v>0</v>
      </c>
      <c r="E27" s="382">
        <f t="shared" si="1"/>
        <v>0</v>
      </c>
      <c r="F27" s="379">
        <v>19</v>
      </c>
      <c r="G27" s="382">
        <f t="shared" si="2"/>
        <v>0.34545454545454546</v>
      </c>
      <c r="H27" s="379">
        <v>0</v>
      </c>
      <c r="I27" s="382">
        <f t="shared" si="3"/>
        <v>0</v>
      </c>
      <c r="J27" s="379">
        <v>0</v>
      </c>
      <c r="K27" s="382">
        <f t="shared" si="4"/>
        <v>0</v>
      </c>
      <c r="L27" s="379">
        <v>0</v>
      </c>
      <c r="M27" s="382">
        <f t="shared" si="5"/>
        <v>0</v>
      </c>
      <c r="N27" s="379">
        <v>55</v>
      </c>
    </row>
    <row r="28" spans="1:14" s="116" customFormat="1" ht="12.95">
      <c r="A28" s="291" t="s">
        <v>131</v>
      </c>
      <c r="B28" s="379">
        <v>30</v>
      </c>
      <c r="C28" s="382">
        <f t="shared" si="0"/>
        <v>0.967741935483871</v>
      </c>
      <c r="D28" s="379">
        <v>0</v>
      </c>
      <c r="E28" s="382">
        <f t="shared" si="1"/>
        <v>0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31</v>
      </c>
    </row>
    <row r="29" spans="1:14" s="116" customFormat="1" ht="12.95">
      <c r="A29" s="291" t="s">
        <v>132</v>
      </c>
      <c r="B29" s="379">
        <v>839</v>
      </c>
      <c r="C29" s="382">
        <f t="shared" si="0"/>
        <v>0.63464447806354007</v>
      </c>
      <c r="D29" s="379">
        <v>159</v>
      </c>
      <c r="E29" s="382">
        <f t="shared" si="1"/>
        <v>0.12027231467473525</v>
      </c>
      <c r="F29" s="379">
        <v>294</v>
      </c>
      <c r="G29" s="382">
        <f t="shared" si="2"/>
        <v>0.22239031770045387</v>
      </c>
      <c r="H29" s="379">
        <v>395</v>
      </c>
      <c r="I29" s="382">
        <f t="shared" si="3"/>
        <v>0.2987897125567322</v>
      </c>
      <c r="J29" s="379">
        <v>59</v>
      </c>
      <c r="K29" s="382">
        <f t="shared" si="4"/>
        <v>4.4629349470499242E-2</v>
      </c>
      <c r="L29" s="379">
        <v>15</v>
      </c>
      <c r="M29" s="382">
        <f t="shared" si="5"/>
        <v>1.1346444780635401E-2</v>
      </c>
      <c r="N29" s="379">
        <v>1322</v>
      </c>
    </row>
    <row r="30" spans="1:14" s="116" customFormat="1" ht="12.95">
      <c r="A30" s="291" t="s">
        <v>133</v>
      </c>
      <c r="B30" s="379">
        <v>146</v>
      </c>
      <c r="C30" s="382">
        <f t="shared" si="0"/>
        <v>9.952283571915474E-2</v>
      </c>
      <c r="D30" s="379">
        <v>8</v>
      </c>
      <c r="E30" s="382">
        <f t="shared" si="1"/>
        <v>5.4533060668029995E-3</v>
      </c>
      <c r="F30" s="379">
        <v>16</v>
      </c>
      <c r="G30" s="382">
        <f t="shared" si="2"/>
        <v>1.0906612133605999E-2</v>
      </c>
      <c r="H30" s="379">
        <v>1314</v>
      </c>
      <c r="I30" s="382">
        <f t="shared" si="3"/>
        <v>0.89570552147239269</v>
      </c>
      <c r="J30" s="379">
        <v>11</v>
      </c>
      <c r="K30" s="382">
        <f t="shared" si="4"/>
        <v>7.498295841854124E-3</v>
      </c>
      <c r="L30" s="379">
        <v>3</v>
      </c>
      <c r="M30" s="382">
        <f t="shared" si="5"/>
        <v>2.0449897750511249E-3</v>
      </c>
      <c r="N30" s="379">
        <v>1467</v>
      </c>
    </row>
    <row r="31" spans="1:14" s="116" customFormat="1" ht="12.95">
      <c r="A31" s="291" t="s">
        <v>134</v>
      </c>
      <c r="B31" s="379">
        <v>352</v>
      </c>
      <c r="C31" s="382">
        <f t="shared" si="0"/>
        <v>0.71255060728744934</v>
      </c>
      <c r="D31" s="379">
        <v>173</v>
      </c>
      <c r="E31" s="382">
        <f t="shared" si="1"/>
        <v>0.35020242914979755</v>
      </c>
      <c r="F31" s="379">
        <v>52</v>
      </c>
      <c r="G31" s="382">
        <f t="shared" si="2"/>
        <v>0.10526315789473684</v>
      </c>
      <c r="H31" s="379">
        <v>145</v>
      </c>
      <c r="I31" s="382">
        <f t="shared" si="3"/>
        <v>0.29352226720647773</v>
      </c>
      <c r="J31" s="379">
        <v>9</v>
      </c>
      <c r="K31" s="382">
        <f t="shared" si="4"/>
        <v>1.8218623481781375E-2</v>
      </c>
      <c r="L31" s="379">
        <v>0</v>
      </c>
      <c r="M31" s="382">
        <f t="shared" si="5"/>
        <v>0</v>
      </c>
      <c r="N31" s="379">
        <v>494</v>
      </c>
    </row>
    <row r="32" spans="1:14" s="116" customFormat="1" ht="12.95">
      <c r="A32" s="291" t="s">
        <v>135</v>
      </c>
      <c r="B32" s="379">
        <v>134</v>
      </c>
      <c r="C32" s="382">
        <f t="shared" si="0"/>
        <v>0.76136363636363635</v>
      </c>
      <c r="D32" s="379">
        <v>36</v>
      </c>
      <c r="E32" s="382">
        <f t="shared" si="1"/>
        <v>0.20454545454545456</v>
      </c>
      <c r="F32" s="379">
        <v>39</v>
      </c>
      <c r="G32" s="382">
        <f t="shared" si="2"/>
        <v>0.22159090909090909</v>
      </c>
      <c r="H32" s="379">
        <v>73</v>
      </c>
      <c r="I32" s="382">
        <f t="shared" si="3"/>
        <v>0.41477272727272729</v>
      </c>
      <c r="J32" s="379">
        <v>7</v>
      </c>
      <c r="K32" s="382">
        <f t="shared" si="4"/>
        <v>3.9772727272727272E-2</v>
      </c>
      <c r="L32" s="379">
        <v>0</v>
      </c>
      <c r="M32" s="382">
        <f t="shared" si="5"/>
        <v>0</v>
      </c>
      <c r="N32" s="379">
        <v>176</v>
      </c>
    </row>
    <row r="33" spans="1:14" s="116" customFormat="1" ht="12.95">
      <c r="A33" s="291" t="s">
        <v>136</v>
      </c>
      <c r="B33" s="379">
        <v>1234</v>
      </c>
      <c r="C33" s="382">
        <f t="shared" si="0"/>
        <v>0.64137214137214138</v>
      </c>
      <c r="D33" s="379">
        <v>464</v>
      </c>
      <c r="E33" s="382">
        <f t="shared" si="1"/>
        <v>0.24116424116424118</v>
      </c>
      <c r="F33" s="379">
        <v>229</v>
      </c>
      <c r="G33" s="382">
        <f t="shared" si="2"/>
        <v>0.11902286902286903</v>
      </c>
      <c r="H33" s="379">
        <v>517</v>
      </c>
      <c r="I33" s="382">
        <f t="shared" si="3"/>
        <v>0.26871101871101871</v>
      </c>
      <c r="J33" s="379">
        <v>81</v>
      </c>
      <c r="K33" s="382">
        <f t="shared" si="4"/>
        <v>4.2099792099792102E-2</v>
      </c>
      <c r="L33" s="379">
        <v>17</v>
      </c>
      <c r="M33" s="382">
        <f t="shared" si="5"/>
        <v>8.8357588357588362E-3</v>
      </c>
      <c r="N33" s="379">
        <v>1924</v>
      </c>
    </row>
    <row r="34" spans="1:14" s="116" customFormat="1" ht="12.95">
      <c r="A34" s="291" t="s">
        <v>137</v>
      </c>
      <c r="B34" s="379">
        <v>422</v>
      </c>
      <c r="C34" s="382">
        <f t="shared" si="0"/>
        <v>0.43193449334698053</v>
      </c>
      <c r="D34" s="379">
        <v>143</v>
      </c>
      <c r="E34" s="382">
        <f t="shared" si="1"/>
        <v>0.14636642784032752</v>
      </c>
      <c r="F34" s="379">
        <v>168</v>
      </c>
      <c r="G34" s="382">
        <f t="shared" si="2"/>
        <v>0.17195496417604914</v>
      </c>
      <c r="H34" s="379">
        <v>540</v>
      </c>
      <c r="I34" s="382">
        <f t="shared" si="3"/>
        <v>0.55271238485158647</v>
      </c>
      <c r="J34" s="379">
        <v>200</v>
      </c>
      <c r="K34" s="382">
        <f t="shared" si="4"/>
        <v>0.20470829068577279</v>
      </c>
      <c r="L34" s="379">
        <v>15</v>
      </c>
      <c r="M34" s="382">
        <f t="shared" si="5"/>
        <v>1.5353121801432957E-2</v>
      </c>
      <c r="N34" s="379">
        <v>977</v>
      </c>
    </row>
    <row r="35" spans="1:14" s="116" customFormat="1" ht="12.95">
      <c r="A35" s="291" t="s">
        <v>138</v>
      </c>
      <c r="B35" s="379">
        <v>534</v>
      </c>
      <c r="C35" s="382">
        <f t="shared" si="0"/>
        <v>0.35862995298858297</v>
      </c>
      <c r="D35" s="379">
        <v>143</v>
      </c>
      <c r="E35" s="382">
        <f t="shared" si="1"/>
        <v>9.6037609133646742E-2</v>
      </c>
      <c r="F35" s="379">
        <v>77</v>
      </c>
      <c r="G35" s="382">
        <f t="shared" si="2"/>
        <v>5.1712558764271326E-2</v>
      </c>
      <c r="H35" s="379">
        <v>1086</v>
      </c>
      <c r="I35" s="382">
        <f t="shared" si="3"/>
        <v>0.72934855607790461</v>
      </c>
      <c r="J35" s="379">
        <v>117</v>
      </c>
      <c r="K35" s="382">
        <f t="shared" si="4"/>
        <v>7.8576225654801879E-2</v>
      </c>
      <c r="L35" s="379">
        <v>17</v>
      </c>
      <c r="M35" s="382">
        <f t="shared" si="5"/>
        <v>1.1417058428475487E-2</v>
      </c>
      <c r="N35" s="379">
        <v>1489</v>
      </c>
    </row>
    <row r="36" spans="1:14" s="116" customFormat="1" ht="12.95">
      <c r="A36" s="291" t="s">
        <v>139</v>
      </c>
      <c r="B36" s="379">
        <v>488</v>
      </c>
      <c r="C36" s="382">
        <f t="shared" si="0"/>
        <v>0.54403567447045709</v>
      </c>
      <c r="D36" s="379">
        <v>122</v>
      </c>
      <c r="E36" s="382">
        <f t="shared" si="1"/>
        <v>0.13600891861761427</v>
      </c>
      <c r="F36" s="379">
        <v>155</v>
      </c>
      <c r="G36" s="382">
        <f t="shared" si="2"/>
        <v>0.17279821627647715</v>
      </c>
      <c r="H36" s="379">
        <v>323</v>
      </c>
      <c r="I36" s="382">
        <f t="shared" si="3"/>
        <v>0.36008918617614272</v>
      </c>
      <c r="J36" s="379">
        <v>69</v>
      </c>
      <c r="K36" s="382">
        <f t="shared" si="4"/>
        <v>7.6923076923076927E-2</v>
      </c>
      <c r="L36" s="379">
        <v>19</v>
      </c>
      <c r="M36" s="382">
        <f t="shared" si="5"/>
        <v>2.1181716833890748E-2</v>
      </c>
      <c r="N36" s="379">
        <v>897</v>
      </c>
    </row>
    <row r="37" spans="1:14" s="116" customFormat="1" ht="12.95">
      <c r="A37" s="291" t="s">
        <v>140</v>
      </c>
      <c r="B37" s="379">
        <v>507</v>
      </c>
      <c r="C37" s="382">
        <f t="shared" si="0"/>
        <v>0.37279411764705883</v>
      </c>
      <c r="D37" s="379">
        <v>210</v>
      </c>
      <c r="E37" s="382">
        <f t="shared" si="1"/>
        <v>0.15441176470588236</v>
      </c>
      <c r="F37" s="379">
        <v>231</v>
      </c>
      <c r="G37" s="382">
        <f t="shared" si="2"/>
        <v>0.1698529411764706</v>
      </c>
      <c r="H37" s="379">
        <v>937</v>
      </c>
      <c r="I37" s="382">
        <f t="shared" si="3"/>
        <v>0.68897058823529411</v>
      </c>
      <c r="J37" s="379">
        <v>83</v>
      </c>
      <c r="K37" s="382">
        <f t="shared" si="4"/>
        <v>6.1029411764705881E-2</v>
      </c>
      <c r="L37" s="379">
        <v>3</v>
      </c>
      <c r="M37" s="382">
        <f t="shared" si="5"/>
        <v>2.2058823529411764E-3</v>
      </c>
      <c r="N37" s="379">
        <v>1360</v>
      </c>
    </row>
    <row r="38" spans="1:14" s="116" customFormat="1" ht="12.95">
      <c r="A38" s="291" t="s">
        <v>141</v>
      </c>
      <c r="B38" s="379">
        <v>845</v>
      </c>
      <c r="C38" s="382">
        <f t="shared" si="0"/>
        <v>0.80246913580246915</v>
      </c>
      <c r="D38" s="379">
        <v>165</v>
      </c>
      <c r="E38" s="382">
        <f t="shared" si="1"/>
        <v>0.15669515669515668</v>
      </c>
      <c r="F38" s="379">
        <v>145</v>
      </c>
      <c r="G38" s="382">
        <f t="shared" si="2"/>
        <v>0.13770180436847104</v>
      </c>
      <c r="H38" s="379">
        <v>348</v>
      </c>
      <c r="I38" s="382">
        <f t="shared" si="3"/>
        <v>0.33048433048433046</v>
      </c>
      <c r="J38" s="379">
        <v>104</v>
      </c>
      <c r="K38" s="382">
        <f t="shared" si="4"/>
        <v>9.8765432098765427E-2</v>
      </c>
      <c r="L38" s="379">
        <v>6</v>
      </c>
      <c r="M38" s="382">
        <f t="shared" si="5"/>
        <v>5.6980056980056983E-3</v>
      </c>
      <c r="N38" s="379">
        <v>1053</v>
      </c>
    </row>
    <row r="39" spans="1:14" s="116" customFormat="1" ht="12.95">
      <c r="A39" s="291" t="s">
        <v>142</v>
      </c>
      <c r="B39" s="379">
        <v>364</v>
      </c>
      <c r="C39" s="382">
        <f t="shared" si="0"/>
        <v>0.87710843373493974</v>
      </c>
      <c r="D39" s="379">
        <v>24</v>
      </c>
      <c r="E39" s="382">
        <f t="shared" si="1"/>
        <v>5.7831325301204821E-2</v>
      </c>
      <c r="F39" s="379">
        <v>35</v>
      </c>
      <c r="G39" s="382">
        <f t="shared" si="2"/>
        <v>8.4337349397590355E-2</v>
      </c>
      <c r="H39" s="379">
        <v>102</v>
      </c>
      <c r="I39" s="382">
        <f t="shared" si="3"/>
        <v>0.24578313253012049</v>
      </c>
      <c r="J39" s="379">
        <v>1</v>
      </c>
      <c r="K39" s="382">
        <f t="shared" si="4"/>
        <v>2.4096385542168677E-3</v>
      </c>
      <c r="L39" s="379">
        <v>0</v>
      </c>
      <c r="M39" s="382">
        <f t="shared" si="5"/>
        <v>0</v>
      </c>
      <c r="N39" s="379">
        <v>415</v>
      </c>
    </row>
    <row r="40" spans="1:14" s="116" customFormat="1" ht="12.95">
      <c r="A40" s="291" t="s">
        <v>143</v>
      </c>
      <c r="B40" s="379">
        <v>987</v>
      </c>
      <c r="C40" s="382">
        <f t="shared" si="0"/>
        <v>0.61342448725916721</v>
      </c>
      <c r="D40" s="379">
        <v>157</v>
      </c>
      <c r="E40" s="382">
        <f t="shared" si="1"/>
        <v>9.7576134244872589E-2</v>
      </c>
      <c r="F40" s="379">
        <v>392</v>
      </c>
      <c r="G40" s="382">
        <f t="shared" si="2"/>
        <v>0.24362958359229334</v>
      </c>
      <c r="H40" s="379">
        <v>525</v>
      </c>
      <c r="I40" s="382">
        <f t="shared" si="3"/>
        <v>0.32628962088253571</v>
      </c>
      <c r="J40" s="379">
        <v>256</v>
      </c>
      <c r="K40" s="382">
        <f t="shared" si="4"/>
        <v>0.15910503418272218</v>
      </c>
      <c r="L40" s="379">
        <v>10</v>
      </c>
      <c r="M40" s="382">
        <f t="shared" si="5"/>
        <v>6.2150403977625857E-3</v>
      </c>
      <c r="N40" s="379">
        <v>1609</v>
      </c>
    </row>
    <row r="41" spans="1:14" s="116" customFormat="1" ht="12.95">
      <c r="A41" s="291" t="s">
        <v>144</v>
      </c>
      <c r="B41" s="379">
        <v>622</v>
      </c>
      <c r="C41" s="382">
        <f t="shared" si="0"/>
        <v>0.52006688963210701</v>
      </c>
      <c r="D41" s="379">
        <v>254</v>
      </c>
      <c r="E41" s="382">
        <f t="shared" si="1"/>
        <v>0.21237458193979933</v>
      </c>
      <c r="F41" s="379">
        <v>165</v>
      </c>
      <c r="G41" s="382">
        <f t="shared" si="2"/>
        <v>0.13795986622073578</v>
      </c>
      <c r="H41" s="379">
        <v>693</v>
      </c>
      <c r="I41" s="382">
        <f t="shared" si="3"/>
        <v>0.5794314381270903</v>
      </c>
      <c r="J41" s="379">
        <v>125</v>
      </c>
      <c r="K41" s="382">
        <f t="shared" si="4"/>
        <v>0.10451505016722408</v>
      </c>
      <c r="L41" s="379">
        <v>24</v>
      </c>
      <c r="M41" s="382">
        <f t="shared" si="5"/>
        <v>2.0066889632107024E-2</v>
      </c>
      <c r="N41" s="379">
        <v>1196</v>
      </c>
    </row>
    <row r="42" spans="1:14" s="116" customFormat="1" ht="12.95">
      <c r="A42" s="291" t="s">
        <v>145</v>
      </c>
      <c r="B42" s="379">
        <v>24</v>
      </c>
      <c r="C42" s="382">
        <f t="shared" si="0"/>
        <v>1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0</v>
      </c>
      <c r="K42" s="382">
        <f t="shared" si="4"/>
        <v>0</v>
      </c>
      <c r="L42" s="379">
        <v>0</v>
      </c>
      <c r="M42" s="382">
        <f t="shared" si="5"/>
        <v>0</v>
      </c>
      <c r="N42" s="379">
        <v>24</v>
      </c>
    </row>
    <row r="43" spans="1:14" s="116" customFormat="1" ht="12.95">
      <c r="A43" s="291" t="s">
        <v>146</v>
      </c>
      <c r="B43" s="379">
        <v>62</v>
      </c>
      <c r="C43" s="382">
        <f t="shared" si="0"/>
        <v>0.96875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1</v>
      </c>
      <c r="I43" s="382">
        <f t="shared" si="3"/>
        <v>1.5625E-2</v>
      </c>
      <c r="J43" s="379">
        <v>0</v>
      </c>
      <c r="K43" s="382">
        <f t="shared" si="4"/>
        <v>0</v>
      </c>
      <c r="L43" s="379">
        <v>0</v>
      </c>
      <c r="M43" s="382">
        <f t="shared" si="5"/>
        <v>0</v>
      </c>
      <c r="N43" s="379">
        <v>64</v>
      </c>
    </row>
    <row r="44" spans="1:14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</row>
    <row r="45" spans="1:14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</sheetData>
  <sheetProtection selectLockedCells="1" selectUnlockedCells="1"/>
  <mergeCells count="9">
    <mergeCell ref="A3:N3"/>
    <mergeCell ref="A8:A10"/>
    <mergeCell ref="B8:N8"/>
    <mergeCell ref="B9:C9"/>
    <mergeCell ref="D9:E9"/>
    <mergeCell ref="F9:G9"/>
    <mergeCell ref="H9:I9"/>
    <mergeCell ref="J9:K9"/>
    <mergeCell ref="L9:M9"/>
  </mergeCells>
  <conditionalFormatting sqref="A4:C5 B6:C6">
    <cfRule type="duplicateValues" dxfId="190" priority="3"/>
  </conditionalFormatting>
  <conditionalFormatting sqref="A6">
    <cfRule type="duplicateValues" dxfId="189" priority="2"/>
  </conditionalFormatting>
  <conditionalFormatting sqref="D4:N6">
    <cfRule type="duplicateValues" dxfId="18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F994-2629-8144-895E-16813D053748}">
  <dimension ref="A1:J45"/>
  <sheetViews>
    <sheetView showGridLines="0" zoomScale="87" zoomScaleNormal="87" workbookViewId="0">
      <selection activeCell="A35" sqref="A35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9" width="11.42578125" style="142"/>
    <col min="10" max="10" width="14.140625" style="128" bestFit="1" customWidth="1"/>
    <col min="11" max="16384" width="11.42578125" style="128"/>
  </cols>
  <sheetData>
    <row r="1" spans="1:10" s="114" customFormat="1" ht="59.25" customHeight="1">
      <c r="B1" s="371"/>
      <c r="C1" s="371"/>
    </row>
    <row r="2" spans="1:10" s="115" customFormat="1" ht="3.75" customHeight="1">
      <c r="B2" s="372"/>
      <c r="C2" s="372"/>
      <c r="D2" s="372"/>
      <c r="E2" s="372"/>
      <c r="F2" s="372"/>
      <c r="G2" s="372"/>
      <c r="H2" s="372"/>
      <c r="I2" s="372"/>
    </row>
    <row r="3" spans="1:10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</row>
    <row r="4" spans="1:10">
      <c r="A4" s="191" t="s">
        <v>17</v>
      </c>
      <c r="B4" s="373"/>
      <c r="C4" s="373"/>
      <c r="D4" s="373"/>
      <c r="E4" s="373"/>
      <c r="F4" s="373"/>
      <c r="G4" s="373"/>
      <c r="H4" s="373"/>
      <c r="I4" s="373"/>
      <c r="J4" s="373"/>
    </row>
    <row r="5" spans="1:10">
      <c r="A5" s="383" t="s">
        <v>238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10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</row>
    <row r="8" spans="1:10" s="116" customFormat="1" ht="12.95">
      <c r="A8" s="618" t="s">
        <v>112</v>
      </c>
      <c r="B8" s="621" t="s">
        <v>17</v>
      </c>
      <c r="C8" s="622"/>
      <c r="D8" s="622"/>
      <c r="E8" s="622"/>
      <c r="F8" s="622"/>
      <c r="G8" s="622"/>
      <c r="H8" s="622"/>
      <c r="I8" s="622"/>
      <c r="J8" s="623"/>
    </row>
    <row r="9" spans="1:10" s="116" customFormat="1" ht="38.25" customHeight="1">
      <c r="A9" s="619"/>
      <c r="B9" s="621" t="s">
        <v>239</v>
      </c>
      <c r="C9" s="623"/>
      <c r="D9" s="621" t="s">
        <v>240</v>
      </c>
      <c r="E9" s="623"/>
      <c r="F9" s="621" t="s">
        <v>241</v>
      </c>
      <c r="G9" s="623"/>
      <c r="H9" s="621" t="s">
        <v>242</v>
      </c>
      <c r="I9" s="623"/>
      <c r="J9" s="41" t="s">
        <v>198</v>
      </c>
    </row>
    <row r="10" spans="1:10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/>
    </row>
    <row r="11" spans="1:10" s="116" customFormat="1" ht="12.95">
      <c r="A11" s="376" t="s">
        <v>114</v>
      </c>
      <c r="B11" s="377">
        <f>SUM(B12:B43)</f>
        <v>21867</v>
      </c>
      <c r="C11" s="381">
        <f t="shared" ref="C11:C43" si="0">B11/$J11</f>
        <v>0.64929627650097987</v>
      </c>
      <c r="D11" s="377">
        <f>SUM(D12:D43)</f>
        <v>24630</v>
      </c>
      <c r="E11" s="381">
        <f t="shared" ref="E11:E43" si="1">D11/$J11</f>
        <v>0.7313379654373775</v>
      </c>
      <c r="F11" s="377">
        <f>SUM(F12:F43)</f>
        <v>7468</v>
      </c>
      <c r="G11" s="381">
        <f t="shared" ref="G11:G43" si="2">F11/$J11</f>
        <v>0.22174713462794704</v>
      </c>
      <c r="H11" s="377">
        <f>SUM(H12:H43)</f>
        <v>6508</v>
      </c>
      <c r="I11" s="381">
        <f t="shared" ref="I11:I43" si="3">H11/$J11</f>
        <v>0.19324187897143535</v>
      </c>
      <c r="J11" s="377">
        <f>SUM(J12:J43)</f>
        <v>33678</v>
      </c>
    </row>
    <row r="12" spans="1:10" s="116" customFormat="1" ht="12.95">
      <c r="A12" s="291" t="s">
        <v>115</v>
      </c>
      <c r="B12" s="379">
        <v>515</v>
      </c>
      <c r="C12" s="382">
        <f t="shared" si="0"/>
        <v>0.63423645320197042</v>
      </c>
      <c r="D12" s="379">
        <v>675</v>
      </c>
      <c r="E12" s="382">
        <f t="shared" si="1"/>
        <v>0.83128078817733986</v>
      </c>
      <c r="F12" s="379">
        <v>88</v>
      </c>
      <c r="G12" s="382">
        <f t="shared" si="2"/>
        <v>0.10837438423645321</v>
      </c>
      <c r="H12" s="379">
        <v>72</v>
      </c>
      <c r="I12" s="382">
        <f t="shared" si="3"/>
        <v>8.8669950738916259E-2</v>
      </c>
      <c r="J12" s="379">
        <v>812</v>
      </c>
    </row>
    <row r="13" spans="1:10" s="116" customFormat="1" ht="12.95">
      <c r="A13" s="291" t="s">
        <v>116</v>
      </c>
      <c r="B13" s="379">
        <v>887</v>
      </c>
      <c r="C13" s="382">
        <f t="shared" si="0"/>
        <v>0.57597402597402603</v>
      </c>
      <c r="D13" s="379">
        <v>1103</v>
      </c>
      <c r="E13" s="382">
        <f t="shared" si="1"/>
        <v>0.71623376623376622</v>
      </c>
      <c r="F13" s="379">
        <v>362</v>
      </c>
      <c r="G13" s="382">
        <f t="shared" si="2"/>
        <v>0.23506493506493506</v>
      </c>
      <c r="H13" s="379">
        <v>471</v>
      </c>
      <c r="I13" s="382">
        <f t="shared" si="3"/>
        <v>0.30584415584415586</v>
      </c>
      <c r="J13" s="379">
        <v>1540</v>
      </c>
    </row>
    <row r="14" spans="1:10" s="116" customFormat="1" ht="12.95">
      <c r="A14" s="291" t="s">
        <v>117</v>
      </c>
      <c r="B14" s="379">
        <v>11</v>
      </c>
      <c r="C14" s="382">
        <f t="shared" si="0"/>
        <v>0.6470588235294118</v>
      </c>
      <c r="D14" s="379">
        <v>10</v>
      </c>
      <c r="E14" s="382">
        <f t="shared" si="1"/>
        <v>0.58823529411764708</v>
      </c>
      <c r="F14" s="379">
        <v>0</v>
      </c>
      <c r="G14" s="382">
        <f t="shared" si="2"/>
        <v>0</v>
      </c>
      <c r="H14" s="379">
        <v>2</v>
      </c>
      <c r="I14" s="382">
        <f t="shared" si="3"/>
        <v>0.11764705882352941</v>
      </c>
      <c r="J14" s="379">
        <v>17</v>
      </c>
    </row>
    <row r="15" spans="1:10" s="116" customFormat="1" ht="12.95">
      <c r="A15" s="291" t="s">
        <v>118</v>
      </c>
      <c r="B15" s="379">
        <v>1318</v>
      </c>
      <c r="C15" s="382">
        <f t="shared" si="0"/>
        <v>0.66164658634538154</v>
      </c>
      <c r="D15" s="379">
        <v>1492</v>
      </c>
      <c r="E15" s="382">
        <f t="shared" si="1"/>
        <v>0.74899598393574296</v>
      </c>
      <c r="F15" s="379">
        <v>320</v>
      </c>
      <c r="G15" s="382">
        <f t="shared" si="2"/>
        <v>0.1606425702811245</v>
      </c>
      <c r="H15" s="379">
        <v>405</v>
      </c>
      <c r="I15" s="382">
        <f t="shared" si="3"/>
        <v>0.2033132530120482</v>
      </c>
      <c r="J15" s="379">
        <v>1992</v>
      </c>
    </row>
    <row r="16" spans="1:10" s="116" customFormat="1" ht="12.95">
      <c r="A16" s="291" t="s">
        <v>119</v>
      </c>
      <c r="B16" s="379">
        <v>1498</v>
      </c>
      <c r="C16" s="382">
        <f t="shared" si="0"/>
        <v>0.60894308943089426</v>
      </c>
      <c r="D16" s="379">
        <v>1740</v>
      </c>
      <c r="E16" s="382">
        <f t="shared" si="1"/>
        <v>0.70731707317073167</v>
      </c>
      <c r="F16" s="379">
        <v>760</v>
      </c>
      <c r="G16" s="382">
        <f t="shared" si="2"/>
        <v>0.30894308943089432</v>
      </c>
      <c r="H16" s="379">
        <v>878</v>
      </c>
      <c r="I16" s="382">
        <f t="shared" si="3"/>
        <v>0.35691056910569108</v>
      </c>
      <c r="J16" s="379">
        <v>2460</v>
      </c>
    </row>
    <row r="17" spans="1:10" s="116" customFormat="1" ht="12.95">
      <c r="A17" s="291" t="s">
        <v>120</v>
      </c>
      <c r="B17" s="379">
        <v>1184</v>
      </c>
      <c r="C17" s="382">
        <f t="shared" si="0"/>
        <v>0.51793525809273844</v>
      </c>
      <c r="D17" s="379">
        <v>1581</v>
      </c>
      <c r="E17" s="382">
        <f t="shared" si="1"/>
        <v>0.69160104986876636</v>
      </c>
      <c r="F17" s="379">
        <v>710</v>
      </c>
      <c r="G17" s="382">
        <f t="shared" si="2"/>
        <v>0.310586176727909</v>
      </c>
      <c r="H17" s="379">
        <v>389</v>
      </c>
      <c r="I17" s="382">
        <f t="shared" si="3"/>
        <v>0.17016622922134733</v>
      </c>
      <c r="J17" s="379">
        <v>2286</v>
      </c>
    </row>
    <row r="18" spans="1:10" s="116" customFormat="1" ht="12.95">
      <c r="A18" s="291" t="s">
        <v>121</v>
      </c>
      <c r="B18" s="379">
        <v>1385</v>
      </c>
      <c r="C18" s="382">
        <f t="shared" si="0"/>
        <v>0.64840823970037453</v>
      </c>
      <c r="D18" s="379">
        <v>1552</v>
      </c>
      <c r="E18" s="382">
        <f t="shared" si="1"/>
        <v>0.72659176029962547</v>
      </c>
      <c r="F18" s="379">
        <v>457</v>
      </c>
      <c r="G18" s="382">
        <f t="shared" si="2"/>
        <v>0.21395131086142322</v>
      </c>
      <c r="H18" s="379">
        <v>370</v>
      </c>
      <c r="I18" s="382">
        <f t="shared" si="3"/>
        <v>0.17322097378277154</v>
      </c>
      <c r="J18" s="379">
        <v>2136</v>
      </c>
    </row>
    <row r="19" spans="1:10" s="116" customFormat="1" ht="12.95">
      <c r="A19" s="291" t="s">
        <v>122</v>
      </c>
      <c r="B19" s="379">
        <v>1062</v>
      </c>
      <c r="C19" s="382">
        <f t="shared" si="0"/>
        <v>0.71951219512195119</v>
      </c>
      <c r="D19" s="379">
        <v>1209</v>
      </c>
      <c r="E19" s="382">
        <f t="shared" si="1"/>
        <v>0.81910569105691056</v>
      </c>
      <c r="F19" s="379">
        <v>380</v>
      </c>
      <c r="G19" s="382">
        <f t="shared" si="2"/>
        <v>0.25745257452574527</v>
      </c>
      <c r="H19" s="379">
        <v>383</v>
      </c>
      <c r="I19" s="382">
        <f t="shared" si="3"/>
        <v>0.25948509485094851</v>
      </c>
      <c r="J19" s="379">
        <v>1476</v>
      </c>
    </row>
    <row r="20" spans="1:10" s="116" customFormat="1" ht="12.95">
      <c r="A20" s="291" t="s">
        <v>123</v>
      </c>
      <c r="B20" s="379">
        <v>203</v>
      </c>
      <c r="C20" s="382">
        <f t="shared" si="0"/>
        <v>0.90625</v>
      </c>
      <c r="D20" s="379">
        <v>186</v>
      </c>
      <c r="E20" s="382">
        <f t="shared" si="1"/>
        <v>0.8303571428571429</v>
      </c>
      <c r="F20" s="379">
        <v>12</v>
      </c>
      <c r="G20" s="382">
        <f t="shared" si="2"/>
        <v>5.3571428571428568E-2</v>
      </c>
      <c r="H20" s="379">
        <v>56</v>
      </c>
      <c r="I20" s="382">
        <f t="shared" si="3"/>
        <v>0.25</v>
      </c>
      <c r="J20" s="379">
        <v>224</v>
      </c>
    </row>
    <row r="21" spans="1:10" s="116" customFormat="1" ht="12.95">
      <c r="A21" s="291" t="s">
        <v>124</v>
      </c>
      <c r="B21" s="379">
        <v>6</v>
      </c>
      <c r="C21" s="382">
        <f t="shared" si="0"/>
        <v>0.8571428571428571</v>
      </c>
      <c r="D21" s="379">
        <v>3</v>
      </c>
      <c r="E21" s="382">
        <f t="shared" si="1"/>
        <v>0.42857142857142855</v>
      </c>
      <c r="F21" s="379">
        <v>1</v>
      </c>
      <c r="G21" s="382">
        <f t="shared" si="2"/>
        <v>0.14285714285714285</v>
      </c>
      <c r="H21" s="379">
        <v>1</v>
      </c>
      <c r="I21" s="382">
        <f t="shared" si="3"/>
        <v>0.14285714285714285</v>
      </c>
      <c r="J21" s="379">
        <v>7</v>
      </c>
    </row>
    <row r="22" spans="1:10" s="116" customFormat="1" ht="12.95">
      <c r="A22" s="291" t="s">
        <v>125</v>
      </c>
      <c r="B22" s="379">
        <v>918</v>
      </c>
      <c r="C22" s="382">
        <f t="shared" si="0"/>
        <v>0.65384615384615385</v>
      </c>
      <c r="D22" s="379">
        <v>1231</v>
      </c>
      <c r="E22" s="382">
        <f t="shared" si="1"/>
        <v>0.87678062678062674</v>
      </c>
      <c r="F22" s="379">
        <v>374</v>
      </c>
      <c r="G22" s="382">
        <f t="shared" si="2"/>
        <v>0.26638176638176636</v>
      </c>
      <c r="H22" s="379">
        <v>190</v>
      </c>
      <c r="I22" s="382">
        <f t="shared" si="3"/>
        <v>0.13532763532763534</v>
      </c>
      <c r="J22" s="379">
        <v>1404</v>
      </c>
    </row>
    <row r="23" spans="1:10" s="116" customFormat="1" ht="12.95">
      <c r="A23" s="291" t="s">
        <v>126</v>
      </c>
      <c r="B23" s="379">
        <v>346</v>
      </c>
      <c r="C23" s="382">
        <f t="shared" si="0"/>
        <v>0.90104166666666663</v>
      </c>
      <c r="D23" s="379">
        <v>367</v>
      </c>
      <c r="E23" s="382">
        <f t="shared" si="1"/>
        <v>0.95572916666666663</v>
      </c>
      <c r="F23" s="379">
        <v>154</v>
      </c>
      <c r="G23" s="382">
        <f t="shared" si="2"/>
        <v>0.40104166666666669</v>
      </c>
      <c r="H23" s="379">
        <v>6</v>
      </c>
      <c r="I23" s="382">
        <f t="shared" si="3"/>
        <v>1.5625E-2</v>
      </c>
      <c r="J23" s="379">
        <v>384</v>
      </c>
    </row>
    <row r="24" spans="1:10" s="116" customFormat="1" ht="12.95">
      <c r="A24" s="291" t="s">
        <v>127</v>
      </c>
      <c r="B24" s="379">
        <v>1086</v>
      </c>
      <c r="C24" s="382">
        <f t="shared" si="0"/>
        <v>0.68431001890359167</v>
      </c>
      <c r="D24" s="379">
        <v>700</v>
      </c>
      <c r="E24" s="382">
        <f t="shared" si="1"/>
        <v>0.4410838059231254</v>
      </c>
      <c r="F24" s="379">
        <v>48</v>
      </c>
      <c r="G24" s="382">
        <f t="shared" si="2"/>
        <v>3.0245746691871456E-2</v>
      </c>
      <c r="H24" s="379">
        <v>70</v>
      </c>
      <c r="I24" s="382">
        <f t="shared" si="3"/>
        <v>4.4108380592312542E-2</v>
      </c>
      <c r="J24" s="379">
        <v>1587</v>
      </c>
    </row>
    <row r="25" spans="1:10" s="116" customFormat="1" ht="12.95">
      <c r="A25" s="291" t="s">
        <v>128</v>
      </c>
      <c r="B25" s="379">
        <v>726</v>
      </c>
      <c r="C25" s="382">
        <f t="shared" si="0"/>
        <v>0.52117731514716437</v>
      </c>
      <c r="D25" s="379">
        <v>1092</v>
      </c>
      <c r="E25" s="382">
        <f t="shared" si="1"/>
        <v>0.7839195979899497</v>
      </c>
      <c r="F25" s="379">
        <v>245</v>
      </c>
      <c r="G25" s="382">
        <f t="shared" si="2"/>
        <v>0.17587939698492464</v>
      </c>
      <c r="H25" s="379">
        <v>199</v>
      </c>
      <c r="I25" s="382">
        <f t="shared" si="3"/>
        <v>0.14285714285714285</v>
      </c>
      <c r="J25" s="379">
        <v>1393</v>
      </c>
    </row>
    <row r="26" spans="1:10" s="116" customFormat="1" ht="12.95">
      <c r="A26" s="291" t="s">
        <v>129</v>
      </c>
      <c r="B26" s="379">
        <v>761</v>
      </c>
      <c r="C26" s="382">
        <f t="shared" si="0"/>
        <v>0.54086709310589909</v>
      </c>
      <c r="D26" s="379">
        <v>877</v>
      </c>
      <c r="E26" s="382">
        <f t="shared" si="1"/>
        <v>0.62331201137171288</v>
      </c>
      <c r="F26" s="379">
        <v>303</v>
      </c>
      <c r="G26" s="382">
        <f t="shared" si="2"/>
        <v>0.21535181236673773</v>
      </c>
      <c r="H26" s="379">
        <v>323</v>
      </c>
      <c r="I26" s="382">
        <f t="shared" si="3"/>
        <v>0.22956645344705046</v>
      </c>
      <c r="J26" s="379">
        <v>1407</v>
      </c>
    </row>
    <row r="27" spans="1:10" s="116" customFormat="1" ht="12.95">
      <c r="A27" s="291" t="s">
        <v>130</v>
      </c>
      <c r="B27" s="379">
        <v>53</v>
      </c>
      <c r="C27" s="382">
        <f t="shared" si="0"/>
        <v>0.96363636363636362</v>
      </c>
      <c r="D27" s="379">
        <v>51</v>
      </c>
      <c r="E27" s="382">
        <f t="shared" si="1"/>
        <v>0.92727272727272725</v>
      </c>
      <c r="F27" s="379">
        <v>12</v>
      </c>
      <c r="G27" s="382">
        <f t="shared" si="2"/>
        <v>0.21818181818181817</v>
      </c>
      <c r="H27" s="379">
        <v>0</v>
      </c>
      <c r="I27" s="382">
        <f t="shared" si="3"/>
        <v>0</v>
      </c>
      <c r="J27" s="379">
        <v>55</v>
      </c>
    </row>
    <row r="28" spans="1:10" s="116" customFormat="1" ht="12.95">
      <c r="A28" s="291" t="s">
        <v>131</v>
      </c>
      <c r="B28" s="379">
        <v>30</v>
      </c>
      <c r="C28" s="382">
        <f t="shared" si="0"/>
        <v>0.967741935483871</v>
      </c>
      <c r="D28" s="379">
        <v>30</v>
      </c>
      <c r="E28" s="382">
        <f t="shared" si="1"/>
        <v>0.967741935483871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31</v>
      </c>
    </row>
    <row r="29" spans="1:10" s="116" customFormat="1" ht="12.95">
      <c r="A29" s="291" t="s">
        <v>132</v>
      </c>
      <c r="B29" s="379">
        <v>1038</v>
      </c>
      <c r="C29" s="382">
        <f t="shared" si="0"/>
        <v>0.78517397881996975</v>
      </c>
      <c r="D29" s="379">
        <v>884</v>
      </c>
      <c r="E29" s="382">
        <f t="shared" si="1"/>
        <v>0.66868381240544628</v>
      </c>
      <c r="F29" s="379">
        <v>276</v>
      </c>
      <c r="G29" s="382">
        <f t="shared" si="2"/>
        <v>0.20877458396369139</v>
      </c>
      <c r="H29" s="379">
        <v>270</v>
      </c>
      <c r="I29" s="382">
        <f t="shared" si="3"/>
        <v>0.20423600605143721</v>
      </c>
      <c r="J29" s="379">
        <v>1322</v>
      </c>
    </row>
    <row r="30" spans="1:10" s="116" customFormat="1" ht="12.95">
      <c r="A30" s="291" t="s">
        <v>133</v>
      </c>
      <c r="B30" s="379">
        <v>1115</v>
      </c>
      <c r="C30" s="382">
        <f t="shared" si="0"/>
        <v>0.76005453306066806</v>
      </c>
      <c r="D30" s="379">
        <v>1184</v>
      </c>
      <c r="E30" s="382">
        <f t="shared" si="1"/>
        <v>0.80708929788684391</v>
      </c>
      <c r="F30" s="379">
        <v>381</v>
      </c>
      <c r="G30" s="382">
        <f t="shared" si="2"/>
        <v>0.25971370143149286</v>
      </c>
      <c r="H30" s="379">
        <v>16</v>
      </c>
      <c r="I30" s="382">
        <f t="shared" si="3"/>
        <v>1.0906612133605999E-2</v>
      </c>
      <c r="J30" s="379">
        <v>1467</v>
      </c>
    </row>
    <row r="31" spans="1:10" s="116" customFormat="1" ht="12.95">
      <c r="A31" s="291" t="s">
        <v>134</v>
      </c>
      <c r="B31" s="379">
        <v>364</v>
      </c>
      <c r="C31" s="382">
        <f t="shared" si="0"/>
        <v>0.73684210526315785</v>
      </c>
      <c r="D31" s="379">
        <v>426</v>
      </c>
      <c r="E31" s="382">
        <f t="shared" si="1"/>
        <v>0.86234817813765186</v>
      </c>
      <c r="F31" s="379">
        <v>79</v>
      </c>
      <c r="G31" s="382">
        <f t="shared" si="2"/>
        <v>0.15991902834008098</v>
      </c>
      <c r="H31" s="379">
        <v>70</v>
      </c>
      <c r="I31" s="382">
        <f t="shared" si="3"/>
        <v>0.1417004048582996</v>
      </c>
      <c r="J31" s="379">
        <v>494</v>
      </c>
    </row>
    <row r="32" spans="1:10" s="116" customFormat="1" ht="12.95">
      <c r="A32" s="291" t="s">
        <v>135</v>
      </c>
      <c r="B32" s="379">
        <v>167</v>
      </c>
      <c r="C32" s="382">
        <f t="shared" si="0"/>
        <v>0.94886363636363635</v>
      </c>
      <c r="D32" s="379">
        <v>152</v>
      </c>
      <c r="E32" s="382">
        <f t="shared" si="1"/>
        <v>0.86363636363636365</v>
      </c>
      <c r="F32" s="379">
        <v>18</v>
      </c>
      <c r="G32" s="382">
        <f t="shared" si="2"/>
        <v>0.10227272727272728</v>
      </c>
      <c r="H32" s="379">
        <v>20</v>
      </c>
      <c r="I32" s="382">
        <f t="shared" si="3"/>
        <v>0.11363636363636363</v>
      </c>
      <c r="J32" s="379">
        <v>176</v>
      </c>
    </row>
    <row r="33" spans="1:10" s="116" customFormat="1" ht="12.95">
      <c r="A33" s="291" t="s">
        <v>136</v>
      </c>
      <c r="B33" s="379">
        <v>1476</v>
      </c>
      <c r="C33" s="382">
        <f t="shared" si="0"/>
        <v>0.76715176715176714</v>
      </c>
      <c r="D33" s="379">
        <v>1316</v>
      </c>
      <c r="E33" s="382">
        <f t="shared" si="1"/>
        <v>0.68399168399168397</v>
      </c>
      <c r="F33" s="379">
        <v>597</v>
      </c>
      <c r="G33" s="382">
        <f t="shared" si="2"/>
        <v>0.31029106029106029</v>
      </c>
      <c r="H33" s="379">
        <v>438</v>
      </c>
      <c r="I33" s="382">
        <f t="shared" si="3"/>
        <v>0.22765072765072766</v>
      </c>
      <c r="J33" s="379">
        <v>1924</v>
      </c>
    </row>
    <row r="34" spans="1:10" s="116" customFormat="1" ht="12.95">
      <c r="A34" s="291" t="s">
        <v>137</v>
      </c>
      <c r="B34" s="379">
        <v>723</v>
      </c>
      <c r="C34" s="382">
        <f t="shared" si="0"/>
        <v>0.74002047082906852</v>
      </c>
      <c r="D34" s="379">
        <v>711</v>
      </c>
      <c r="E34" s="382">
        <f t="shared" si="1"/>
        <v>0.72773797338792223</v>
      </c>
      <c r="F34" s="379">
        <v>192</v>
      </c>
      <c r="G34" s="382">
        <f t="shared" si="2"/>
        <v>0.19651995905834185</v>
      </c>
      <c r="H34" s="379">
        <v>250</v>
      </c>
      <c r="I34" s="382">
        <f t="shared" si="3"/>
        <v>0.25588536335721596</v>
      </c>
      <c r="J34" s="379">
        <v>977</v>
      </c>
    </row>
    <row r="35" spans="1:10" s="116" customFormat="1" ht="12.95">
      <c r="A35" s="291" t="s">
        <v>138</v>
      </c>
      <c r="B35" s="379">
        <v>851</v>
      </c>
      <c r="C35" s="382">
        <f t="shared" si="0"/>
        <v>0.57152451309603758</v>
      </c>
      <c r="D35" s="379">
        <v>1202</v>
      </c>
      <c r="E35" s="382">
        <f t="shared" si="1"/>
        <v>0.80725319006044327</v>
      </c>
      <c r="F35" s="379">
        <v>279</v>
      </c>
      <c r="G35" s="382">
        <f t="shared" si="2"/>
        <v>0.18737407656145064</v>
      </c>
      <c r="H35" s="379">
        <v>205</v>
      </c>
      <c r="I35" s="382">
        <f t="shared" si="3"/>
        <v>0.13767629281396912</v>
      </c>
      <c r="J35" s="379">
        <v>1489</v>
      </c>
    </row>
    <row r="36" spans="1:10" s="116" customFormat="1" ht="12.95">
      <c r="A36" s="291" t="s">
        <v>139</v>
      </c>
      <c r="B36" s="379">
        <v>532</v>
      </c>
      <c r="C36" s="382">
        <f t="shared" si="0"/>
        <v>0.59308807134894093</v>
      </c>
      <c r="D36" s="379">
        <v>450</v>
      </c>
      <c r="E36" s="382">
        <f t="shared" si="1"/>
        <v>0.50167224080267558</v>
      </c>
      <c r="F36" s="379">
        <v>198</v>
      </c>
      <c r="G36" s="382">
        <f t="shared" si="2"/>
        <v>0.22073578595317725</v>
      </c>
      <c r="H36" s="379">
        <v>237</v>
      </c>
      <c r="I36" s="382">
        <f t="shared" si="3"/>
        <v>0.26421404682274247</v>
      </c>
      <c r="J36" s="379">
        <v>897</v>
      </c>
    </row>
    <row r="37" spans="1:10" s="116" customFormat="1" ht="12.95">
      <c r="A37" s="291" t="s">
        <v>140</v>
      </c>
      <c r="B37" s="379">
        <v>790</v>
      </c>
      <c r="C37" s="382">
        <f t="shared" si="0"/>
        <v>0.58088235294117652</v>
      </c>
      <c r="D37" s="379">
        <v>945</v>
      </c>
      <c r="E37" s="382">
        <f t="shared" si="1"/>
        <v>0.69485294117647056</v>
      </c>
      <c r="F37" s="379">
        <v>291</v>
      </c>
      <c r="G37" s="382">
        <f t="shared" si="2"/>
        <v>0.21397058823529411</v>
      </c>
      <c r="H37" s="379">
        <v>202</v>
      </c>
      <c r="I37" s="382">
        <f t="shared" si="3"/>
        <v>0.14852941176470588</v>
      </c>
      <c r="J37" s="379">
        <v>1360</v>
      </c>
    </row>
    <row r="38" spans="1:10" s="116" customFormat="1" ht="12.95">
      <c r="A38" s="291" t="s">
        <v>141</v>
      </c>
      <c r="B38" s="379">
        <v>733</v>
      </c>
      <c r="C38" s="382">
        <f t="shared" si="0"/>
        <v>0.6961063627730294</v>
      </c>
      <c r="D38" s="379">
        <v>840</v>
      </c>
      <c r="E38" s="382">
        <f t="shared" si="1"/>
        <v>0.79772079772079774</v>
      </c>
      <c r="F38" s="379">
        <v>270</v>
      </c>
      <c r="G38" s="382">
        <f t="shared" si="2"/>
        <v>0.25641025641025639</v>
      </c>
      <c r="H38" s="379">
        <v>218</v>
      </c>
      <c r="I38" s="382">
        <f t="shared" si="3"/>
        <v>0.2070275403608737</v>
      </c>
      <c r="J38" s="379">
        <v>1053</v>
      </c>
    </row>
    <row r="39" spans="1:10" s="116" customFormat="1" ht="12.95">
      <c r="A39" s="291" t="s">
        <v>142</v>
      </c>
      <c r="B39" s="379">
        <v>372</v>
      </c>
      <c r="C39" s="382">
        <f t="shared" si="0"/>
        <v>0.89638554216867472</v>
      </c>
      <c r="D39" s="379">
        <v>343</v>
      </c>
      <c r="E39" s="382">
        <f t="shared" si="1"/>
        <v>0.82650602409638552</v>
      </c>
      <c r="F39" s="379">
        <v>82</v>
      </c>
      <c r="G39" s="382">
        <f t="shared" si="2"/>
        <v>0.19759036144578312</v>
      </c>
      <c r="H39" s="379">
        <v>117</v>
      </c>
      <c r="I39" s="382">
        <f t="shared" si="3"/>
        <v>0.28192771084337348</v>
      </c>
      <c r="J39" s="379">
        <v>415</v>
      </c>
    </row>
    <row r="40" spans="1:10" s="116" customFormat="1" ht="12.95">
      <c r="A40" s="291" t="s">
        <v>143</v>
      </c>
      <c r="B40" s="379">
        <v>1103</v>
      </c>
      <c r="C40" s="382">
        <f t="shared" si="0"/>
        <v>0.68551895587321321</v>
      </c>
      <c r="D40" s="379">
        <v>1252</v>
      </c>
      <c r="E40" s="382">
        <f t="shared" si="1"/>
        <v>0.77812305779987567</v>
      </c>
      <c r="F40" s="379">
        <v>342</v>
      </c>
      <c r="G40" s="382">
        <f t="shared" si="2"/>
        <v>0.21255438160348042</v>
      </c>
      <c r="H40" s="379">
        <v>399</v>
      </c>
      <c r="I40" s="382">
        <f t="shared" si="3"/>
        <v>0.24798011187072716</v>
      </c>
      <c r="J40" s="379">
        <v>1609</v>
      </c>
    </row>
    <row r="41" spans="1:10" s="116" customFormat="1" ht="12.95">
      <c r="A41" s="291" t="s">
        <v>144</v>
      </c>
      <c r="B41" s="379">
        <v>541</v>
      </c>
      <c r="C41" s="382">
        <f t="shared" si="0"/>
        <v>0.4523411371237458</v>
      </c>
      <c r="D41" s="379">
        <v>951</v>
      </c>
      <c r="E41" s="382">
        <f t="shared" si="1"/>
        <v>0.79515050167224077</v>
      </c>
      <c r="F41" s="379">
        <v>235</v>
      </c>
      <c r="G41" s="382">
        <f t="shared" si="2"/>
        <v>0.19648829431438128</v>
      </c>
      <c r="H41" s="379">
        <v>248</v>
      </c>
      <c r="I41" s="382">
        <f t="shared" si="3"/>
        <v>0.20735785953177258</v>
      </c>
      <c r="J41" s="379">
        <v>1196</v>
      </c>
    </row>
    <row r="42" spans="1:10" s="116" customFormat="1" ht="12.95">
      <c r="A42" s="291" t="s">
        <v>145</v>
      </c>
      <c r="B42" s="379">
        <v>14</v>
      </c>
      <c r="C42" s="382">
        <f t="shared" si="0"/>
        <v>0.58333333333333337</v>
      </c>
      <c r="D42" s="379">
        <v>14</v>
      </c>
      <c r="E42" s="382">
        <f t="shared" si="1"/>
        <v>0.58333333333333337</v>
      </c>
      <c r="F42" s="379">
        <v>1</v>
      </c>
      <c r="G42" s="382">
        <f t="shared" si="2"/>
        <v>4.1666666666666664E-2</v>
      </c>
      <c r="H42" s="379">
        <v>3</v>
      </c>
      <c r="I42" s="382">
        <f t="shared" si="3"/>
        <v>0.125</v>
      </c>
      <c r="J42" s="379">
        <v>24</v>
      </c>
    </row>
    <row r="43" spans="1:10" s="116" customFormat="1" ht="12.95">
      <c r="A43" s="291" t="s">
        <v>146</v>
      </c>
      <c r="B43" s="379">
        <v>59</v>
      </c>
      <c r="C43" s="382">
        <f t="shared" si="0"/>
        <v>0.921875</v>
      </c>
      <c r="D43" s="379">
        <v>61</v>
      </c>
      <c r="E43" s="382">
        <f t="shared" si="1"/>
        <v>0.953125</v>
      </c>
      <c r="F43" s="379">
        <v>1</v>
      </c>
      <c r="G43" s="382">
        <f t="shared" si="2"/>
        <v>1.5625E-2</v>
      </c>
      <c r="H43" s="379">
        <v>0</v>
      </c>
      <c r="I43" s="382">
        <f t="shared" si="3"/>
        <v>0</v>
      </c>
      <c r="J43" s="379">
        <v>64</v>
      </c>
    </row>
    <row r="44" spans="1:10" s="116" customFormat="1" ht="12.95">
      <c r="B44" s="380"/>
      <c r="C44" s="380"/>
      <c r="D44" s="380"/>
      <c r="E44" s="380"/>
      <c r="F44" s="380"/>
      <c r="G44" s="380"/>
      <c r="H44" s="380"/>
      <c r="I44" s="380"/>
    </row>
    <row r="45" spans="1:10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</row>
  </sheetData>
  <sheetProtection selectLockedCells="1" selectUnlockedCells="1"/>
  <mergeCells count="7">
    <mergeCell ref="A3:J3"/>
    <mergeCell ref="A8:A10"/>
    <mergeCell ref="B8:J8"/>
    <mergeCell ref="B9:C9"/>
    <mergeCell ref="D9:E9"/>
    <mergeCell ref="F9:G9"/>
    <mergeCell ref="H9:I9"/>
  </mergeCells>
  <conditionalFormatting sqref="A4:C5 B6:C6">
    <cfRule type="duplicateValues" dxfId="187" priority="3"/>
  </conditionalFormatting>
  <conditionalFormatting sqref="A6">
    <cfRule type="duplicateValues" dxfId="186" priority="2"/>
  </conditionalFormatting>
  <conditionalFormatting sqref="D4:J6">
    <cfRule type="duplicateValues" dxfId="185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E4A11-6DA9-AB45-8598-95A25C073D65}">
  <dimension ref="A1:AB45"/>
  <sheetViews>
    <sheetView showGridLines="0" zoomScale="87" zoomScaleNormal="87" workbookViewId="0"/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27" width="11.42578125" style="142"/>
    <col min="28" max="28" width="14.140625" style="128" bestFit="1" customWidth="1"/>
    <col min="29" max="16384" width="11.42578125" style="128"/>
  </cols>
  <sheetData>
    <row r="1" spans="1:28" s="114" customFormat="1" ht="59.25" customHeight="1">
      <c r="B1" s="371"/>
      <c r="C1" s="371"/>
    </row>
    <row r="2" spans="1:28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</row>
    <row r="3" spans="1:28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</row>
    <row r="4" spans="1:28">
      <c r="A4" s="191" t="s">
        <v>18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373"/>
      <c r="AB4" s="373"/>
    </row>
    <row r="5" spans="1:28">
      <c r="A5" s="383" t="s">
        <v>243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</row>
    <row r="6" spans="1:28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</row>
    <row r="8" spans="1:28" s="116" customFormat="1" ht="12.95">
      <c r="A8" s="618" t="s">
        <v>112</v>
      </c>
      <c r="B8" s="621" t="s">
        <v>18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622"/>
      <c r="Y8" s="622"/>
      <c r="Z8" s="622"/>
      <c r="AA8" s="622"/>
      <c r="AB8" s="623"/>
    </row>
    <row r="9" spans="1:28" s="116" customFormat="1" ht="38.25" customHeight="1">
      <c r="A9" s="619"/>
      <c r="B9" s="621" t="s">
        <v>244</v>
      </c>
      <c r="C9" s="623"/>
      <c r="D9" s="621" t="s">
        <v>245</v>
      </c>
      <c r="E9" s="623"/>
      <c r="F9" s="621" t="s">
        <v>246</v>
      </c>
      <c r="G9" s="623"/>
      <c r="H9" s="621" t="s">
        <v>247</v>
      </c>
      <c r="I9" s="623"/>
      <c r="J9" s="621" t="s">
        <v>248</v>
      </c>
      <c r="K9" s="623"/>
      <c r="L9" s="621" t="s">
        <v>249</v>
      </c>
      <c r="M9" s="623"/>
      <c r="N9" s="621" t="s">
        <v>250</v>
      </c>
      <c r="O9" s="623"/>
      <c r="P9" s="621" t="s">
        <v>251</v>
      </c>
      <c r="Q9" s="623"/>
      <c r="R9" s="621" t="s">
        <v>252</v>
      </c>
      <c r="S9" s="623"/>
      <c r="T9" s="621" t="s">
        <v>253</v>
      </c>
      <c r="U9" s="623"/>
      <c r="V9" s="621" t="s">
        <v>254</v>
      </c>
      <c r="W9" s="623"/>
      <c r="X9" s="621" t="s">
        <v>255</v>
      </c>
      <c r="Y9" s="623"/>
      <c r="Z9" s="621" t="s">
        <v>237</v>
      </c>
      <c r="AA9" s="623"/>
      <c r="AB9" s="41" t="s">
        <v>198</v>
      </c>
    </row>
    <row r="10" spans="1:28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 t="s">
        <v>152</v>
      </c>
      <c r="S10" s="41" t="s">
        <v>153</v>
      </c>
      <c r="T10" s="41" t="s">
        <v>152</v>
      </c>
      <c r="U10" s="41" t="s">
        <v>153</v>
      </c>
      <c r="V10" s="41" t="s">
        <v>152</v>
      </c>
      <c r="W10" s="41" t="s">
        <v>153</v>
      </c>
      <c r="X10" s="41" t="s">
        <v>152</v>
      </c>
      <c r="Y10" s="41" t="s">
        <v>153</v>
      </c>
      <c r="Z10" s="41" t="s">
        <v>152</v>
      </c>
      <c r="AA10" s="41" t="s">
        <v>153</v>
      </c>
      <c r="AB10" s="41"/>
    </row>
    <row r="11" spans="1:28" s="116" customFormat="1" ht="12.95">
      <c r="A11" s="376" t="s">
        <v>114</v>
      </c>
      <c r="B11" s="377">
        <f>SUM(B12:B43)</f>
        <v>1786</v>
      </c>
      <c r="C11" s="381">
        <f>B11/$AB11</f>
        <v>5.3031652710968588E-2</v>
      </c>
      <c r="D11" s="377">
        <f>SUM(D12:D43)</f>
        <v>6047</v>
      </c>
      <c r="E11" s="381">
        <f>D11/$AB11</f>
        <v>0.1795534176613813</v>
      </c>
      <c r="F11" s="377">
        <f>SUM(F12:F43)</f>
        <v>10156</v>
      </c>
      <c r="G11" s="381">
        <f>F11/$AB11</f>
        <v>0.30156185046617973</v>
      </c>
      <c r="H11" s="377">
        <f>SUM(H12:H43)</f>
        <v>10903</v>
      </c>
      <c r="I11" s="381">
        <f>H11/$AB11</f>
        <v>0.32374250252390285</v>
      </c>
      <c r="J11" s="377">
        <f>SUM(J12:J43)</f>
        <v>4874</v>
      </c>
      <c r="K11" s="381">
        <f>J11/$AB11</f>
        <v>0.14472355840608112</v>
      </c>
      <c r="L11" s="377">
        <f>SUM(L12:L43)</f>
        <v>705</v>
      </c>
      <c r="M11" s="381">
        <f>L11/$AB11</f>
        <v>2.0933547122750758E-2</v>
      </c>
      <c r="N11" s="377">
        <f>SUM(N12:N43)</f>
        <v>14607</v>
      </c>
      <c r="O11" s="381">
        <f>N11/$AB11</f>
        <v>0.43372528059861037</v>
      </c>
      <c r="P11" s="377">
        <f>SUM(P12:P43)</f>
        <v>1067</v>
      </c>
      <c r="Q11" s="381">
        <f>P11/$AB11</f>
        <v>3.1682403943227029E-2</v>
      </c>
      <c r="R11" s="377">
        <f>SUM(R12:R43)</f>
        <v>2628</v>
      </c>
      <c r="S11" s="381">
        <f>R11/$AB11</f>
        <v>7.8033137359700688E-2</v>
      </c>
      <c r="T11" s="377">
        <f>SUM(T12:T43)</f>
        <v>1446</v>
      </c>
      <c r="U11" s="381">
        <f>T11/$AB11</f>
        <v>4.2936041332620703E-2</v>
      </c>
      <c r="V11" s="377">
        <f>SUM(V12:V43)</f>
        <v>884</v>
      </c>
      <c r="W11" s="381">
        <f>V11/$AB11</f>
        <v>2.6248589583704497E-2</v>
      </c>
      <c r="X11" s="377">
        <f>SUM(X12:X43)</f>
        <v>166</v>
      </c>
      <c r="Y11" s="381">
        <f>X11/$AB11</f>
        <v>4.9290337906051432E-3</v>
      </c>
      <c r="Z11" s="377">
        <f>SUM(Z12:Z43)</f>
        <v>863</v>
      </c>
      <c r="AA11" s="381">
        <f>Z11/$AB11</f>
        <v>2.5625037116218302E-2</v>
      </c>
      <c r="AB11" s="377">
        <f>SUM(AB12:AB43)</f>
        <v>33678</v>
      </c>
    </row>
    <row r="12" spans="1:28" s="116" customFormat="1" ht="12.95">
      <c r="A12" s="291" t="s">
        <v>115</v>
      </c>
      <c r="B12" s="379">
        <v>16</v>
      </c>
      <c r="C12" s="382">
        <f>B12/$AB12</f>
        <v>1.9704433497536946E-2</v>
      </c>
      <c r="D12" s="379">
        <v>19</v>
      </c>
      <c r="E12" s="382">
        <f>D12/$AB12</f>
        <v>2.3399014778325122E-2</v>
      </c>
      <c r="F12" s="379">
        <v>326</v>
      </c>
      <c r="G12" s="382">
        <f>F12/$AB12</f>
        <v>0.40147783251231528</v>
      </c>
      <c r="H12" s="379">
        <v>455</v>
      </c>
      <c r="I12" s="382">
        <f>H12/$AB12</f>
        <v>0.56034482758620685</v>
      </c>
      <c r="J12" s="379">
        <v>142</v>
      </c>
      <c r="K12" s="382">
        <f>J12/$AB12</f>
        <v>0.1748768472906404</v>
      </c>
      <c r="L12" s="379">
        <v>42</v>
      </c>
      <c r="M12" s="382">
        <f>L12/$AB12</f>
        <v>5.1724137931034482E-2</v>
      </c>
      <c r="N12" s="379">
        <v>323</v>
      </c>
      <c r="O12" s="382">
        <f>N12/$AB12</f>
        <v>0.39778325123152708</v>
      </c>
      <c r="P12" s="379">
        <v>33</v>
      </c>
      <c r="Q12" s="382">
        <f>P12/$AB12</f>
        <v>4.064039408866995E-2</v>
      </c>
      <c r="R12" s="379">
        <v>82</v>
      </c>
      <c r="S12" s="382">
        <f>R12/$AB12</f>
        <v>0.10098522167487685</v>
      </c>
      <c r="T12" s="379">
        <v>3</v>
      </c>
      <c r="U12" s="382">
        <f>T12/$AB12</f>
        <v>3.6945812807881772E-3</v>
      </c>
      <c r="V12" s="379">
        <v>1</v>
      </c>
      <c r="W12" s="382">
        <f>V12/$AB12</f>
        <v>1.2315270935960591E-3</v>
      </c>
      <c r="X12" s="379">
        <v>4</v>
      </c>
      <c r="Y12" s="382">
        <f>X12/$AB12</f>
        <v>4.9261083743842365E-3</v>
      </c>
      <c r="Z12" s="379">
        <v>19</v>
      </c>
      <c r="AA12" s="382">
        <f>Z12/$AB12</f>
        <v>2.3399014778325122E-2</v>
      </c>
      <c r="AB12" s="379">
        <v>812</v>
      </c>
    </row>
    <row r="13" spans="1:28" s="116" customFormat="1" ht="12.95">
      <c r="A13" s="291" t="s">
        <v>116</v>
      </c>
      <c r="B13" s="379">
        <v>103</v>
      </c>
      <c r="C13" s="382">
        <f>B13/$AB13</f>
        <v>6.6883116883116878E-2</v>
      </c>
      <c r="D13" s="379">
        <v>351</v>
      </c>
      <c r="E13" s="382">
        <f>D13/$AB13</f>
        <v>0.22792207792207791</v>
      </c>
      <c r="F13" s="379">
        <v>333</v>
      </c>
      <c r="G13" s="382">
        <f>F13/$AB13</f>
        <v>0.21623376623376622</v>
      </c>
      <c r="H13" s="379">
        <v>416</v>
      </c>
      <c r="I13" s="382">
        <f>H13/$AB13</f>
        <v>0.27012987012987011</v>
      </c>
      <c r="J13" s="379">
        <v>365</v>
      </c>
      <c r="K13" s="382">
        <f>J13/$AB13</f>
        <v>0.23701298701298701</v>
      </c>
      <c r="L13" s="379">
        <v>37</v>
      </c>
      <c r="M13" s="382">
        <f>L13/$AB13</f>
        <v>2.4025974025974027E-2</v>
      </c>
      <c r="N13" s="379">
        <v>524</v>
      </c>
      <c r="O13" s="382">
        <f>N13/$AB13</f>
        <v>0.34025974025974026</v>
      </c>
      <c r="P13" s="379">
        <v>87</v>
      </c>
      <c r="Q13" s="382">
        <f>P13/$AB13</f>
        <v>5.6493506493506492E-2</v>
      </c>
      <c r="R13" s="379">
        <v>151</v>
      </c>
      <c r="S13" s="382">
        <f>R13/$AB13</f>
        <v>9.8051948051948057E-2</v>
      </c>
      <c r="T13" s="379">
        <v>170</v>
      </c>
      <c r="U13" s="382">
        <f>T13/$AB13</f>
        <v>0.11038961038961038</v>
      </c>
      <c r="V13" s="379">
        <v>67</v>
      </c>
      <c r="W13" s="382">
        <f>V13/$AB13</f>
        <v>4.3506493506493507E-2</v>
      </c>
      <c r="X13" s="379">
        <v>7</v>
      </c>
      <c r="Y13" s="382">
        <f>X13/$AB13</f>
        <v>4.5454545454545452E-3</v>
      </c>
      <c r="Z13" s="379">
        <v>39</v>
      </c>
      <c r="AA13" s="382">
        <f>Z13/$AB13</f>
        <v>2.5324675324675326E-2</v>
      </c>
      <c r="AB13" s="379">
        <v>1540</v>
      </c>
    </row>
    <row r="14" spans="1:28" s="116" customFormat="1" ht="12.95">
      <c r="A14" s="291" t="s">
        <v>117</v>
      </c>
      <c r="B14" s="379">
        <v>1</v>
      </c>
      <c r="C14" s="382">
        <f>B14/$AB14</f>
        <v>5.8823529411764705E-2</v>
      </c>
      <c r="D14" s="379">
        <v>4</v>
      </c>
      <c r="E14" s="382">
        <f>D14/$AB14</f>
        <v>0.23529411764705882</v>
      </c>
      <c r="F14" s="379">
        <v>8</v>
      </c>
      <c r="G14" s="382">
        <f>F14/$AB14</f>
        <v>0.47058823529411764</v>
      </c>
      <c r="H14" s="379">
        <v>5</v>
      </c>
      <c r="I14" s="382">
        <f>H14/$AB14</f>
        <v>0.29411764705882354</v>
      </c>
      <c r="J14" s="379">
        <v>3</v>
      </c>
      <c r="K14" s="382">
        <f>J14/$AB14</f>
        <v>0.17647058823529413</v>
      </c>
      <c r="L14" s="379">
        <v>0</v>
      </c>
      <c r="M14" s="382">
        <f>L14/$AB14</f>
        <v>0</v>
      </c>
      <c r="N14" s="379">
        <v>6</v>
      </c>
      <c r="O14" s="382">
        <f>N14/$AB14</f>
        <v>0.35294117647058826</v>
      </c>
      <c r="P14" s="379">
        <v>0</v>
      </c>
      <c r="Q14" s="382">
        <f>P14/$AB14</f>
        <v>0</v>
      </c>
      <c r="R14" s="379">
        <v>2</v>
      </c>
      <c r="S14" s="382">
        <f>R14/$AB14</f>
        <v>0.11764705882352941</v>
      </c>
      <c r="T14" s="379">
        <v>0</v>
      </c>
      <c r="U14" s="382">
        <f>T14/$AB14</f>
        <v>0</v>
      </c>
      <c r="V14" s="379">
        <v>3</v>
      </c>
      <c r="W14" s="382">
        <f>V14/$AB14</f>
        <v>0.17647058823529413</v>
      </c>
      <c r="X14" s="379">
        <v>0</v>
      </c>
      <c r="Y14" s="382">
        <f>X14/$AB14</f>
        <v>0</v>
      </c>
      <c r="Z14" s="379">
        <v>0</v>
      </c>
      <c r="AA14" s="382">
        <f>Z14/$AB14</f>
        <v>0</v>
      </c>
      <c r="AB14" s="379">
        <v>17</v>
      </c>
    </row>
    <row r="15" spans="1:28" s="116" customFormat="1" ht="12.95">
      <c r="A15" s="291" t="s">
        <v>118</v>
      </c>
      <c r="B15" s="379">
        <v>123</v>
      </c>
      <c r="C15" s="382">
        <f>B15/$AB15</f>
        <v>6.1746987951807226E-2</v>
      </c>
      <c r="D15" s="379">
        <v>320</v>
      </c>
      <c r="E15" s="382">
        <f>D15/$AB15</f>
        <v>0.1606425702811245</v>
      </c>
      <c r="F15" s="379">
        <v>732</v>
      </c>
      <c r="G15" s="382">
        <f>F15/$AB15</f>
        <v>0.36746987951807231</v>
      </c>
      <c r="H15" s="379">
        <v>910</v>
      </c>
      <c r="I15" s="382">
        <f>H15/$AB15</f>
        <v>0.45682730923694781</v>
      </c>
      <c r="J15" s="379">
        <v>309</v>
      </c>
      <c r="K15" s="382">
        <f>J15/$AB15</f>
        <v>0.15512048192771086</v>
      </c>
      <c r="L15" s="379">
        <v>45</v>
      </c>
      <c r="M15" s="382">
        <f>L15/$AB15</f>
        <v>2.2590361445783132E-2</v>
      </c>
      <c r="N15" s="379">
        <v>648</v>
      </c>
      <c r="O15" s="382">
        <f>N15/$AB15</f>
        <v>0.3253012048192771</v>
      </c>
      <c r="P15" s="379">
        <v>73</v>
      </c>
      <c r="Q15" s="382">
        <f>P15/$AB15</f>
        <v>3.6646586345381524E-2</v>
      </c>
      <c r="R15" s="379">
        <v>255</v>
      </c>
      <c r="S15" s="382">
        <f>R15/$AB15</f>
        <v>0.12801204819277109</v>
      </c>
      <c r="T15" s="379">
        <v>34</v>
      </c>
      <c r="U15" s="382">
        <f>T15/$AB15</f>
        <v>1.7068273092369479E-2</v>
      </c>
      <c r="V15" s="379">
        <v>85</v>
      </c>
      <c r="W15" s="382">
        <f>V15/$AB15</f>
        <v>4.2670682730923698E-2</v>
      </c>
      <c r="X15" s="379">
        <v>4</v>
      </c>
      <c r="Y15" s="382">
        <f>X15/$AB15</f>
        <v>2.008032128514056E-3</v>
      </c>
      <c r="Z15" s="379">
        <v>89</v>
      </c>
      <c r="AA15" s="382">
        <f>Z15/$AB15</f>
        <v>4.4678714859437751E-2</v>
      </c>
      <c r="AB15" s="379">
        <v>1992</v>
      </c>
    </row>
    <row r="16" spans="1:28" s="116" customFormat="1" ht="12.95">
      <c r="A16" s="291" t="s">
        <v>119</v>
      </c>
      <c r="B16" s="379">
        <v>131</v>
      </c>
      <c r="C16" s="382">
        <f>B16/$AB16</f>
        <v>5.3252032520325204E-2</v>
      </c>
      <c r="D16" s="379">
        <v>512</v>
      </c>
      <c r="E16" s="382">
        <f>D16/$AB16</f>
        <v>0.20813008130081301</v>
      </c>
      <c r="F16" s="379">
        <v>583</v>
      </c>
      <c r="G16" s="382">
        <f>F16/$AB16</f>
        <v>0.23699186991869919</v>
      </c>
      <c r="H16" s="379">
        <v>831</v>
      </c>
      <c r="I16" s="382">
        <f>H16/$AB16</f>
        <v>0.33780487804878051</v>
      </c>
      <c r="J16" s="379">
        <v>496</v>
      </c>
      <c r="K16" s="382">
        <f>J16/$AB16</f>
        <v>0.2016260162601626</v>
      </c>
      <c r="L16" s="379">
        <v>110</v>
      </c>
      <c r="M16" s="382">
        <f>L16/$AB16</f>
        <v>4.4715447154471545E-2</v>
      </c>
      <c r="N16" s="379">
        <v>753</v>
      </c>
      <c r="O16" s="382">
        <f>N16/$AB16</f>
        <v>0.30609756097560975</v>
      </c>
      <c r="P16" s="379">
        <v>98</v>
      </c>
      <c r="Q16" s="382">
        <f>P16/$AB16</f>
        <v>3.9837398373983743E-2</v>
      </c>
      <c r="R16" s="379">
        <v>185</v>
      </c>
      <c r="S16" s="382">
        <f>R16/$AB16</f>
        <v>7.5203252032520332E-2</v>
      </c>
      <c r="T16" s="379">
        <v>463</v>
      </c>
      <c r="U16" s="382">
        <f>T16/$AB16</f>
        <v>0.18821138211382113</v>
      </c>
      <c r="V16" s="379">
        <v>103</v>
      </c>
      <c r="W16" s="382">
        <f>V16/$AB16</f>
        <v>4.1869918699186992E-2</v>
      </c>
      <c r="X16" s="379">
        <v>3</v>
      </c>
      <c r="Y16" s="382">
        <f>X16/$AB16</f>
        <v>1.2195121951219512E-3</v>
      </c>
      <c r="Z16" s="379">
        <v>147</v>
      </c>
      <c r="AA16" s="382">
        <f>Z16/$AB16</f>
        <v>5.9756097560975607E-2</v>
      </c>
      <c r="AB16" s="379">
        <v>2460</v>
      </c>
    </row>
    <row r="17" spans="1:28" s="116" customFormat="1" ht="12.95">
      <c r="A17" s="291" t="s">
        <v>120</v>
      </c>
      <c r="B17" s="379">
        <v>221</v>
      </c>
      <c r="C17" s="382">
        <f>B17/$AB17</f>
        <v>9.6675415573053369E-2</v>
      </c>
      <c r="D17" s="379">
        <v>311</v>
      </c>
      <c r="E17" s="382">
        <f>D17/$AB17</f>
        <v>0.13604549431321084</v>
      </c>
      <c r="F17" s="379">
        <v>721</v>
      </c>
      <c r="G17" s="382">
        <f>F17/$AB17</f>
        <v>0.31539807524059493</v>
      </c>
      <c r="H17" s="379">
        <v>440</v>
      </c>
      <c r="I17" s="382">
        <f>H17/$AB17</f>
        <v>0.19247594050743658</v>
      </c>
      <c r="J17" s="379">
        <v>115</v>
      </c>
      <c r="K17" s="382">
        <f>J17/$AB17</f>
        <v>5.0306211723534555E-2</v>
      </c>
      <c r="L17" s="379">
        <v>16</v>
      </c>
      <c r="M17" s="382">
        <f>L17/$AB17</f>
        <v>6.99912510936133E-3</v>
      </c>
      <c r="N17" s="379">
        <v>1103</v>
      </c>
      <c r="O17" s="382">
        <f>N17/$AB17</f>
        <v>0.48250218722659666</v>
      </c>
      <c r="P17" s="379">
        <v>39</v>
      </c>
      <c r="Q17" s="382">
        <f>P17/$AB17</f>
        <v>1.7060367454068241E-2</v>
      </c>
      <c r="R17" s="379">
        <v>81</v>
      </c>
      <c r="S17" s="382">
        <f>R17/$AB17</f>
        <v>3.5433070866141732E-2</v>
      </c>
      <c r="T17" s="379">
        <v>107</v>
      </c>
      <c r="U17" s="382">
        <f>T17/$AB17</f>
        <v>4.6806649168853895E-2</v>
      </c>
      <c r="V17" s="379">
        <v>40</v>
      </c>
      <c r="W17" s="382">
        <f>V17/$AB17</f>
        <v>1.7497812773403325E-2</v>
      </c>
      <c r="X17" s="379">
        <v>65</v>
      </c>
      <c r="Y17" s="382">
        <f>X17/$AB17</f>
        <v>2.8433945756780401E-2</v>
      </c>
      <c r="Z17" s="379">
        <v>25</v>
      </c>
      <c r="AA17" s="382">
        <f>Z17/$AB17</f>
        <v>1.0936132983377077E-2</v>
      </c>
      <c r="AB17" s="379">
        <v>2286</v>
      </c>
    </row>
    <row r="18" spans="1:28" s="116" customFormat="1" ht="12.95">
      <c r="A18" s="291" t="s">
        <v>121</v>
      </c>
      <c r="B18" s="379">
        <v>112</v>
      </c>
      <c r="C18" s="382">
        <f>B18/$AB18</f>
        <v>5.2434456928838954E-2</v>
      </c>
      <c r="D18" s="379">
        <v>753</v>
      </c>
      <c r="E18" s="382">
        <f>D18/$AB18</f>
        <v>0.35252808988764045</v>
      </c>
      <c r="F18" s="379">
        <v>932</v>
      </c>
      <c r="G18" s="382">
        <f>F18/$AB18</f>
        <v>0.43632958801498128</v>
      </c>
      <c r="H18" s="379">
        <v>997</v>
      </c>
      <c r="I18" s="382">
        <f>H18/$AB18</f>
        <v>0.46676029962546817</v>
      </c>
      <c r="J18" s="379">
        <v>143</v>
      </c>
      <c r="K18" s="382">
        <f>J18/$AB18</f>
        <v>6.6947565543071158E-2</v>
      </c>
      <c r="L18" s="379">
        <v>36</v>
      </c>
      <c r="M18" s="382">
        <f>L18/$AB18</f>
        <v>1.6853932584269662E-2</v>
      </c>
      <c r="N18" s="379">
        <v>513</v>
      </c>
      <c r="O18" s="382">
        <f>N18/$AB18</f>
        <v>0.2401685393258427</v>
      </c>
      <c r="P18" s="379">
        <v>72</v>
      </c>
      <c r="Q18" s="382">
        <f>P18/$AB18</f>
        <v>3.3707865168539325E-2</v>
      </c>
      <c r="R18" s="379">
        <v>134</v>
      </c>
      <c r="S18" s="382">
        <f>R18/$AB18</f>
        <v>6.2734082397003746E-2</v>
      </c>
      <c r="T18" s="379">
        <v>55</v>
      </c>
      <c r="U18" s="382">
        <f>T18/$AB18</f>
        <v>2.5749063670411985E-2</v>
      </c>
      <c r="V18" s="379">
        <v>62</v>
      </c>
      <c r="W18" s="382">
        <f>V18/$AB18</f>
        <v>2.9026217228464421E-2</v>
      </c>
      <c r="X18" s="379">
        <v>3</v>
      </c>
      <c r="Y18" s="382">
        <f>X18/$AB18</f>
        <v>1.4044943820224719E-3</v>
      </c>
      <c r="Z18" s="379">
        <v>49</v>
      </c>
      <c r="AA18" s="382">
        <f>Z18/$AB18</f>
        <v>2.2940074906367042E-2</v>
      </c>
      <c r="AB18" s="379">
        <v>2136</v>
      </c>
    </row>
    <row r="19" spans="1:28" s="116" customFormat="1" ht="12.95">
      <c r="A19" s="291" t="s">
        <v>122</v>
      </c>
      <c r="B19" s="379">
        <v>100</v>
      </c>
      <c r="C19" s="382">
        <f>B19/$AB19</f>
        <v>6.7750677506775062E-2</v>
      </c>
      <c r="D19" s="379">
        <v>192</v>
      </c>
      <c r="E19" s="382">
        <f>D19/$AB19</f>
        <v>0.13008130081300814</v>
      </c>
      <c r="F19" s="379">
        <v>380</v>
      </c>
      <c r="G19" s="382">
        <f>F19/$AB19</f>
        <v>0.25745257452574527</v>
      </c>
      <c r="H19" s="379">
        <v>494</v>
      </c>
      <c r="I19" s="382">
        <f>H19/$AB19</f>
        <v>0.33468834688346882</v>
      </c>
      <c r="J19" s="379">
        <v>225</v>
      </c>
      <c r="K19" s="382">
        <f>J19/$AB19</f>
        <v>0.1524390243902439</v>
      </c>
      <c r="L19" s="379">
        <v>33</v>
      </c>
      <c r="M19" s="382">
        <f>L19/$AB19</f>
        <v>2.2357723577235773E-2</v>
      </c>
      <c r="N19" s="379">
        <v>630</v>
      </c>
      <c r="O19" s="382">
        <f>N19/$AB19</f>
        <v>0.42682926829268292</v>
      </c>
      <c r="P19" s="379">
        <v>43</v>
      </c>
      <c r="Q19" s="382">
        <f>P19/$AB19</f>
        <v>2.9132791327913278E-2</v>
      </c>
      <c r="R19" s="379">
        <v>61</v>
      </c>
      <c r="S19" s="382">
        <f>R19/$AB19</f>
        <v>4.1327913279132794E-2</v>
      </c>
      <c r="T19" s="379">
        <v>89</v>
      </c>
      <c r="U19" s="382">
        <f>T19/$AB19</f>
        <v>6.0298102981029812E-2</v>
      </c>
      <c r="V19" s="379">
        <v>39</v>
      </c>
      <c r="W19" s="382">
        <f>V19/$AB19</f>
        <v>2.6422764227642278E-2</v>
      </c>
      <c r="X19" s="379">
        <v>0</v>
      </c>
      <c r="Y19" s="382">
        <f>X19/$AB19</f>
        <v>0</v>
      </c>
      <c r="Z19" s="379">
        <v>65</v>
      </c>
      <c r="AA19" s="382">
        <f>Z19/$AB19</f>
        <v>4.4037940379403791E-2</v>
      </c>
      <c r="AB19" s="379">
        <v>1476</v>
      </c>
    </row>
    <row r="20" spans="1:28" s="116" customFormat="1" ht="12.95">
      <c r="A20" s="291" t="s">
        <v>123</v>
      </c>
      <c r="B20" s="379">
        <v>4</v>
      </c>
      <c r="C20" s="382">
        <f>B20/$AB20</f>
        <v>1.7857142857142856E-2</v>
      </c>
      <c r="D20" s="379">
        <v>15</v>
      </c>
      <c r="E20" s="382">
        <f>D20/$AB20</f>
        <v>6.6964285714285712E-2</v>
      </c>
      <c r="F20" s="379">
        <v>62</v>
      </c>
      <c r="G20" s="382">
        <f>F20/$AB20</f>
        <v>0.2767857142857143</v>
      </c>
      <c r="H20" s="379">
        <v>67</v>
      </c>
      <c r="I20" s="382">
        <f>H20/$AB20</f>
        <v>0.29910714285714285</v>
      </c>
      <c r="J20" s="379">
        <v>95</v>
      </c>
      <c r="K20" s="382">
        <f>J20/$AB20</f>
        <v>0.42410714285714285</v>
      </c>
      <c r="L20" s="379">
        <v>7</v>
      </c>
      <c r="M20" s="382">
        <f>L20/$AB20</f>
        <v>3.125E-2</v>
      </c>
      <c r="N20" s="379">
        <v>109</v>
      </c>
      <c r="O20" s="382">
        <f>N20/$AB20</f>
        <v>0.48660714285714285</v>
      </c>
      <c r="P20" s="379">
        <v>7</v>
      </c>
      <c r="Q20" s="382">
        <f>P20/$AB20</f>
        <v>3.125E-2</v>
      </c>
      <c r="R20" s="379">
        <v>15</v>
      </c>
      <c r="S20" s="382">
        <f>R20/$AB20</f>
        <v>6.6964285714285712E-2</v>
      </c>
      <c r="T20" s="379">
        <v>7</v>
      </c>
      <c r="U20" s="382">
        <f>T20/$AB20</f>
        <v>3.125E-2</v>
      </c>
      <c r="V20" s="379">
        <v>3</v>
      </c>
      <c r="W20" s="382">
        <f>V20/$AB20</f>
        <v>1.3392857142857142E-2</v>
      </c>
      <c r="X20" s="379">
        <v>4</v>
      </c>
      <c r="Y20" s="382">
        <f>X20/$AB20</f>
        <v>1.7857142857142856E-2</v>
      </c>
      <c r="Z20" s="379">
        <v>7</v>
      </c>
      <c r="AA20" s="382">
        <f>Z20/$AB20</f>
        <v>3.125E-2</v>
      </c>
      <c r="AB20" s="379">
        <v>224</v>
      </c>
    </row>
    <row r="21" spans="1:28" s="116" customFormat="1" ht="12.95">
      <c r="A21" s="291" t="s">
        <v>124</v>
      </c>
      <c r="B21" s="379">
        <v>1</v>
      </c>
      <c r="C21" s="382">
        <f>B21/$AB21</f>
        <v>0.14285714285714285</v>
      </c>
      <c r="D21" s="379">
        <v>0</v>
      </c>
      <c r="E21" s="382">
        <f>D21/$AB21</f>
        <v>0</v>
      </c>
      <c r="F21" s="379">
        <v>0</v>
      </c>
      <c r="G21" s="382">
        <f>F21/$AB21</f>
        <v>0</v>
      </c>
      <c r="H21" s="379">
        <v>1</v>
      </c>
      <c r="I21" s="382">
        <f>H21/$AB21</f>
        <v>0.14285714285714285</v>
      </c>
      <c r="J21" s="379">
        <v>2</v>
      </c>
      <c r="K21" s="382">
        <f>J21/$AB21</f>
        <v>0.2857142857142857</v>
      </c>
      <c r="L21" s="379">
        <v>0</v>
      </c>
      <c r="M21" s="382">
        <f>L21/$AB21</f>
        <v>0</v>
      </c>
      <c r="N21" s="379">
        <v>4</v>
      </c>
      <c r="O21" s="382">
        <f>N21/$AB21</f>
        <v>0.5714285714285714</v>
      </c>
      <c r="P21" s="379">
        <v>0</v>
      </c>
      <c r="Q21" s="382">
        <f>P21/$AB21</f>
        <v>0</v>
      </c>
      <c r="R21" s="379">
        <v>1</v>
      </c>
      <c r="S21" s="382">
        <f>R21/$AB21</f>
        <v>0.14285714285714285</v>
      </c>
      <c r="T21" s="379">
        <v>0</v>
      </c>
      <c r="U21" s="382">
        <f>T21/$AB21</f>
        <v>0</v>
      </c>
      <c r="V21" s="379">
        <v>0</v>
      </c>
      <c r="W21" s="382">
        <f>V21/$AB21</f>
        <v>0</v>
      </c>
      <c r="X21" s="379">
        <v>0</v>
      </c>
      <c r="Y21" s="382">
        <f>X21/$AB21</f>
        <v>0</v>
      </c>
      <c r="Z21" s="379">
        <v>0</v>
      </c>
      <c r="AA21" s="382">
        <f>Z21/$AB21</f>
        <v>0</v>
      </c>
      <c r="AB21" s="379">
        <v>7</v>
      </c>
    </row>
    <row r="22" spans="1:28" s="116" customFormat="1" ht="12.95">
      <c r="A22" s="291" t="s">
        <v>125</v>
      </c>
      <c r="B22" s="379">
        <v>108</v>
      </c>
      <c r="C22" s="382">
        <f>B22/$AB22</f>
        <v>7.6923076923076927E-2</v>
      </c>
      <c r="D22" s="379">
        <v>464</v>
      </c>
      <c r="E22" s="382">
        <f>D22/$AB22</f>
        <v>0.33048433048433046</v>
      </c>
      <c r="F22" s="379">
        <v>352</v>
      </c>
      <c r="G22" s="382">
        <f>F22/$AB22</f>
        <v>0.25071225071225073</v>
      </c>
      <c r="H22" s="379">
        <v>372</v>
      </c>
      <c r="I22" s="382">
        <f>H22/$AB22</f>
        <v>0.26495726495726496</v>
      </c>
      <c r="J22" s="379">
        <v>57</v>
      </c>
      <c r="K22" s="382">
        <f>J22/$AB22</f>
        <v>4.05982905982906E-2</v>
      </c>
      <c r="L22" s="379">
        <v>20</v>
      </c>
      <c r="M22" s="382">
        <f>L22/$AB22</f>
        <v>1.4245014245014245E-2</v>
      </c>
      <c r="N22" s="379">
        <v>810</v>
      </c>
      <c r="O22" s="382">
        <f>N22/$AB22</f>
        <v>0.57692307692307687</v>
      </c>
      <c r="P22" s="379">
        <v>22</v>
      </c>
      <c r="Q22" s="382">
        <f>P22/$AB22</f>
        <v>1.5669515669515671E-2</v>
      </c>
      <c r="R22" s="379">
        <v>55</v>
      </c>
      <c r="S22" s="382">
        <f>R22/$AB22</f>
        <v>3.9173789173789171E-2</v>
      </c>
      <c r="T22" s="379">
        <v>25</v>
      </c>
      <c r="U22" s="382">
        <f>T22/$AB22</f>
        <v>1.7806267806267807E-2</v>
      </c>
      <c r="V22" s="379">
        <v>12</v>
      </c>
      <c r="W22" s="382">
        <f>V22/$AB22</f>
        <v>8.5470085470085479E-3</v>
      </c>
      <c r="X22" s="379">
        <v>3</v>
      </c>
      <c r="Y22" s="382">
        <f>X22/$AB22</f>
        <v>2.136752136752137E-3</v>
      </c>
      <c r="Z22" s="379">
        <v>23</v>
      </c>
      <c r="AA22" s="382">
        <f>Z22/$AB22</f>
        <v>1.6381766381766381E-2</v>
      </c>
      <c r="AB22" s="379">
        <v>1404</v>
      </c>
    </row>
    <row r="23" spans="1:28" s="116" customFormat="1" ht="12.95">
      <c r="A23" s="291" t="s">
        <v>126</v>
      </c>
      <c r="B23" s="379">
        <v>4</v>
      </c>
      <c r="C23" s="382">
        <f>B23/$AB23</f>
        <v>1.0416666666666666E-2</v>
      </c>
      <c r="D23" s="379">
        <v>1</v>
      </c>
      <c r="E23" s="382">
        <f>D23/$AB23</f>
        <v>2.6041666666666665E-3</v>
      </c>
      <c r="F23" s="379">
        <v>144</v>
      </c>
      <c r="G23" s="382">
        <f>F23/$AB23</f>
        <v>0.375</v>
      </c>
      <c r="H23" s="379">
        <v>28</v>
      </c>
      <c r="I23" s="382">
        <f>H23/$AB23</f>
        <v>7.2916666666666671E-2</v>
      </c>
      <c r="J23" s="379">
        <v>1</v>
      </c>
      <c r="K23" s="382">
        <f>J23/$AB23</f>
        <v>2.6041666666666665E-3</v>
      </c>
      <c r="L23" s="379">
        <v>2</v>
      </c>
      <c r="M23" s="382">
        <f>L23/$AB23</f>
        <v>5.208333333333333E-3</v>
      </c>
      <c r="N23" s="379">
        <v>235</v>
      </c>
      <c r="O23" s="382">
        <f>N23/$AB23</f>
        <v>0.61197916666666663</v>
      </c>
      <c r="P23" s="379">
        <v>0</v>
      </c>
      <c r="Q23" s="382">
        <f>P23/$AB23</f>
        <v>0</v>
      </c>
      <c r="R23" s="379">
        <v>0</v>
      </c>
      <c r="S23" s="382">
        <f>R23/$AB23</f>
        <v>0</v>
      </c>
      <c r="T23" s="379">
        <v>0</v>
      </c>
      <c r="U23" s="382">
        <f>T23/$AB23</f>
        <v>0</v>
      </c>
      <c r="V23" s="379">
        <v>0</v>
      </c>
      <c r="W23" s="382">
        <f>V23/$AB23</f>
        <v>0</v>
      </c>
      <c r="X23" s="379">
        <v>1</v>
      </c>
      <c r="Y23" s="382">
        <f>X23/$AB23</f>
        <v>2.6041666666666665E-3</v>
      </c>
      <c r="Z23" s="379">
        <v>0</v>
      </c>
      <c r="AA23" s="382">
        <f>Z23/$AB23</f>
        <v>0</v>
      </c>
      <c r="AB23" s="379">
        <v>384</v>
      </c>
    </row>
    <row r="24" spans="1:28" s="116" customFormat="1" ht="12.95">
      <c r="A24" s="291" t="s">
        <v>127</v>
      </c>
      <c r="B24" s="379">
        <v>32</v>
      </c>
      <c r="C24" s="382">
        <f>B24/$AB24</f>
        <v>2.0163831127914304E-2</v>
      </c>
      <c r="D24" s="379">
        <v>113</v>
      </c>
      <c r="E24" s="382">
        <f>D24/$AB24</f>
        <v>7.120352867044738E-2</v>
      </c>
      <c r="F24" s="379">
        <v>546</v>
      </c>
      <c r="G24" s="382">
        <f>F24/$AB24</f>
        <v>0.34404536862003782</v>
      </c>
      <c r="H24" s="379">
        <v>392</v>
      </c>
      <c r="I24" s="382">
        <f>H24/$AB24</f>
        <v>0.24700693131695023</v>
      </c>
      <c r="J24" s="379">
        <v>565</v>
      </c>
      <c r="K24" s="382">
        <f>J24/$AB24</f>
        <v>0.3560176433522369</v>
      </c>
      <c r="L24" s="379">
        <v>1</v>
      </c>
      <c r="M24" s="382">
        <f>L24/$AB24</f>
        <v>6.3011972274732201E-4</v>
      </c>
      <c r="N24" s="379">
        <v>502</v>
      </c>
      <c r="O24" s="382">
        <f>N24/$AB24</f>
        <v>0.31632010081915563</v>
      </c>
      <c r="P24" s="379">
        <v>39</v>
      </c>
      <c r="Q24" s="382">
        <f>P24/$AB24</f>
        <v>2.4574669187145556E-2</v>
      </c>
      <c r="R24" s="379">
        <v>35</v>
      </c>
      <c r="S24" s="382">
        <f>R24/$AB24</f>
        <v>2.2054190296156271E-2</v>
      </c>
      <c r="T24" s="379">
        <v>16</v>
      </c>
      <c r="U24" s="382">
        <f>T24/$AB24</f>
        <v>1.0081915563957152E-2</v>
      </c>
      <c r="V24" s="379">
        <v>6</v>
      </c>
      <c r="W24" s="382">
        <f>V24/$AB24</f>
        <v>3.780718336483932E-3</v>
      </c>
      <c r="X24" s="379">
        <v>2</v>
      </c>
      <c r="Y24" s="382">
        <f>X24/$AB24</f>
        <v>1.260239445494644E-3</v>
      </c>
      <c r="Z24" s="379">
        <v>2</v>
      </c>
      <c r="AA24" s="382">
        <f>Z24/$AB24</f>
        <v>1.260239445494644E-3</v>
      </c>
      <c r="AB24" s="379">
        <v>1587</v>
      </c>
    </row>
    <row r="25" spans="1:28" s="116" customFormat="1" ht="12.95">
      <c r="A25" s="291" t="s">
        <v>128</v>
      </c>
      <c r="B25" s="379">
        <v>87</v>
      </c>
      <c r="C25" s="382">
        <f>B25/$AB25</f>
        <v>6.2455132806891599E-2</v>
      </c>
      <c r="D25" s="379">
        <v>53</v>
      </c>
      <c r="E25" s="382">
        <f>D25/$AB25</f>
        <v>3.804737975592247E-2</v>
      </c>
      <c r="F25" s="379">
        <v>262</v>
      </c>
      <c r="G25" s="382">
        <f>F25/$AB25</f>
        <v>0.18808327351040918</v>
      </c>
      <c r="H25" s="379">
        <v>338</v>
      </c>
      <c r="I25" s="382">
        <f>H25/$AB25</f>
        <v>0.24264178033022255</v>
      </c>
      <c r="J25" s="379">
        <v>132</v>
      </c>
      <c r="K25" s="382">
        <f>J25/$AB25</f>
        <v>9.4759511844938984E-2</v>
      </c>
      <c r="L25" s="379">
        <v>2</v>
      </c>
      <c r="M25" s="382">
        <f>L25/$AB25</f>
        <v>1.4357501794687725E-3</v>
      </c>
      <c r="N25" s="379">
        <v>822</v>
      </c>
      <c r="O25" s="382">
        <f>N25/$AB25</f>
        <v>0.59009332376166546</v>
      </c>
      <c r="P25" s="379">
        <v>56</v>
      </c>
      <c r="Q25" s="382">
        <f>P25/$AB25</f>
        <v>4.0201005025125629E-2</v>
      </c>
      <c r="R25" s="379">
        <v>268</v>
      </c>
      <c r="S25" s="382">
        <f>R25/$AB25</f>
        <v>0.19239052404881551</v>
      </c>
      <c r="T25" s="379">
        <v>10</v>
      </c>
      <c r="U25" s="382">
        <f>T25/$AB25</f>
        <v>7.1787508973438618E-3</v>
      </c>
      <c r="V25" s="379">
        <v>54</v>
      </c>
      <c r="W25" s="382">
        <f>V25/$AB25</f>
        <v>3.8765254845656856E-2</v>
      </c>
      <c r="X25" s="379">
        <v>1</v>
      </c>
      <c r="Y25" s="382">
        <f>X25/$AB25</f>
        <v>7.1787508973438624E-4</v>
      </c>
      <c r="Z25" s="379">
        <v>30</v>
      </c>
      <c r="AA25" s="382">
        <f>Z25/$AB25</f>
        <v>2.1536252692031587E-2</v>
      </c>
      <c r="AB25" s="379">
        <v>1393</v>
      </c>
    </row>
    <row r="26" spans="1:28" s="116" customFormat="1" ht="12.95">
      <c r="A26" s="291" t="s">
        <v>129</v>
      </c>
      <c r="B26" s="379">
        <v>72</v>
      </c>
      <c r="C26" s="382">
        <f>B26/$AB26</f>
        <v>5.1172707889125799E-2</v>
      </c>
      <c r="D26" s="379">
        <v>478</v>
      </c>
      <c r="E26" s="382">
        <f>D26/$AB26</f>
        <v>0.33972992181947403</v>
      </c>
      <c r="F26" s="379">
        <v>444</v>
      </c>
      <c r="G26" s="382">
        <f>F26/$AB26</f>
        <v>0.31556503198294245</v>
      </c>
      <c r="H26" s="379">
        <v>606</v>
      </c>
      <c r="I26" s="382">
        <f>H26/$AB26</f>
        <v>0.43070362473347545</v>
      </c>
      <c r="J26" s="379">
        <v>175</v>
      </c>
      <c r="K26" s="382">
        <f>J26/$AB26</f>
        <v>0.12437810945273632</v>
      </c>
      <c r="L26" s="379">
        <v>74</v>
      </c>
      <c r="M26" s="382">
        <f>L26/$AB26</f>
        <v>5.2594171997157074E-2</v>
      </c>
      <c r="N26" s="379">
        <v>460</v>
      </c>
      <c r="O26" s="382">
        <f>N26/$AB26</f>
        <v>0.3269367448471926</v>
      </c>
      <c r="P26" s="379">
        <v>56</v>
      </c>
      <c r="Q26" s="382">
        <f>P26/$AB26</f>
        <v>3.9800995024875621E-2</v>
      </c>
      <c r="R26" s="379">
        <v>147</v>
      </c>
      <c r="S26" s="382">
        <f>R26/$AB26</f>
        <v>0.1044776119402985</v>
      </c>
      <c r="T26" s="379">
        <v>78</v>
      </c>
      <c r="U26" s="382">
        <f>T26/$AB26</f>
        <v>5.5437100213219619E-2</v>
      </c>
      <c r="V26" s="379">
        <v>58</v>
      </c>
      <c r="W26" s="382">
        <f>V26/$AB26</f>
        <v>4.1222459132906897E-2</v>
      </c>
      <c r="X26" s="379">
        <v>6</v>
      </c>
      <c r="Y26" s="382">
        <f>X26/$AB26</f>
        <v>4.2643923240938165E-3</v>
      </c>
      <c r="Z26" s="379">
        <v>63</v>
      </c>
      <c r="AA26" s="382">
        <f>Z26/$AB26</f>
        <v>4.4776119402985072E-2</v>
      </c>
      <c r="AB26" s="379">
        <v>1407</v>
      </c>
    </row>
    <row r="27" spans="1:28" s="116" customFormat="1" ht="12.95">
      <c r="A27" s="291" t="s">
        <v>130</v>
      </c>
      <c r="B27" s="379">
        <v>12</v>
      </c>
      <c r="C27" s="382">
        <f>B27/$AB27</f>
        <v>0.21818181818181817</v>
      </c>
      <c r="D27" s="379">
        <v>0</v>
      </c>
      <c r="E27" s="382">
        <f>D27/$AB27</f>
        <v>0</v>
      </c>
      <c r="F27" s="379">
        <v>40</v>
      </c>
      <c r="G27" s="382">
        <f>F27/$AB27</f>
        <v>0.72727272727272729</v>
      </c>
      <c r="H27" s="379">
        <v>24</v>
      </c>
      <c r="I27" s="382">
        <f>H27/$AB27</f>
        <v>0.43636363636363634</v>
      </c>
      <c r="J27" s="379">
        <v>7</v>
      </c>
      <c r="K27" s="382">
        <f>J27/$AB27</f>
        <v>0.12727272727272726</v>
      </c>
      <c r="L27" s="379">
        <v>0</v>
      </c>
      <c r="M27" s="382">
        <f>L27/$AB27</f>
        <v>0</v>
      </c>
      <c r="N27" s="379">
        <v>19</v>
      </c>
      <c r="O27" s="382">
        <f>N27/$AB27</f>
        <v>0.34545454545454546</v>
      </c>
      <c r="P27" s="379">
        <v>1</v>
      </c>
      <c r="Q27" s="382">
        <f>P27/$AB27</f>
        <v>1.8181818181818181E-2</v>
      </c>
      <c r="R27" s="379">
        <v>16</v>
      </c>
      <c r="S27" s="382">
        <f>R27/$AB27</f>
        <v>0.29090909090909089</v>
      </c>
      <c r="T27" s="379">
        <v>0</v>
      </c>
      <c r="U27" s="382">
        <f>T27/$AB27</f>
        <v>0</v>
      </c>
      <c r="V27" s="379">
        <v>0</v>
      </c>
      <c r="W27" s="382">
        <f>V27/$AB27</f>
        <v>0</v>
      </c>
      <c r="X27" s="379">
        <v>0</v>
      </c>
      <c r="Y27" s="382">
        <f>X27/$AB27</f>
        <v>0</v>
      </c>
      <c r="Z27" s="379">
        <v>1</v>
      </c>
      <c r="AA27" s="382">
        <f>Z27/$AB27</f>
        <v>1.8181818181818181E-2</v>
      </c>
      <c r="AB27" s="379">
        <v>55</v>
      </c>
    </row>
    <row r="28" spans="1:28" s="116" customFormat="1" ht="12.95">
      <c r="A28" s="291" t="s">
        <v>131</v>
      </c>
      <c r="B28" s="379">
        <v>0</v>
      </c>
      <c r="C28" s="382">
        <f>B28/$AB28</f>
        <v>0</v>
      </c>
      <c r="D28" s="379">
        <v>1</v>
      </c>
      <c r="E28" s="382">
        <f>D28/$AB28</f>
        <v>3.2258064516129031E-2</v>
      </c>
      <c r="F28" s="379">
        <v>24</v>
      </c>
      <c r="G28" s="382">
        <f>F28/$AB28</f>
        <v>0.77419354838709675</v>
      </c>
      <c r="H28" s="379">
        <v>10</v>
      </c>
      <c r="I28" s="382">
        <f>H28/$AB28</f>
        <v>0.32258064516129031</v>
      </c>
      <c r="J28" s="379">
        <v>0</v>
      </c>
      <c r="K28" s="382">
        <f>J28/$AB28</f>
        <v>0</v>
      </c>
      <c r="L28" s="379">
        <v>0</v>
      </c>
      <c r="M28" s="382">
        <f>L28/$AB28</f>
        <v>0</v>
      </c>
      <c r="N28" s="379">
        <v>26</v>
      </c>
      <c r="O28" s="382">
        <f>N28/$AB28</f>
        <v>0.83870967741935487</v>
      </c>
      <c r="P28" s="379">
        <v>0</v>
      </c>
      <c r="Q28" s="382">
        <f>P28/$AB28</f>
        <v>0</v>
      </c>
      <c r="R28" s="379">
        <v>29</v>
      </c>
      <c r="S28" s="382">
        <f>R28/$AB28</f>
        <v>0.93548387096774188</v>
      </c>
      <c r="T28" s="379">
        <v>0</v>
      </c>
      <c r="U28" s="382">
        <f>T28/$AB28</f>
        <v>0</v>
      </c>
      <c r="V28" s="379">
        <v>0</v>
      </c>
      <c r="W28" s="382">
        <f>V28/$AB28</f>
        <v>0</v>
      </c>
      <c r="X28" s="379">
        <v>0</v>
      </c>
      <c r="Y28" s="382">
        <f>X28/$AB28</f>
        <v>0</v>
      </c>
      <c r="Z28" s="379">
        <v>0</v>
      </c>
      <c r="AA28" s="382">
        <f>Z28/$AB28</f>
        <v>0</v>
      </c>
      <c r="AB28" s="379">
        <v>31</v>
      </c>
    </row>
    <row r="29" spans="1:28" s="116" customFormat="1" ht="12.95">
      <c r="A29" s="291" t="s">
        <v>132</v>
      </c>
      <c r="B29" s="379">
        <v>50</v>
      </c>
      <c r="C29" s="382">
        <f>B29/$AB29</f>
        <v>3.7821482602118005E-2</v>
      </c>
      <c r="D29" s="379">
        <v>226</v>
      </c>
      <c r="E29" s="382">
        <f>D29/$AB29</f>
        <v>0.17095310136157338</v>
      </c>
      <c r="F29" s="379">
        <v>324</v>
      </c>
      <c r="G29" s="382">
        <f>F29/$AB29</f>
        <v>0.24508320726172467</v>
      </c>
      <c r="H29" s="379">
        <v>499</v>
      </c>
      <c r="I29" s="382">
        <f>H29/$AB29</f>
        <v>0.37745839636913769</v>
      </c>
      <c r="J29" s="379">
        <v>96</v>
      </c>
      <c r="K29" s="382">
        <f>J29/$AB29</f>
        <v>7.2617246596066568E-2</v>
      </c>
      <c r="L29" s="379">
        <v>40</v>
      </c>
      <c r="M29" s="382">
        <f>L29/$AB29</f>
        <v>3.0257186081694403E-2</v>
      </c>
      <c r="N29" s="379">
        <v>463</v>
      </c>
      <c r="O29" s="382">
        <f>N29/$AB29</f>
        <v>0.35022692889561269</v>
      </c>
      <c r="P29" s="379">
        <v>104</v>
      </c>
      <c r="Q29" s="382">
        <f>P29/$AB29</f>
        <v>7.8668683812405452E-2</v>
      </c>
      <c r="R29" s="379">
        <v>141</v>
      </c>
      <c r="S29" s="382">
        <f>R29/$AB29</f>
        <v>0.10665658093797277</v>
      </c>
      <c r="T29" s="379">
        <v>22</v>
      </c>
      <c r="U29" s="382">
        <f>T29/$AB29</f>
        <v>1.6641452344931921E-2</v>
      </c>
      <c r="V29" s="379">
        <v>19</v>
      </c>
      <c r="W29" s="382">
        <f>V29/$AB29</f>
        <v>1.4372163388804841E-2</v>
      </c>
      <c r="X29" s="379">
        <v>15</v>
      </c>
      <c r="Y29" s="382">
        <f>X29/$AB29</f>
        <v>1.1346444780635401E-2</v>
      </c>
      <c r="Z29" s="379">
        <v>55</v>
      </c>
      <c r="AA29" s="382">
        <f>Z29/$AB29</f>
        <v>4.16036308623298E-2</v>
      </c>
      <c r="AB29" s="379">
        <v>1322</v>
      </c>
    </row>
    <row r="30" spans="1:28" s="116" customFormat="1" ht="12.95">
      <c r="A30" s="291" t="s">
        <v>133</v>
      </c>
      <c r="B30" s="379">
        <v>11</v>
      </c>
      <c r="C30" s="382">
        <f>B30/$AB30</f>
        <v>7.498295841854124E-3</v>
      </c>
      <c r="D30" s="379">
        <v>162</v>
      </c>
      <c r="E30" s="382">
        <f>D30/$AB30</f>
        <v>0.11042944785276074</v>
      </c>
      <c r="F30" s="379">
        <v>493</v>
      </c>
      <c r="G30" s="382">
        <f>F30/$AB30</f>
        <v>0.33605998636673484</v>
      </c>
      <c r="H30" s="379">
        <v>98</v>
      </c>
      <c r="I30" s="382">
        <f>H30/$AB30</f>
        <v>6.6802999318336748E-2</v>
      </c>
      <c r="J30" s="379">
        <v>44</v>
      </c>
      <c r="K30" s="382">
        <f>J30/$AB30</f>
        <v>2.9993183367416496E-2</v>
      </c>
      <c r="L30" s="379">
        <v>5</v>
      </c>
      <c r="M30" s="382">
        <f>L30/$AB30</f>
        <v>3.4083162917518746E-3</v>
      </c>
      <c r="N30" s="379">
        <v>1355</v>
      </c>
      <c r="O30" s="382">
        <f>N30/$AB30</f>
        <v>0.92365371506475802</v>
      </c>
      <c r="P30" s="379">
        <v>11</v>
      </c>
      <c r="Q30" s="382">
        <f>P30/$AB30</f>
        <v>7.498295841854124E-3</v>
      </c>
      <c r="R30" s="379">
        <v>32</v>
      </c>
      <c r="S30" s="382">
        <f>R30/$AB30</f>
        <v>2.1813224267211998E-2</v>
      </c>
      <c r="T30" s="379">
        <v>2</v>
      </c>
      <c r="U30" s="382">
        <f>T30/$AB30</f>
        <v>1.3633265167007499E-3</v>
      </c>
      <c r="V30" s="379">
        <v>30</v>
      </c>
      <c r="W30" s="382">
        <f>V30/$AB30</f>
        <v>2.0449897750511249E-2</v>
      </c>
      <c r="X30" s="379">
        <v>1</v>
      </c>
      <c r="Y30" s="382">
        <f>X30/$AB30</f>
        <v>6.8166325835037494E-4</v>
      </c>
      <c r="Z30" s="379">
        <v>3</v>
      </c>
      <c r="AA30" s="382">
        <f>Z30/$AB30</f>
        <v>2.0449897750511249E-3</v>
      </c>
      <c r="AB30" s="379">
        <v>1467</v>
      </c>
    </row>
    <row r="31" spans="1:28" s="116" customFormat="1" ht="12.95">
      <c r="A31" s="291" t="s">
        <v>134</v>
      </c>
      <c r="B31" s="379">
        <v>6</v>
      </c>
      <c r="C31" s="382">
        <f>B31/$AB31</f>
        <v>1.2145748987854251E-2</v>
      </c>
      <c r="D31" s="379">
        <v>14</v>
      </c>
      <c r="E31" s="382">
        <f>D31/$AB31</f>
        <v>2.8340080971659919E-2</v>
      </c>
      <c r="F31" s="379">
        <v>142</v>
      </c>
      <c r="G31" s="382">
        <f>F31/$AB31</f>
        <v>0.2874493927125506</v>
      </c>
      <c r="H31" s="379">
        <v>104</v>
      </c>
      <c r="I31" s="382">
        <f>H31/$AB31</f>
        <v>0.21052631578947367</v>
      </c>
      <c r="J31" s="379">
        <v>12</v>
      </c>
      <c r="K31" s="382">
        <f>J31/$AB31</f>
        <v>2.4291497975708502E-2</v>
      </c>
      <c r="L31" s="379">
        <v>2</v>
      </c>
      <c r="M31" s="382">
        <f>L31/$AB31</f>
        <v>4.048582995951417E-3</v>
      </c>
      <c r="N31" s="379">
        <v>369</v>
      </c>
      <c r="O31" s="382">
        <f>N31/$AB31</f>
        <v>0.74696356275303644</v>
      </c>
      <c r="P31" s="379">
        <v>8</v>
      </c>
      <c r="Q31" s="382">
        <f>P31/$AB31</f>
        <v>1.6194331983805668E-2</v>
      </c>
      <c r="R31" s="379">
        <v>4</v>
      </c>
      <c r="S31" s="382">
        <f>R31/$AB31</f>
        <v>8.0971659919028341E-3</v>
      </c>
      <c r="T31" s="379">
        <v>1</v>
      </c>
      <c r="U31" s="382">
        <f>T31/$AB31</f>
        <v>2.0242914979757085E-3</v>
      </c>
      <c r="V31" s="379">
        <v>1</v>
      </c>
      <c r="W31" s="382">
        <f>V31/$AB31</f>
        <v>2.0242914979757085E-3</v>
      </c>
      <c r="X31" s="379">
        <v>9</v>
      </c>
      <c r="Y31" s="382">
        <f>X31/$AB31</f>
        <v>1.8218623481781375E-2</v>
      </c>
      <c r="Z31" s="379">
        <v>3</v>
      </c>
      <c r="AA31" s="382">
        <f>Z31/$AB31</f>
        <v>6.0728744939271256E-3</v>
      </c>
      <c r="AB31" s="379">
        <v>494</v>
      </c>
    </row>
    <row r="32" spans="1:28" s="116" customFormat="1" ht="12.95">
      <c r="A32" s="291" t="s">
        <v>135</v>
      </c>
      <c r="B32" s="379">
        <v>16</v>
      </c>
      <c r="C32" s="382">
        <f>B32/$AB32</f>
        <v>9.0909090909090912E-2</v>
      </c>
      <c r="D32" s="379">
        <v>36</v>
      </c>
      <c r="E32" s="382">
        <f>D32/$AB32</f>
        <v>0.20454545454545456</v>
      </c>
      <c r="F32" s="379">
        <v>72</v>
      </c>
      <c r="G32" s="382">
        <f>F32/$AB32</f>
        <v>0.40909090909090912</v>
      </c>
      <c r="H32" s="379">
        <v>58</v>
      </c>
      <c r="I32" s="382">
        <f>H32/$AB32</f>
        <v>0.32954545454545453</v>
      </c>
      <c r="J32" s="379">
        <v>62</v>
      </c>
      <c r="K32" s="382">
        <f>J32/$AB32</f>
        <v>0.35227272727272729</v>
      </c>
      <c r="L32" s="379">
        <v>5</v>
      </c>
      <c r="M32" s="382">
        <f>L32/$AB32</f>
        <v>2.8409090909090908E-2</v>
      </c>
      <c r="N32" s="379">
        <v>53</v>
      </c>
      <c r="O32" s="382">
        <f>N32/$AB32</f>
        <v>0.30113636363636365</v>
      </c>
      <c r="P32" s="379">
        <v>2</v>
      </c>
      <c r="Q32" s="382">
        <f>P32/$AB32</f>
        <v>1.1363636363636364E-2</v>
      </c>
      <c r="R32" s="379">
        <v>2</v>
      </c>
      <c r="S32" s="382">
        <f>R32/$AB32</f>
        <v>1.1363636363636364E-2</v>
      </c>
      <c r="T32" s="379">
        <v>0</v>
      </c>
      <c r="U32" s="382">
        <f>T32/$AB32</f>
        <v>0</v>
      </c>
      <c r="V32" s="379">
        <v>7</v>
      </c>
      <c r="W32" s="382">
        <f>V32/$AB32</f>
        <v>3.9772727272727272E-2</v>
      </c>
      <c r="X32" s="379">
        <v>1</v>
      </c>
      <c r="Y32" s="382">
        <f>X32/$AB32</f>
        <v>5.681818181818182E-3</v>
      </c>
      <c r="Z32" s="379">
        <v>1</v>
      </c>
      <c r="AA32" s="382">
        <f>Z32/$AB32</f>
        <v>5.681818181818182E-3</v>
      </c>
      <c r="AB32" s="379">
        <v>176</v>
      </c>
    </row>
    <row r="33" spans="1:28" s="116" customFormat="1" ht="12.95">
      <c r="A33" s="291" t="s">
        <v>136</v>
      </c>
      <c r="B33" s="379">
        <v>65</v>
      </c>
      <c r="C33" s="382">
        <f>B33/$AB33</f>
        <v>3.3783783783783786E-2</v>
      </c>
      <c r="D33" s="379">
        <v>331</v>
      </c>
      <c r="E33" s="382">
        <f>D33/$AB33</f>
        <v>0.17203742203742203</v>
      </c>
      <c r="F33" s="379">
        <v>568</v>
      </c>
      <c r="G33" s="382">
        <f>F33/$AB33</f>
        <v>0.29521829521829523</v>
      </c>
      <c r="H33" s="379">
        <v>506</v>
      </c>
      <c r="I33" s="382">
        <f>H33/$AB33</f>
        <v>0.26299376299376298</v>
      </c>
      <c r="J33" s="379">
        <v>135</v>
      </c>
      <c r="K33" s="382">
        <f>J33/$AB33</f>
        <v>7.016632016632017E-2</v>
      </c>
      <c r="L33" s="379">
        <v>28</v>
      </c>
      <c r="M33" s="382">
        <f>L33/$AB33</f>
        <v>1.4553014553014554E-2</v>
      </c>
      <c r="N33" s="379">
        <v>1105</v>
      </c>
      <c r="O33" s="382">
        <f>N33/$AB33</f>
        <v>0.57432432432432434</v>
      </c>
      <c r="P33" s="379">
        <v>50</v>
      </c>
      <c r="Q33" s="382">
        <f>P33/$AB33</f>
        <v>2.5987525987525989E-2</v>
      </c>
      <c r="R33" s="379">
        <v>338</v>
      </c>
      <c r="S33" s="382">
        <f>R33/$AB33</f>
        <v>0.17567567567567569</v>
      </c>
      <c r="T33" s="379">
        <v>75</v>
      </c>
      <c r="U33" s="382">
        <f>T33/$AB33</f>
        <v>3.8981288981288983E-2</v>
      </c>
      <c r="V33" s="379">
        <v>8</v>
      </c>
      <c r="W33" s="382">
        <f>V33/$AB33</f>
        <v>4.1580041580041582E-3</v>
      </c>
      <c r="X33" s="379">
        <v>12</v>
      </c>
      <c r="Y33" s="382">
        <f>X33/$AB33</f>
        <v>6.2370062370062374E-3</v>
      </c>
      <c r="Z33" s="379">
        <v>30</v>
      </c>
      <c r="AA33" s="382">
        <f>Z33/$AB33</f>
        <v>1.5592515592515593E-2</v>
      </c>
      <c r="AB33" s="379">
        <v>1924</v>
      </c>
    </row>
    <row r="34" spans="1:28" s="116" customFormat="1" ht="12.95">
      <c r="A34" s="291" t="s">
        <v>137</v>
      </c>
      <c r="B34" s="379">
        <v>93</v>
      </c>
      <c r="C34" s="382">
        <f>B34/$AB34</f>
        <v>9.518935516888434E-2</v>
      </c>
      <c r="D34" s="379">
        <v>201</v>
      </c>
      <c r="E34" s="382">
        <f>D34/$AB34</f>
        <v>0.20573183213920163</v>
      </c>
      <c r="F34" s="379">
        <v>316</v>
      </c>
      <c r="G34" s="382">
        <f>F34/$AB34</f>
        <v>0.32343909928352099</v>
      </c>
      <c r="H34" s="379">
        <v>505</v>
      </c>
      <c r="I34" s="382">
        <f>H34/$AB34</f>
        <v>0.51688843398157625</v>
      </c>
      <c r="J34" s="379">
        <v>184</v>
      </c>
      <c r="K34" s="382">
        <f>J34/$AB34</f>
        <v>0.18833162743091095</v>
      </c>
      <c r="L34" s="379">
        <v>55</v>
      </c>
      <c r="M34" s="382">
        <f>L34/$AB34</f>
        <v>5.6294779938587509E-2</v>
      </c>
      <c r="N34" s="379">
        <v>302</v>
      </c>
      <c r="O34" s="382">
        <f>N34/$AB34</f>
        <v>0.30910951893551691</v>
      </c>
      <c r="P34" s="379">
        <v>57</v>
      </c>
      <c r="Q34" s="382">
        <f>P34/$AB34</f>
        <v>5.8341862845445243E-2</v>
      </c>
      <c r="R34" s="379">
        <v>93</v>
      </c>
      <c r="S34" s="382">
        <f>R34/$AB34</f>
        <v>9.518935516888434E-2</v>
      </c>
      <c r="T34" s="379">
        <v>32</v>
      </c>
      <c r="U34" s="382">
        <f>T34/$AB34</f>
        <v>3.2753326509723645E-2</v>
      </c>
      <c r="V34" s="379">
        <v>23</v>
      </c>
      <c r="W34" s="382">
        <f>V34/$AB34</f>
        <v>2.3541453428863868E-2</v>
      </c>
      <c r="X34" s="379">
        <v>3</v>
      </c>
      <c r="Y34" s="382">
        <f>X34/$AB34</f>
        <v>3.0706243602865915E-3</v>
      </c>
      <c r="Z34" s="379">
        <v>14</v>
      </c>
      <c r="AA34" s="382">
        <f>Z34/$AB34</f>
        <v>1.4329580348004094E-2</v>
      </c>
      <c r="AB34" s="379">
        <v>977</v>
      </c>
    </row>
    <row r="35" spans="1:28" s="116" customFormat="1" ht="12.95">
      <c r="A35" s="291" t="s">
        <v>138</v>
      </c>
      <c r="B35" s="379">
        <v>60</v>
      </c>
      <c r="C35" s="382">
        <f>B35/$AB35</f>
        <v>4.0295500335795834E-2</v>
      </c>
      <c r="D35" s="379">
        <v>413</v>
      </c>
      <c r="E35" s="382">
        <f>D35/$AB35</f>
        <v>0.277367360644728</v>
      </c>
      <c r="F35" s="379">
        <v>262</v>
      </c>
      <c r="G35" s="382">
        <f>F35/$AB35</f>
        <v>0.17595701813297515</v>
      </c>
      <c r="H35" s="379">
        <v>449</v>
      </c>
      <c r="I35" s="382">
        <f>H35/$AB35</f>
        <v>0.30154466084620551</v>
      </c>
      <c r="J35" s="379">
        <v>356</v>
      </c>
      <c r="K35" s="382">
        <f>J35/$AB35</f>
        <v>0.23908663532572197</v>
      </c>
      <c r="L35" s="379">
        <v>12</v>
      </c>
      <c r="M35" s="382">
        <f>L35/$AB35</f>
        <v>8.0591000671591667E-3</v>
      </c>
      <c r="N35" s="379">
        <v>678</v>
      </c>
      <c r="O35" s="382">
        <f>N35/$AB35</f>
        <v>0.45533915379449297</v>
      </c>
      <c r="P35" s="379">
        <v>38</v>
      </c>
      <c r="Q35" s="382">
        <f>P35/$AB35</f>
        <v>2.552048354600403E-2</v>
      </c>
      <c r="R35" s="379">
        <v>31</v>
      </c>
      <c r="S35" s="382">
        <f>R35/$AB35</f>
        <v>2.0819341840161182E-2</v>
      </c>
      <c r="T35" s="379">
        <v>25</v>
      </c>
      <c r="U35" s="382">
        <f>T35/$AB35</f>
        <v>1.6789791806581598E-2</v>
      </c>
      <c r="V35" s="379">
        <v>6</v>
      </c>
      <c r="W35" s="382">
        <f>V35/$AB35</f>
        <v>4.0295500335795834E-3</v>
      </c>
      <c r="X35" s="379">
        <v>2</v>
      </c>
      <c r="Y35" s="382">
        <f>X35/$AB35</f>
        <v>1.3431833445265279E-3</v>
      </c>
      <c r="Z35" s="379">
        <v>11</v>
      </c>
      <c r="AA35" s="382">
        <f>Z35/$AB35</f>
        <v>7.3875083948959034E-3</v>
      </c>
      <c r="AB35" s="379">
        <v>1489</v>
      </c>
    </row>
    <row r="36" spans="1:28" s="116" customFormat="1" ht="12.95">
      <c r="A36" s="291" t="s">
        <v>139</v>
      </c>
      <c r="B36" s="379">
        <v>65</v>
      </c>
      <c r="C36" s="382">
        <f>B36/$AB36</f>
        <v>7.2463768115942032E-2</v>
      </c>
      <c r="D36" s="379">
        <v>93</v>
      </c>
      <c r="E36" s="382">
        <f>D36/$AB36</f>
        <v>0.10367892976588629</v>
      </c>
      <c r="F36" s="379">
        <v>231</v>
      </c>
      <c r="G36" s="382">
        <f>F36/$AB36</f>
        <v>0.25752508361204013</v>
      </c>
      <c r="H36" s="379">
        <v>411</v>
      </c>
      <c r="I36" s="382">
        <f>H36/$AB36</f>
        <v>0.45819397993311034</v>
      </c>
      <c r="J36" s="379">
        <v>219</v>
      </c>
      <c r="K36" s="382">
        <f>J36/$AB36</f>
        <v>0.24414715719063546</v>
      </c>
      <c r="L36" s="379">
        <v>30</v>
      </c>
      <c r="M36" s="382">
        <f>L36/$AB36</f>
        <v>3.3444816053511704E-2</v>
      </c>
      <c r="N36" s="379">
        <v>252</v>
      </c>
      <c r="O36" s="382">
        <f>N36/$AB36</f>
        <v>0.28093645484949831</v>
      </c>
      <c r="P36" s="379">
        <v>30</v>
      </c>
      <c r="Q36" s="382">
        <f>P36/$AB36</f>
        <v>3.3444816053511704E-2</v>
      </c>
      <c r="R36" s="379">
        <v>80</v>
      </c>
      <c r="S36" s="382">
        <f>R36/$AB36</f>
        <v>8.9186176142697887E-2</v>
      </c>
      <c r="T36" s="379">
        <v>41</v>
      </c>
      <c r="U36" s="382">
        <f>T36/$AB36</f>
        <v>4.5707915273132664E-2</v>
      </c>
      <c r="V36" s="379">
        <v>49</v>
      </c>
      <c r="W36" s="382">
        <f>V36/$AB36</f>
        <v>5.4626532887402456E-2</v>
      </c>
      <c r="X36" s="379">
        <v>1</v>
      </c>
      <c r="Y36" s="382">
        <f>X36/$AB36</f>
        <v>1.1148272017837235E-3</v>
      </c>
      <c r="Z36" s="379">
        <v>16</v>
      </c>
      <c r="AA36" s="382">
        <f>Z36/$AB36</f>
        <v>1.7837235228539576E-2</v>
      </c>
      <c r="AB36" s="379">
        <v>897</v>
      </c>
    </row>
    <row r="37" spans="1:28" s="116" customFormat="1" ht="12.95">
      <c r="A37" s="291" t="s">
        <v>140</v>
      </c>
      <c r="B37" s="379">
        <v>61</v>
      </c>
      <c r="C37" s="382">
        <f>B37/$AB37</f>
        <v>4.4852941176470588E-2</v>
      </c>
      <c r="D37" s="379">
        <v>188</v>
      </c>
      <c r="E37" s="382">
        <f>D37/$AB37</f>
        <v>0.13823529411764707</v>
      </c>
      <c r="F37" s="379">
        <v>198</v>
      </c>
      <c r="G37" s="382">
        <f>F37/$AB37</f>
        <v>0.14558823529411766</v>
      </c>
      <c r="H37" s="379">
        <v>268</v>
      </c>
      <c r="I37" s="382">
        <f>H37/$AB37</f>
        <v>0.19705882352941176</v>
      </c>
      <c r="J37" s="379">
        <v>432</v>
      </c>
      <c r="K37" s="382">
        <f>J37/$AB37</f>
        <v>0.31764705882352939</v>
      </c>
      <c r="L37" s="379">
        <v>14</v>
      </c>
      <c r="M37" s="382">
        <f>L37/$AB37</f>
        <v>1.0294117647058823E-2</v>
      </c>
      <c r="N37" s="379">
        <v>696</v>
      </c>
      <c r="O37" s="382">
        <f>N37/$AB37</f>
        <v>0.5117647058823529</v>
      </c>
      <c r="P37" s="379">
        <v>24</v>
      </c>
      <c r="Q37" s="382">
        <f>P37/$AB37</f>
        <v>1.7647058823529412E-2</v>
      </c>
      <c r="R37" s="379">
        <v>48</v>
      </c>
      <c r="S37" s="382">
        <f>R37/$AB37</f>
        <v>3.5294117647058823E-2</v>
      </c>
      <c r="T37" s="379">
        <v>85</v>
      </c>
      <c r="U37" s="382">
        <f>T37/$AB37</f>
        <v>6.25E-2</v>
      </c>
      <c r="V37" s="379">
        <v>39</v>
      </c>
      <c r="W37" s="382">
        <f>V37/$AB37</f>
        <v>2.8676470588235293E-2</v>
      </c>
      <c r="X37" s="379">
        <v>1</v>
      </c>
      <c r="Y37" s="382">
        <f>X37/$AB37</f>
        <v>7.3529411764705881E-4</v>
      </c>
      <c r="Z37" s="379">
        <v>27</v>
      </c>
      <c r="AA37" s="382">
        <f>Z37/$AB37</f>
        <v>1.9852941176470587E-2</v>
      </c>
      <c r="AB37" s="379">
        <v>1360</v>
      </c>
    </row>
    <row r="38" spans="1:28" s="116" customFormat="1" ht="12.95">
      <c r="A38" s="291" t="s">
        <v>141</v>
      </c>
      <c r="B38" s="379">
        <v>72</v>
      </c>
      <c r="C38" s="382">
        <f>B38/$AB38</f>
        <v>6.8376068376068383E-2</v>
      </c>
      <c r="D38" s="379">
        <v>195</v>
      </c>
      <c r="E38" s="382">
        <f>D38/$AB38</f>
        <v>0.18518518518518517</v>
      </c>
      <c r="F38" s="379">
        <v>398</v>
      </c>
      <c r="G38" s="382">
        <f>F38/$AB38</f>
        <v>0.37796771130104462</v>
      </c>
      <c r="H38" s="379">
        <v>390</v>
      </c>
      <c r="I38" s="382">
        <f>H38/$AB38</f>
        <v>0.37037037037037035</v>
      </c>
      <c r="J38" s="379">
        <v>106</v>
      </c>
      <c r="K38" s="382">
        <f>J38/$AB38</f>
        <v>0.10066476733143399</v>
      </c>
      <c r="L38" s="379">
        <v>17</v>
      </c>
      <c r="M38" s="382">
        <f>L38/$AB38</f>
        <v>1.6144349477682812E-2</v>
      </c>
      <c r="N38" s="379">
        <v>590</v>
      </c>
      <c r="O38" s="382">
        <f>N38/$AB38</f>
        <v>0.56030389363722699</v>
      </c>
      <c r="P38" s="379">
        <v>44</v>
      </c>
      <c r="Q38" s="382">
        <f>P38/$AB38</f>
        <v>4.1785375118708452E-2</v>
      </c>
      <c r="R38" s="379">
        <v>89</v>
      </c>
      <c r="S38" s="382">
        <f>R38/$AB38</f>
        <v>8.4520417853751181E-2</v>
      </c>
      <c r="T38" s="379">
        <v>28</v>
      </c>
      <c r="U38" s="382">
        <f>T38/$AB38</f>
        <v>2.6590693257359924E-2</v>
      </c>
      <c r="V38" s="379">
        <v>44</v>
      </c>
      <c r="W38" s="382">
        <f>V38/$AB38</f>
        <v>4.1785375118708452E-2</v>
      </c>
      <c r="X38" s="379">
        <v>3</v>
      </c>
      <c r="Y38" s="382">
        <f>X38/$AB38</f>
        <v>2.8490028490028491E-3</v>
      </c>
      <c r="Z38" s="379">
        <v>33</v>
      </c>
      <c r="AA38" s="382">
        <f>Z38/$AB38</f>
        <v>3.1339031339031341E-2</v>
      </c>
      <c r="AB38" s="379">
        <v>1053</v>
      </c>
    </row>
    <row r="39" spans="1:28" s="116" customFormat="1" ht="12.95">
      <c r="A39" s="291" t="s">
        <v>142</v>
      </c>
      <c r="B39" s="379">
        <v>52</v>
      </c>
      <c r="C39" s="382">
        <f>B39/$AB39</f>
        <v>0.12530120481927712</v>
      </c>
      <c r="D39" s="379">
        <v>98</v>
      </c>
      <c r="E39" s="382">
        <f>D39/$AB39</f>
        <v>0.236144578313253</v>
      </c>
      <c r="F39" s="379">
        <v>215</v>
      </c>
      <c r="G39" s="382">
        <f>F39/$AB39</f>
        <v>0.51807228915662651</v>
      </c>
      <c r="H39" s="379">
        <v>154</v>
      </c>
      <c r="I39" s="382">
        <f>H39/$AB39</f>
        <v>0.37108433734939761</v>
      </c>
      <c r="J39" s="379">
        <v>32</v>
      </c>
      <c r="K39" s="382">
        <f>J39/$AB39</f>
        <v>7.7108433734939766E-2</v>
      </c>
      <c r="L39" s="379">
        <v>2</v>
      </c>
      <c r="M39" s="382">
        <f>L39/$AB39</f>
        <v>4.8192771084337354E-3</v>
      </c>
      <c r="N39" s="379">
        <v>149</v>
      </c>
      <c r="O39" s="382">
        <f>N39/$AB39</f>
        <v>0.35903614457831323</v>
      </c>
      <c r="P39" s="379">
        <v>2</v>
      </c>
      <c r="Q39" s="382">
        <f>P39/$AB39</f>
        <v>4.8192771084337354E-3</v>
      </c>
      <c r="R39" s="379">
        <v>120</v>
      </c>
      <c r="S39" s="382">
        <f>R39/$AB39</f>
        <v>0.28915662650602408</v>
      </c>
      <c r="T39" s="379">
        <v>3</v>
      </c>
      <c r="U39" s="382">
        <f>T39/$AB39</f>
        <v>7.2289156626506026E-3</v>
      </c>
      <c r="V39" s="379">
        <v>7</v>
      </c>
      <c r="W39" s="382">
        <f>V39/$AB39</f>
        <v>1.6867469879518072E-2</v>
      </c>
      <c r="X39" s="379">
        <v>0</v>
      </c>
      <c r="Y39" s="382">
        <f>X39/$AB39</f>
        <v>0</v>
      </c>
      <c r="Z39" s="379">
        <v>30</v>
      </c>
      <c r="AA39" s="382">
        <f>Z39/$AB39</f>
        <v>7.2289156626506021E-2</v>
      </c>
      <c r="AB39" s="379">
        <v>415</v>
      </c>
    </row>
    <row r="40" spans="1:28" s="116" customFormat="1" ht="12.95">
      <c r="A40" s="291" t="s">
        <v>143</v>
      </c>
      <c r="B40" s="379">
        <v>60</v>
      </c>
      <c r="C40" s="382">
        <f>B40/$AB40</f>
        <v>3.7290242386575516E-2</v>
      </c>
      <c r="D40" s="379">
        <v>190</v>
      </c>
      <c r="E40" s="382">
        <f>D40/$AB40</f>
        <v>0.11808576755748912</v>
      </c>
      <c r="F40" s="379">
        <v>781</v>
      </c>
      <c r="G40" s="382">
        <f>F40/$AB40</f>
        <v>0.48539465506525792</v>
      </c>
      <c r="H40" s="379">
        <v>649</v>
      </c>
      <c r="I40" s="382">
        <f>H40/$AB40</f>
        <v>0.4033561218147918</v>
      </c>
      <c r="J40" s="379">
        <v>143</v>
      </c>
      <c r="K40" s="382">
        <f>J40/$AB40</f>
        <v>8.8875077688004969E-2</v>
      </c>
      <c r="L40" s="379">
        <v>40</v>
      </c>
      <c r="M40" s="382">
        <f>L40/$AB40</f>
        <v>2.4860161591050343E-2</v>
      </c>
      <c r="N40" s="379">
        <v>542</v>
      </c>
      <c r="O40" s="382">
        <f>N40/$AB40</f>
        <v>0.33685518955873212</v>
      </c>
      <c r="P40" s="379">
        <v>43</v>
      </c>
      <c r="Q40" s="382">
        <f>P40/$AB40</f>
        <v>2.6724673710379118E-2</v>
      </c>
      <c r="R40" s="379">
        <v>74</v>
      </c>
      <c r="S40" s="382">
        <f>R40/$AB40</f>
        <v>4.5991298943443129E-2</v>
      </c>
      <c r="T40" s="379">
        <v>42</v>
      </c>
      <c r="U40" s="382">
        <f>T40/$AB40</f>
        <v>2.610316967060286E-2</v>
      </c>
      <c r="V40" s="379">
        <v>51</v>
      </c>
      <c r="W40" s="382">
        <f>V40/$AB40</f>
        <v>3.1696706028589185E-2</v>
      </c>
      <c r="X40" s="379">
        <v>14</v>
      </c>
      <c r="Y40" s="382">
        <f>X40/$AB40</f>
        <v>8.7010565568676201E-3</v>
      </c>
      <c r="Z40" s="379">
        <v>50</v>
      </c>
      <c r="AA40" s="382">
        <f>Z40/$AB40</f>
        <v>3.1075201988812928E-2</v>
      </c>
      <c r="AB40" s="379">
        <v>1609</v>
      </c>
    </row>
    <row r="41" spans="1:28" s="116" customFormat="1" ht="12.95">
      <c r="A41" s="291" t="s">
        <v>144</v>
      </c>
      <c r="B41" s="379">
        <v>48</v>
      </c>
      <c r="C41" s="382">
        <f>B41/$AB41</f>
        <v>4.0133779264214048E-2</v>
      </c>
      <c r="D41" s="379">
        <v>312</v>
      </c>
      <c r="E41" s="382">
        <f>D41/$AB41</f>
        <v>0.2608695652173913</v>
      </c>
      <c r="F41" s="379">
        <v>219</v>
      </c>
      <c r="G41" s="382">
        <f>F41/$AB41</f>
        <v>0.18311036789297658</v>
      </c>
      <c r="H41" s="379">
        <v>386</v>
      </c>
      <c r="I41" s="382">
        <f>H41/$AB41</f>
        <v>0.32274247491638797</v>
      </c>
      <c r="J41" s="379">
        <v>217</v>
      </c>
      <c r="K41" s="382">
        <f>J41/$AB41</f>
        <v>0.18143812709030099</v>
      </c>
      <c r="L41" s="379">
        <v>29</v>
      </c>
      <c r="M41" s="382">
        <f>L41/$AB41</f>
        <v>2.4247491638795988E-2</v>
      </c>
      <c r="N41" s="379">
        <v>531</v>
      </c>
      <c r="O41" s="382">
        <f>N41/$AB41</f>
        <v>0.44397993311036787</v>
      </c>
      <c r="P41" s="379">
        <v>28</v>
      </c>
      <c r="Q41" s="382">
        <f>P41/$AB41</f>
        <v>2.3411371237458192E-2</v>
      </c>
      <c r="R41" s="379">
        <v>31</v>
      </c>
      <c r="S41" s="382">
        <f>R41/$AB41</f>
        <v>2.5919732441471572E-2</v>
      </c>
      <c r="T41" s="379">
        <v>33</v>
      </c>
      <c r="U41" s="382">
        <f>T41/$AB41</f>
        <v>2.7591973244147156E-2</v>
      </c>
      <c r="V41" s="379">
        <v>67</v>
      </c>
      <c r="W41" s="382">
        <f>V41/$AB41</f>
        <v>5.6020066889632104E-2</v>
      </c>
      <c r="X41" s="379">
        <v>1</v>
      </c>
      <c r="Y41" s="382">
        <f>X41/$AB41</f>
        <v>8.3612040133779263E-4</v>
      </c>
      <c r="Z41" s="379">
        <v>31</v>
      </c>
      <c r="AA41" s="382">
        <f>Z41/$AB41</f>
        <v>2.5919732441471572E-2</v>
      </c>
      <c r="AB41" s="379">
        <v>1196</v>
      </c>
    </row>
    <row r="42" spans="1:28" s="116" customFormat="1" ht="12.95">
      <c r="A42" s="291" t="s">
        <v>145</v>
      </c>
      <c r="B42" s="379">
        <v>0</v>
      </c>
      <c r="C42" s="382">
        <f>B42/$AB42</f>
        <v>0</v>
      </c>
      <c r="D42" s="379">
        <v>1</v>
      </c>
      <c r="E42" s="382">
        <f>D42/$AB42</f>
        <v>4.1666666666666664E-2</v>
      </c>
      <c r="F42" s="379">
        <v>17</v>
      </c>
      <c r="G42" s="382">
        <f>F42/$AB42</f>
        <v>0.70833333333333337</v>
      </c>
      <c r="H42" s="379">
        <v>5</v>
      </c>
      <c r="I42" s="382">
        <f>H42/$AB42</f>
        <v>0.20833333333333334</v>
      </c>
      <c r="J42" s="379">
        <v>1</v>
      </c>
      <c r="K42" s="382">
        <f>J42/$AB42</f>
        <v>4.1666666666666664E-2</v>
      </c>
      <c r="L42" s="379">
        <v>1</v>
      </c>
      <c r="M42" s="382">
        <f>L42/$AB42</f>
        <v>4.1666666666666664E-2</v>
      </c>
      <c r="N42" s="379">
        <v>4</v>
      </c>
      <c r="O42" s="382">
        <f>N42/$AB42</f>
        <v>0.16666666666666666</v>
      </c>
      <c r="P42" s="379">
        <v>0</v>
      </c>
      <c r="Q42" s="382">
        <f>P42/$AB42</f>
        <v>0</v>
      </c>
      <c r="R42" s="379">
        <v>2</v>
      </c>
      <c r="S42" s="382">
        <f>R42/$AB42</f>
        <v>8.3333333333333329E-2</v>
      </c>
      <c r="T42" s="379">
        <v>0</v>
      </c>
      <c r="U42" s="382">
        <f>T42/$AB42</f>
        <v>0</v>
      </c>
      <c r="V42" s="379">
        <v>0</v>
      </c>
      <c r="W42" s="382">
        <f>V42/$AB42</f>
        <v>0</v>
      </c>
      <c r="X42" s="379">
        <v>0</v>
      </c>
      <c r="Y42" s="382">
        <f>X42/$AB42</f>
        <v>0</v>
      </c>
      <c r="Z42" s="379">
        <v>0</v>
      </c>
      <c r="AA42" s="382">
        <f>Z42/$AB42</f>
        <v>0</v>
      </c>
      <c r="AB42" s="379">
        <v>24</v>
      </c>
    </row>
    <row r="43" spans="1:28" s="116" customFormat="1" ht="12.95">
      <c r="A43" s="291" t="s">
        <v>146</v>
      </c>
      <c r="B43" s="379">
        <v>0</v>
      </c>
      <c r="C43" s="382">
        <f>B43/$AB43</f>
        <v>0</v>
      </c>
      <c r="D43" s="379">
        <v>0</v>
      </c>
      <c r="E43" s="382">
        <f>D43/$AB43</f>
        <v>0</v>
      </c>
      <c r="F43" s="379">
        <v>31</v>
      </c>
      <c r="G43" s="382">
        <f>F43/$AB43</f>
        <v>0.484375</v>
      </c>
      <c r="H43" s="379">
        <v>35</v>
      </c>
      <c r="I43" s="382">
        <f>H43/$AB43</f>
        <v>0.546875</v>
      </c>
      <c r="J43" s="379">
        <v>3</v>
      </c>
      <c r="K43" s="382">
        <f>J43/$AB43</f>
        <v>4.6875E-2</v>
      </c>
      <c r="L43" s="379">
        <v>0</v>
      </c>
      <c r="M43" s="382">
        <f>L43/$AB43</f>
        <v>0</v>
      </c>
      <c r="N43" s="379">
        <v>31</v>
      </c>
      <c r="O43" s="382">
        <f>N43/$AB43</f>
        <v>0.484375</v>
      </c>
      <c r="P43" s="379">
        <v>0</v>
      </c>
      <c r="Q43" s="382">
        <f>P43/$AB43</f>
        <v>0</v>
      </c>
      <c r="R43" s="379">
        <v>26</v>
      </c>
      <c r="S43" s="382">
        <f>R43/$AB43</f>
        <v>0.40625</v>
      </c>
      <c r="T43" s="379">
        <v>0</v>
      </c>
      <c r="U43" s="382">
        <f>T43/$AB43</f>
        <v>0</v>
      </c>
      <c r="V43" s="379">
        <v>0</v>
      </c>
      <c r="W43" s="382">
        <f>V43/$AB43</f>
        <v>0</v>
      </c>
      <c r="X43" s="379">
        <v>0</v>
      </c>
      <c r="Y43" s="382">
        <f>X43/$AB43</f>
        <v>0</v>
      </c>
      <c r="Z43" s="379">
        <v>0</v>
      </c>
      <c r="AA43" s="382">
        <f>Z43/$AB43</f>
        <v>0</v>
      </c>
      <c r="AB43" s="379">
        <v>64</v>
      </c>
    </row>
    <row r="44" spans="1:28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</row>
    <row r="45" spans="1:28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</row>
  </sheetData>
  <sheetProtection selectLockedCells="1" selectUnlockedCells="1"/>
  <mergeCells count="16">
    <mergeCell ref="Z9:AA9"/>
    <mergeCell ref="A3:AB3"/>
    <mergeCell ref="X9:Y9"/>
    <mergeCell ref="V9:W9"/>
    <mergeCell ref="T9:U9"/>
    <mergeCell ref="R9:S9"/>
    <mergeCell ref="P9:Q9"/>
    <mergeCell ref="N9:O9"/>
    <mergeCell ref="A8:A10"/>
    <mergeCell ref="B8:AB8"/>
    <mergeCell ref="B9:C9"/>
    <mergeCell ref="D9:E9"/>
    <mergeCell ref="F9:G9"/>
    <mergeCell ref="H9:I9"/>
    <mergeCell ref="J9:K9"/>
    <mergeCell ref="L9:M9"/>
  </mergeCells>
  <conditionalFormatting sqref="A4:AB5 B6:AB6">
    <cfRule type="duplicateValues" dxfId="184" priority="2"/>
  </conditionalFormatting>
  <conditionalFormatting sqref="A6">
    <cfRule type="duplicateValues" dxfId="18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BFC24-7D20-484A-9B1F-4B373E8F7DF6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19</v>
      </c>
      <c r="B4" s="373"/>
      <c r="C4" s="373"/>
      <c r="D4" s="373"/>
      <c r="E4" s="373"/>
      <c r="F4" s="373"/>
    </row>
    <row r="5" spans="1:6">
      <c r="A5" s="383" t="s">
        <v>256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19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16946</v>
      </c>
      <c r="C11" s="381">
        <f>B11/$F11</f>
        <v>0.50789749737749135</v>
      </c>
      <c r="D11" s="377">
        <f>SUM(D12:D43)</f>
        <v>16419</v>
      </c>
      <c r="E11" s="381">
        <f>D11/$F11</f>
        <v>0.4921025026225086</v>
      </c>
      <c r="F11" s="377">
        <f>SUM(F12:F43)</f>
        <v>33365</v>
      </c>
    </row>
    <row r="12" spans="1:6" s="116" customFormat="1" ht="12.95">
      <c r="A12" s="291" t="s">
        <v>115</v>
      </c>
      <c r="B12" s="379">
        <v>495</v>
      </c>
      <c r="C12" s="382">
        <f>B12/$F12</f>
        <v>0.61643835616438358</v>
      </c>
      <c r="D12" s="379">
        <v>308</v>
      </c>
      <c r="E12" s="382">
        <f>D12/$F12</f>
        <v>0.38356164383561642</v>
      </c>
      <c r="F12" s="379">
        <f>B12+D12</f>
        <v>803</v>
      </c>
    </row>
    <row r="13" spans="1:6" s="116" customFormat="1" ht="12.95">
      <c r="A13" s="291" t="s">
        <v>116</v>
      </c>
      <c r="B13" s="379">
        <v>765</v>
      </c>
      <c r="C13" s="382">
        <f t="shared" ref="C13:E28" si="0">B13/$F13</f>
        <v>0.50196850393700787</v>
      </c>
      <c r="D13" s="379">
        <v>759</v>
      </c>
      <c r="E13" s="382">
        <f t="shared" si="0"/>
        <v>0.49803149606299213</v>
      </c>
      <c r="F13" s="379">
        <f t="shared" ref="F13:F43" si="1">B13+D13</f>
        <v>1524</v>
      </c>
    </row>
    <row r="14" spans="1:6" s="116" customFormat="1" ht="12.95">
      <c r="A14" s="291" t="s">
        <v>117</v>
      </c>
      <c r="B14" s="379">
        <v>6</v>
      </c>
      <c r="C14" s="382">
        <f t="shared" si="0"/>
        <v>0.4</v>
      </c>
      <c r="D14" s="379">
        <v>9</v>
      </c>
      <c r="E14" s="382">
        <f t="shared" si="0"/>
        <v>0.6</v>
      </c>
      <c r="F14" s="379">
        <f t="shared" si="1"/>
        <v>15</v>
      </c>
    </row>
    <row r="15" spans="1:6" s="116" customFormat="1" ht="12.95">
      <c r="A15" s="291" t="s">
        <v>118</v>
      </c>
      <c r="B15" s="379">
        <v>978</v>
      </c>
      <c r="C15" s="382">
        <f t="shared" si="0"/>
        <v>0.49695121951219512</v>
      </c>
      <c r="D15" s="379">
        <v>990</v>
      </c>
      <c r="E15" s="382">
        <f t="shared" si="0"/>
        <v>0.50304878048780488</v>
      </c>
      <c r="F15" s="379">
        <f t="shared" si="1"/>
        <v>1968</v>
      </c>
    </row>
    <row r="16" spans="1:6" s="116" customFormat="1" ht="12.95">
      <c r="A16" s="291" t="s">
        <v>119</v>
      </c>
      <c r="B16" s="379">
        <v>1000</v>
      </c>
      <c r="C16" s="382">
        <f t="shared" si="0"/>
        <v>0.41356492969396197</v>
      </c>
      <c r="D16" s="379">
        <v>1418</v>
      </c>
      <c r="E16" s="382">
        <f t="shared" si="0"/>
        <v>0.58643507030603803</v>
      </c>
      <c r="F16" s="379">
        <f t="shared" si="1"/>
        <v>2418</v>
      </c>
    </row>
    <row r="17" spans="1:6" s="116" customFormat="1" ht="12.95">
      <c r="A17" s="291" t="s">
        <v>120</v>
      </c>
      <c r="B17" s="379">
        <v>1463</v>
      </c>
      <c r="C17" s="382">
        <f t="shared" si="0"/>
        <v>0.6430769230769231</v>
      </c>
      <c r="D17" s="379">
        <v>812</v>
      </c>
      <c r="E17" s="382">
        <f t="shared" si="0"/>
        <v>0.3569230769230769</v>
      </c>
      <c r="F17" s="379">
        <f t="shared" si="1"/>
        <v>2275</v>
      </c>
    </row>
    <row r="18" spans="1:6" s="116" customFormat="1" ht="12.95">
      <c r="A18" s="291" t="s">
        <v>121</v>
      </c>
      <c r="B18" s="379">
        <v>1125</v>
      </c>
      <c r="C18" s="382">
        <f t="shared" si="0"/>
        <v>0.53267045454545459</v>
      </c>
      <c r="D18" s="379">
        <v>987</v>
      </c>
      <c r="E18" s="382">
        <f t="shared" si="0"/>
        <v>0.46732954545454547</v>
      </c>
      <c r="F18" s="379">
        <f t="shared" si="1"/>
        <v>2112</v>
      </c>
    </row>
    <row r="19" spans="1:6" s="116" customFormat="1" ht="12.95">
      <c r="A19" s="291" t="s">
        <v>122</v>
      </c>
      <c r="B19" s="379">
        <v>414</v>
      </c>
      <c r="C19" s="382">
        <f t="shared" si="0"/>
        <v>0.28356164383561644</v>
      </c>
      <c r="D19" s="379">
        <v>1046</v>
      </c>
      <c r="E19" s="382">
        <f t="shared" si="0"/>
        <v>0.71643835616438356</v>
      </c>
      <c r="F19" s="379">
        <f t="shared" si="1"/>
        <v>1460</v>
      </c>
    </row>
    <row r="20" spans="1:6" s="116" customFormat="1" ht="12.95">
      <c r="A20" s="291" t="s">
        <v>123</v>
      </c>
      <c r="B20" s="379">
        <v>124</v>
      </c>
      <c r="C20" s="382">
        <f t="shared" si="0"/>
        <v>0.55605381165919288</v>
      </c>
      <c r="D20" s="379">
        <v>99</v>
      </c>
      <c r="E20" s="382">
        <f t="shared" si="0"/>
        <v>0.44394618834080718</v>
      </c>
      <c r="F20" s="379">
        <f t="shared" si="1"/>
        <v>223</v>
      </c>
    </row>
    <row r="21" spans="1:6" s="116" customFormat="1" ht="12.95">
      <c r="A21" s="291" t="s">
        <v>124</v>
      </c>
      <c r="B21" s="379">
        <v>4</v>
      </c>
      <c r="C21" s="382">
        <f t="shared" si="0"/>
        <v>0.66666666666666663</v>
      </c>
      <c r="D21" s="379">
        <v>2</v>
      </c>
      <c r="E21" s="382">
        <f t="shared" si="0"/>
        <v>0.33333333333333331</v>
      </c>
      <c r="F21" s="379">
        <f t="shared" si="1"/>
        <v>6</v>
      </c>
    </row>
    <row r="22" spans="1:6" s="116" customFormat="1" ht="12.95">
      <c r="A22" s="291" t="s">
        <v>125</v>
      </c>
      <c r="B22" s="379">
        <v>397</v>
      </c>
      <c r="C22" s="382">
        <f t="shared" si="0"/>
        <v>0.28499641062455133</v>
      </c>
      <c r="D22" s="379">
        <v>996</v>
      </c>
      <c r="E22" s="382">
        <f t="shared" si="0"/>
        <v>0.71500358937544872</v>
      </c>
      <c r="F22" s="379">
        <f t="shared" si="1"/>
        <v>1393</v>
      </c>
    </row>
    <row r="23" spans="1:6" s="116" customFormat="1" ht="12.95">
      <c r="A23" s="291" t="s">
        <v>126</v>
      </c>
      <c r="B23" s="379">
        <v>252</v>
      </c>
      <c r="C23" s="382">
        <f t="shared" si="0"/>
        <v>0.67200000000000004</v>
      </c>
      <c r="D23" s="379">
        <v>123</v>
      </c>
      <c r="E23" s="382">
        <f t="shared" si="0"/>
        <v>0.32800000000000001</v>
      </c>
      <c r="F23" s="379">
        <f t="shared" si="1"/>
        <v>375</v>
      </c>
    </row>
    <row r="24" spans="1:6" s="116" customFormat="1" ht="12.95">
      <c r="A24" s="291" t="s">
        <v>127</v>
      </c>
      <c r="B24" s="379">
        <v>815</v>
      </c>
      <c r="C24" s="382">
        <f t="shared" si="0"/>
        <v>0.51844783715012721</v>
      </c>
      <c r="D24" s="379">
        <v>757</v>
      </c>
      <c r="E24" s="382">
        <f t="shared" si="0"/>
        <v>0.48155216284987279</v>
      </c>
      <c r="F24" s="379">
        <f t="shared" si="1"/>
        <v>1572</v>
      </c>
    </row>
    <row r="25" spans="1:6" s="116" customFormat="1" ht="12.95">
      <c r="A25" s="291" t="s">
        <v>128</v>
      </c>
      <c r="B25" s="379">
        <v>1034</v>
      </c>
      <c r="C25" s="382">
        <f t="shared" si="0"/>
        <v>0.74495677233429392</v>
      </c>
      <c r="D25" s="379">
        <v>354</v>
      </c>
      <c r="E25" s="382">
        <f t="shared" si="0"/>
        <v>0.25504322766570603</v>
      </c>
      <c r="F25" s="379">
        <f t="shared" si="1"/>
        <v>1388</v>
      </c>
    </row>
    <row r="26" spans="1:6" s="116" customFormat="1" ht="12.95">
      <c r="A26" s="291" t="s">
        <v>129</v>
      </c>
      <c r="B26" s="379">
        <v>472</v>
      </c>
      <c r="C26" s="382">
        <f t="shared" si="0"/>
        <v>0.33932422717469446</v>
      </c>
      <c r="D26" s="379">
        <v>919</v>
      </c>
      <c r="E26" s="382">
        <f t="shared" si="0"/>
        <v>0.66067577282530554</v>
      </c>
      <c r="F26" s="379">
        <f t="shared" si="1"/>
        <v>1391</v>
      </c>
    </row>
    <row r="27" spans="1:6" s="116" customFormat="1" ht="12.95">
      <c r="A27" s="291" t="s">
        <v>130</v>
      </c>
      <c r="B27" s="379">
        <v>20</v>
      </c>
      <c r="C27" s="382">
        <f t="shared" si="0"/>
        <v>0.36363636363636365</v>
      </c>
      <c r="D27" s="379">
        <v>35</v>
      </c>
      <c r="E27" s="382">
        <f t="shared" si="0"/>
        <v>0.63636363636363635</v>
      </c>
      <c r="F27" s="379">
        <f t="shared" si="1"/>
        <v>55</v>
      </c>
    </row>
    <row r="28" spans="1:6" s="116" customFormat="1" ht="12.95">
      <c r="A28" s="291" t="s">
        <v>131</v>
      </c>
      <c r="B28" s="379">
        <v>24</v>
      </c>
      <c r="C28" s="382">
        <f t="shared" si="0"/>
        <v>0.8</v>
      </c>
      <c r="D28" s="379">
        <v>6</v>
      </c>
      <c r="E28" s="382">
        <f t="shared" si="0"/>
        <v>0.2</v>
      </c>
      <c r="F28" s="379">
        <f t="shared" si="1"/>
        <v>30</v>
      </c>
    </row>
    <row r="29" spans="1:6" s="116" customFormat="1" ht="12.95">
      <c r="A29" s="291" t="s">
        <v>132</v>
      </c>
      <c r="B29" s="379">
        <v>669</v>
      </c>
      <c r="C29" s="382">
        <f t="shared" ref="C29:E43" si="2">B29/$F29</f>
        <v>0.50835866261398177</v>
      </c>
      <c r="D29" s="379">
        <v>647</v>
      </c>
      <c r="E29" s="382">
        <f t="shared" si="2"/>
        <v>0.49164133738601823</v>
      </c>
      <c r="F29" s="379">
        <f t="shared" si="1"/>
        <v>1316</v>
      </c>
    </row>
    <row r="30" spans="1:6" s="116" customFormat="1" ht="12.95">
      <c r="A30" s="291" t="s">
        <v>133</v>
      </c>
      <c r="B30" s="379">
        <v>928</v>
      </c>
      <c r="C30" s="382">
        <f t="shared" si="2"/>
        <v>0.63387978142076506</v>
      </c>
      <c r="D30" s="379">
        <v>536</v>
      </c>
      <c r="E30" s="382">
        <f t="shared" si="2"/>
        <v>0.36612021857923499</v>
      </c>
      <c r="F30" s="379">
        <f t="shared" si="1"/>
        <v>1464</v>
      </c>
    </row>
    <row r="31" spans="1:6" s="116" customFormat="1" ht="12.95">
      <c r="A31" s="291" t="s">
        <v>134</v>
      </c>
      <c r="B31" s="379">
        <v>314</v>
      </c>
      <c r="C31" s="382">
        <f t="shared" si="2"/>
        <v>0.64609053497942381</v>
      </c>
      <c r="D31" s="379">
        <v>172</v>
      </c>
      <c r="E31" s="382">
        <f t="shared" si="2"/>
        <v>0.35390946502057613</v>
      </c>
      <c r="F31" s="379">
        <f t="shared" si="1"/>
        <v>486</v>
      </c>
    </row>
    <row r="32" spans="1:6" s="116" customFormat="1" ht="12.95">
      <c r="A32" s="291" t="s">
        <v>135</v>
      </c>
      <c r="B32" s="379">
        <v>63</v>
      </c>
      <c r="C32" s="382">
        <f t="shared" si="2"/>
        <v>0.36206896551724138</v>
      </c>
      <c r="D32" s="379">
        <v>111</v>
      </c>
      <c r="E32" s="382">
        <f t="shared" si="2"/>
        <v>0.63793103448275867</v>
      </c>
      <c r="F32" s="379">
        <f t="shared" si="1"/>
        <v>174</v>
      </c>
    </row>
    <row r="33" spans="1:6" s="116" customFormat="1" ht="12.95">
      <c r="A33" s="291" t="s">
        <v>136</v>
      </c>
      <c r="B33" s="379">
        <v>1079</v>
      </c>
      <c r="C33" s="382">
        <f t="shared" si="2"/>
        <v>0.56374085684430508</v>
      </c>
      <c r="D33" s="379">
        <v>835</v>
      </c>
      <c r="E33" s="382">
        <f t="shared" si="2"/>
        <v>0.43625914315569486</v>
      </c>
      <c r="F33" s="379">
        <f t="shared" si="1"/>
        <v>1914</v>
      </c>
    </row>
    <row r="34" spans="1:6" s="116" customFormat="1" ht="12.95">
      <c r="A34" s="291" t="s">
        <v>137</v>
      </c>
      <c r="B34" s="379">
        <v>447</v>
      </c>
      <c r="C34" s="382">
        <f t="shared" si="2"/>
        <v>0.46130030959752322</v>
      </c>
      <c r="D34" s="379">
        <v>522</v>
      </c>
      <c r="E34" s="382">
        <f t="shared" si="2"/>
        <v>0.53869969040247678</v>
      </c>
      <c r="F34" s="379">
        <f t="shared" si="1"/>
        <v>969</v>
      </c>
    </row>
    <row r="35" spans="1:6" s="116" customFormat="1" ht="12.95">
      <c r="A35" s="291" t="s">
        <v>138</v>
      </c>
      <c r="B35" s="379">
        <v>535</v>
      </c>
      <c r="C35" s="382">
        <f t="shared" si="2"/>
        <v>0.36419332879509869</v>
      </c>
      <c r="D35" s="379">
        <v>934</v>
      </c>
      <c r="E35" s="382">
        <f t="shared" si="2"/>
        <v>0.63580667120490131</v>
      </c>
      <c r="F35" s="379">
        <f t="shared" si="1"/>
        <v>1469</v>
      </c>
    </row>
    <row r="36" spans="1:6" s="116" customFormat="1" ht="12.95">
      <c r="A36" s="291" t="s">
        <v>139</v>
      </c>
      <c r="B36" s="379">
        <v>517</v>
      </c>
      <c r="C36" s="382">
        <f t="shared" si="2"/>
        <v>0.58286358511837655</v>
      </c>
      <c r="D36" s="379">
        <v>370</v>
      </c>
      <c r="E36" s="382">
        <f t="shared" si="2"/>
        <v>0.41713641488162345</v>
      </c>
      <c r="F36" s="379">
        <f t="shared" si="1"/>
        <v>887</v>
      </c>
    </row>
    <row r="37" spans="1:6" s="116" customFormat="1" ht="12.95">
      <c r="A37" s="291" t="s">
        <v>140</v>
      </c>
      <c r="B37" s="379">
        <v>871</v>
      </c>
      <c r="C37" s="382">
        <f t="shared" si="2"/>
        <v>0.6437546193643755</v>
      </c>
      <c r="D37" s="379">
        <v>482</v>
      </c>
      <c r="E37" s="382">
        <f t="shared" si="2"/>
        <v>0.35624538063562455</v>
      </c>
      <c r="F37" s="379">
        <f t="shared" si="1"/>
        <v>1353</v>
      </c>
    </row>
    <row r="38" spans="1:6" s="116" customFormat="1" ht="12.95">
      <c r="A38" s="291" t="s">
        <v>141</v>
      </c>
      <c r="B38" s="379">
        <v>596</v>
      </c>
      <c r="C38" s="382">
        <f t="shared" si="2"/>
        <v>0.57252641690682038</v>
      </c>
      <c r="D38" s="379">
        <v>445</v>
      </c>
      <c r="E38" s="382">
        <f t="shared" si="2"/>
        <v>0.42747358309317962</v>
      </c>
      <c r="F38" s="379">
        <f t="shared" si="1"/>
        <v>1041</v>
      </c>
    </row>
    <row r="39" spans="1:6" s="116" customFormat="1" ht="12.95">
      <c r="A39" s="291" t="s">
        <v>142</v>
      </c>
      <c r="B39" s="379">
        <v>254</v>
      </c>
      <c r="C39" s="382">
        <f t="shared" si="2"/>
        <v>0.61800486618004868</v>
      </c>
      <c r="D39" s="379">
        <v>157</v>
      </c>
      <c r="E39" s="382">
        <f t="shared" si="2"/>
        <v>0.38199513381995132</v>
      </c>
      <c r="F39" s="379">
        <f t="shared" si="1"/>
        <v>411</v>
      </c>
    </row>
    <row r="40" spans="1:6" s="116" customFormat="1" ht="12.95">
      <c r="A40" s="291" t="s">
        <v>143</v>
      </c>
      <c r="B40" s="379">
        <v>664</v>
      </c>
      <c r="C40" s="382">
        <f t="shared" si="2"/>
        <v>0.41708542713567837</v>
      </c>
      <c r="D40" s="379">
        <v>928</v>
      </c>
      <c r="E40" s="382">
        <f t="shared" si="2"/>
        <v>0.58291457286432158</v>
      </c>
      <c r="F40" s="379">
        <f t="shared" si="1"/>
        <v>1592</v>
      </c>
    </row>
    <row r="41" spans="1:6" s="116" customFormat="1" ht="12.95">
      <c r="A41" s="291" t="s">
        <v>144</v>
      </c>
      <c r="B41" s="379">
        <v>584</v>
      </c>
      <c r="C41" s="382">
        <f t="shared" si="2"/>
        <v>0.48952221290863368</v>
      </c>
      <c r="D41" s="379">
        <v>609</v>
      </c>
      <c r="E41" s="382">
        <f t="shared" si="2"/>
        <v>0.51047778709136626</v>
      </c>
      <c r="F41" s="379">
        <f t="shared" si="1"/>
        <v>1193</v>
      </c>
    </row>
    <row r="42" spans="1:6" s="116" customFormat="1" ht="12.95">
      <c r="A42" s="291" t="s">
        <v>145</v>
      </c>
      <c r="B42" s="379">
        <v>3</v>
      </c>
      <c r="C42" s="382">
        <f t="shared" si="2"/>
        <v>0.125</v>
      </c>
      <c r="D42" s="379">
        <v>21</v>
      </c>
      <c r="E42" s="382">
        <f t="shared" si="2"/>
        <v>0.875</v>
      </c>
      <c r="F42" s="379">
        <f t="shared" si="1"/>
        <v>24</v>
      </c>
    </row>
    <row r="43" spans="1:6" s="116" customFormat="1" ht="12.95">
      <c r="A43" s="291" t="s">
        <v>146</v>
      </c>
      <c r="B43" s="379">
        <v>34</v>
      </c>
      <c r="C43" s="382">
        <f t="shared" si="2"/>
        <v>0.53125</v>
      </c>
      <c r="D43" s="379">
        <v>30</v>
      </c>
      <c r="E43" s="382">
        <f t="shared" si="2"/>
        <v>0.46875</v>
      </c>
      <c r="F43" s="379">
        <f t="shared" si="1"/>
        <v>64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82" priority="3"/>
  </conditionalFormatting>
  <conditionalFormatting sqref="A6">
    <cfRule type="duplicateValues" dxfId="181" priority="2"/>
  </conditionalFormatting>
  <conditionalFormatting sqref="D4:F6">
    <cfRule type="duplicateValues" dxfId="18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AF10-F856-CA4E-9FEF-C4D6ADBC823F}">
  <dimension ref="A1:L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1" width="11.42578125" style="142"/>
    <col min="12" max="12" width="14.140625" style="128" bestFit="1" customWidth="1"/>
    <col min="13" max="16384" width="11.42578125" style="128"/>
  </cols>
  <sheetData>
    <row r="1" spans="1:12" s="114" customFormat="1" ht="59.25" customHeight="1">
      <c r="B1" s="371"/>
      <c r="C1" s="371"/>
    </row>
    <row r="2" spans="1:12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</row>
    <row r="3" spans="1:12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</row>
    <row r="4" spans="1:12">
      <c r="A4" s="191" t="s">
        <v>20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</row>
    <row r="5" spans="1:12">
      <c r="A5" s="383" t="s">
        <v>257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</row>
    <row r="6" spans="1:12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</row>
    <row r="8" spans="1:12" s="116" customFormat="1" ht="12.95">
      <c r="A8" s="618" t="s">
        <v>112</v>
      </c>
      <c r="B8" s="621" t="s">
        <v>258</v>
      </c>
      <c r="C8" s="622"/>
      <c r="D8" s="622"/>
      <c r="E8" s="622"/>
      <c r="F8" s="622"/>
      <c r="G8" s="622"/>
      <c r="H8" s="622"/>
      <c r="I8" s="622"/>
      <c r="J8" s="622"/>
      <c r="K8" s="622"/>
      <c r="L8" s="623"/>
    </row>
    <row r="9" spans="1:12" s="116" customFormat="1" ht="38.25" customHeight="1">
      <c r="A9" s="619"/>
      <c r="B9" s="621" t="s">
        <v>259</v>
      </c>
      <c r="C9" s="623"/>
      <c r="D9" s="621" t="s">
        <v>260</v>
      </c>
      <c r="E9" s="623"/>
      <c r="F9" s="624" t="s">
        <v>261</v>
      </c>
      <c r="G9" s="737"/>
      <c r="H9" s="621" t="s">
        <v>262</v>
      </c>
      <c r="I9" s="623"/>
      <c r="J9" s="621" t="s">
        <v>263</v>
      </c>
      <c r="K9" s="623"/>
      <c r="L9" s="41" t="s">
        <v>151</v>
      </c>
    </row>
    <row r="10" spans="1:12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/>
    </row>
    <row r="11" spans="1:12" s="116" customFormat="1" ht="12.95">
      <c r="A11" s="376" t="s">
        <v>114</v>
      </c>
      <c r="B11" s="377">
        <f>SUM(B12:B43)</f>
        <v>27218</v>
      </c>
      <c r="C11" s="381">
        <f t="shared" ref="C11:C43" si="0">B11/$L11</f>
        <v>0.8263654856240702</v>
      </c>
      <c r="D11" s="377">
        <f>SUM(D12:D43)</f>
        <v>4406</v>
      </c>
      <c r="E11" s="381">
        <f t="shared" ref="E11:E43" si="1">D11/$L11</f>
        <v>0.13377053162097338</v>
      </c>
      <c r="F11" s="377">
        <f>SUM(F12:F43)</f>
        <v>979</v>
      </c>
      <c r="G11" s="381">
        <f t="shared" ref="G11:G43" si="2">F11/$L11</f>
        <v>2.972341136108328E-2</v>
      </c>
      <c r="H11" s="377">
        <f>SUM(H12:H43)</f>
        <v>322</v>
      </c>
      <c r="I11" s="381">
        <f t="shared" ref="I11:I43" si="3">H11/$L11</f>
        <v>9.7762394875064509E-3</v>
      </c>
      <c r="J11" s="377">
        <f>SUM(J12:J43)</f>
        <v>12</v>
      </c>
      <c r="K11" s="381">
        <f t="shared" ref="K11:K43" si="4">J11/$L11</f>
        <v>3.6433190636670008E-4</v>
      </c>
      <c r="L11" s="377">
        <f>SUM(L12:L43)</f>
        <v>32937</v>
      </c>
    </row>
    <row r="12" spans="1:12" s="116" customFormat="1" ht="12.95">
      <c r="A12" s="291" t="s">
        <v>115</v>
      </c>
      <c r="B12" s="379">
        <v>765</v>
      </c>
      <c r="C12" s="382">
        <f t="shared" si="0"/>
        <v>0.95984943538268508</v>
      </c>
      <c r="D12" s="379">
        <v>28</v>
      </c>
      <c r="E12" s="382">
        <f t="shared" si="1"/>
        <v>3.5131744040150563E-2</v>
      </c>
      <c r="F12" s="379">
        <v>3</v>
      </c>
      <c r="G12" s="382">
        <f t="shared" si="2"/>
        <v>3.7641154328732747E-3</v>
      </c>
      <c r="H12" s="379">
        <v>1</v>
      </c>
      <c r="I12" s="382">
        <f t="shared" si="3"/>
        <v>1.2547051442910915E-3</v>
      </c>
      <c r="J12" s="379">
        <v>0</v>
      </c>
      <c r="K12" s="382">
        <f t="shared" si="4"/>
        <v>0</v>
      </c>
      <c r="L12" s="379">
        <f>B12+D12+F12+H12+J12</f>
        <v>797</v>
      </c>
    </row>
    <row r="13" spans="1:12" s="116" customFormat="1" ht="12.95">
      <c r="A13" s="291" t="s">
        <v>116</v>
      </c>
      <c r="B13" s="379">
        <v>1074</v>
      </c>
      <c r="C13" s="382">
        <f t="shared" si="0"/>
        <v>0.70984798413747519</v>
      </c>
      <c r="D13" s="379">
        <v>346</v>
      </c>
      <c r="E13" s="382">
        <f t="shared" si="1"/>
        <v>0.22868473231989425</v>
      </c>
      <c r="F13" s="379">
        <v>77</v>
      </c>
      <c r="G13" s="382">
        <f t="shared" si="2"/>
        <v>5.0892267019167214E-2</v>
      </c>
      <c r="H13" s="379">
        <v>15</v>
      </c>
      <c r="I13" s="382">
        <f t="shared" si="3"/>
        <v>9.9140779907468599E-3</v>
      </c>
      <c r="J13" s="379">
        <v>1</v>
      </c>
      <c r="K13" s="382">
        <f t="shared" si="4"/>
        <v>6.6093853271645734E-4</v>
      </c>
      <c r="L13" s="379">
        <f t="shared" ref="L13:L43" si="5">B13+D13+F13+H13+J13</f>
        <v>1513</v>
      </c>
    </row>
    <row r="14" spans="1:12" s="116" customFormat="1" ht="12.95">
      <c r="A14" s="291" t="s">
        <v>117</v>
      </c>
      <c r="B14" s="379">
        <v>14</v>
      </c>
      <c r="C14" s="382">
        <f t="shared" si="0"/>
        <v>1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v>0</v>
      </c>
      <c r="K14" s="382">
        <f t="shared" si="4"/>
        <v>0</v>
      </c>
      <c r="L14" s="379">
        <f t="shared" si="5"/>
        <v>14</v>
      </c>
    </row>
    <row r="15" spans="1:12" s="116" customFormat="1" ht="12.95">
      <c r="A15" s="291" t="s">
        <v>118</v>
      </c>
      <c r="B15" s="379">
        <v>1468</v>
      </c>
      <c r="C15" s="382">
        <f t="shared" si="0"/>
        <v>0.7808510638297872</v>
      </c>
      <c r="D15" s="379">
        <v>354</v>
      </c>
      <c r="E15" s="382">
        <f t="shared" si="1"/>
        <v>0.18829787234042553</v>
      </c>
      <c r="F15" s="379">
        <v>48</v>
      </c>
      <c r="G15" s="382">
        <f t="shared" si="2"/>
        <v>2.553191489361702E-2</v>
      </c>
      <c r="H15" s="379">
        <v>10</v>
      </c>
      <c r="I15" s="382">
        <f t="shared" si="3"/>
        <v>5.3191489361702126E-3</v>
      </c>
      <c r="J15" s="379">
        <v>0</v>
      </c>
      <c r="K15" s="382">
        <f t="shared" si="4"/>
        <v>0</v>
      </c>
      <c r="L15" s="379">
        <f t="shared" si="5"/>
        <v>1880</v>
      </c>
    </row>
    <row r="16" spans="1:12" s="116" customFormat="1" ht="12.95">
      <c r="A16" s="291" t="s">
        <v>119</v>
      </c>
      <c r="B16" s="379">
        <v>1362</v>
      </c>
      <c r="C16" s="382">
        <f t="shared" si="0"/>
        <v>0.58706896551724141</v>
      </c>
      <c r="D16" s="379">
        <v>568</v>
      </c>
      <c r="E16" s="382">
        <f t="shared" si="1"/>
        <v>0.24482758620689654</v>
      </c>
      <c r="F16" s="379">
        <v>231</v>
      </c>
      <c r="G16" s="382">
        <f t="shared" si="2"/>
        <v>9.9568965517241384E-2</v>
      </c>
      <c r="H16" s="379">
        <v>157</v>
      </c>
      <c r="I16" s="382">
        <f t="shared" si="3"/>
        <v>6.7672413793103445E-2</v>
      </c>
      <c r="J16" s="379">
        <v>2</v>
      </c>
      <c r="K16" s="382">
        <f t="shared" si="4"/>
        <v>8.6206896551724137E-4</v>
      </c>
      <c r="L16" s="379">
        <f t="shared" si="5"/>
        <v>2320</v>
      </c>
    </row>
    <row r="17" spans="1:12" s="116" customFormat="1" ht="12.95">
      <c r="A17" s="291" t="s">
        <v>120</v>
      </c>
      <c r="B17" s="379">
        <v>1914</v>
      </c>
      <c r="C17" s="382">
        <f t="shared" si="0"/>
        <v>0.84652808491817777</v>
      </c>
      <c r="D17" s="379">
        <v>315</v>
      </c>
      <c r="E17" s="382">
        <f t="shared" si="1"/>
        <v>0.13931888544891641</v>
      </c>
      <c r="F17" s="379">
        <v>32</v>
      </c>
      <c r="G17" s="382">
        <f t="shared" si="2"/>
        <v>1.4153029632905795E-2</v>
      </c>
      <c r="H17" s="379">
        <v>0</v>
      </c>
      <c r="I17" s="382">
        <f t="shared" si="3"/>
        <v>0</v>
      </c>
      <c r="J17" s="379">
        <v>0</v>
      </c>
      <c r="K17" s="382">
        <f t="shared" si="4"/>
        <v>0</v>
      </c>
      <c r="L17" s="379">
        <f t="shared" si="5"/>
        <v>2261</v>
      </c>
    </row>
    <row r="18" spans="1:12" s="116" customFormat="1" ht="12.95">
      <c r="A18" s="291" t="s">
        <v>121</v>
      </c>
      <c r="B18" s="379">
        <v>1700</v>
      </c>
      <c r="C18" s="382">
        <f t="shared" si="0"/>
        <v>0.81809432146294514</v>
      </c>
      <c r="D18" s="379">
        <v>301</v>
      </c>
      <c r="E18" s="382">
        <f t="shared" si="1"/>
        <v>0.14485081809432146</v>
      </c>
      <c r="F18" s="379">
        <v>65</v>
      </c>
      <c r="G18" s="382">
        <f t="shared" si="2"/>
        <v>3.1280076997112612E-2</v>
      </c>
      <c r="H18" s="379">
        <v>11</v>
      </c>
      <c r="I18" s="382">
        <f t="shared" si="3"/>
        <v>5.2935514918190565E-3</v>
      </c>
      <c r="J18" s="379">
        <v>1</v>
      </c>
      <c r="K18" s="382">
        <f t="shared" si="4"/>
        <v>4.8123195380173246E-4</v>
      </c>
      <c r="L18" s="379">
        <f t="shared" si="5"/>
        <v>2078</v>
      </c>
    </row>
    <row r="19" spans="1:12" s="116" customFormat="1" ht="12.95">
      <c r="A19" s="291" t="s">
        <v>122</v>
      </c>
      <c r="B19" s="379">
        <v>1215</v>
      </c>
      <c r="C19" s="382">
        <f t="shared" si="0"/>
        <v>0.83908839779005528</v>
      </c>
      <c r="D19" s="379">
        <v>181</v>
      </c>
      <c r="E19" s="382">
        <f t="shared" si="1"/>
        <v>0.125</v>
      </c>
      <c r="F19" s="379">
        <v>41</v>
      </c>
      <c r="G19" s="382">
        <f t="shared" si="2"/>
        <v>2.8314917127071824E-2</v>
      </c>
      <c r="H19" s="379">
        <v>11</v>
      </c>
      <c r="I19" s="382">
        <f t="shared" si="3"/>
        <v>7.5966850828729279E-3</v>
      </c>
      <c r="J19" s="379">
        <v>0</v>
      </c>
      <c r="K19" s="382">
        <f t="shared" si="4"/>
        <v>0</v>
      </c>
      <c r="L19" s="379">
        <f t="shared" si="5"/>
        <v>1448</v>
      </c>
    </row>
    <row r="20" spans="1:12" s="116" customFormat="1" ht="12.95">
      <c r="A20" s="291" t="s">
        <v>123</v>
      </c>
      <c r="B20" s="379">
        <v>189</v>
      </c>
      <c r="C20" s="382">
        <f t="shared" si="0"/>
        <v>0.85520361990950222</v>
      </c>
      <c r="D20" s="379">
        <v>26</v>
      </c>
      <c r="E20" s="382">
        <f t="shared" si="1"/>
        <v>0.11764705882352941</v>
      </c>
      <c r="F20" s="379">
        <v>5</v>
      </c>
      <c r="G20" s="382">
        <f t="shared" si="2"/>
        <v>2.2624434389140271E-2</v>
      </c>
      <c r="H20" s="379">
        <v>0</v>
      </c>
      <c r="I20" s="382">
        <f t="shared" si="3"/>
        <v>0</v>
      </c>
      <c r="J20" s="379">
        <v>1</v>
      </c>
      <c r="K20" s="382">
        <f t="shared" si="4"/>
        <v>4.5248868778280547E-3</v>
      </c>
      <c r="L20" s="379">
        <f t="shared" si="5"/>
        <v>221</v>
      </c>
    </row>
    <row r="21" spans="1:12" s="116" customFormat="1" ht="12.95">
      <c r="A21" s="291" t="s">
        <v>124</v>
      </c>
      <c r="B21" s="379">
        <v>4</v>
      </c>
      <c r="C21" s="382">
        <f t="shared" si="0"/>
        <v>0.66666666666666663</v>
      </c>
      <c r="D21" s="379">
        <v>1</v>
      </c>
      <c r="E21" s="382">
        <f t="shared" si="1"/>
        <v>0.16666666666666666</v>
      </c>
      <c r="F21" s="379">
        <v>1</v>
      </c>
      <c r="G21" s="382">
        <f t="shared" si="2"/>
        <v>0.16666666666666666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f t="shared" si="5"/>
        <v>6</v>
      </c>
    </row>
    <row r="22" spans="1:12" s="116" customFormat="1" ht="12.95">
      <c r="A22" s="291" t="s">
        <v>125</v>
      </c>
      <c r="B22" s="379">
        <v>1310</v>
      </c>
      <c r="C22" s="382">
        <f t="shared" si="0"/>
        <v>0.94448449891852915</v>
      </c>
      <c r="D22" s="379">
        <v>62</v>
      </c>
      <c r="E22" s="382">
        <f t="shared" si="1"/>
        <v>4.4700793078586876E-2</v>
      </c>
      <c r="F22" s="379">
        <v>12</v>
      </c>
      <c r="G22" s="382">
        <f t="shared" si="2"/>
        <v>8.6517664023071372E-3</v>
      </c>
      <c r="H22" s="379">
        <v>3</v>
      </c>
      <c r="I22" s="382">
        <f t="shared" si="3"/>
        <v>2.1629416005767843E-3</v>
      </c>
      <c r="J22" s="379">
        <v>0</v>
      </c>
      <c r="K22" s="382">
        <f t="shared" si="4"/>
        <v>0</v>
      </c>
      <c r="L22" s="379">
        <f t="shared" si="5"/>
        <v>1387</v>
      </c>
    </row>
    <row r="23" spans="1:12" s="116" customFormat="1" ht="12.95">
      <c r="A23" s="291" t="s">
        <v>126</v>
      </c>
      <c r="B23" s="379">
        <v>359</v>
      </c>
      <c r="C23" s="382">
        <f t="shared" si="0"/>
        <v>0.96765498652291104</v>
      </c>
      <c r="D23" s="379">
        <v>9</v>
      </c>
      <c r="E23" s="382">
        <f t="shared" si="1"/>
        <v>2.4258760107816711E-2</v>
      </c>
      <c r="F23" s="379">
        <v>3</v>
      </c>
      <c r="G23" s="382">
        <f t="shared" si="2"/>
        <v>8.0862533692722376E-3</v>
      </c>
      <c r="H23" s="379">
        <v>0</v>
      </c>
      <c r="I23" s="382">
        <f t="shared" si="3"/>
        <v>0</v>
      </c>
      <c r="J23" s="379">
        <v>0</v>
      </c>
      <c r="K23" s="382">
        <f t="shared" si="4"/>
        <v>0</v>
      </c>
      <c r="L23" s="379">
        <f t="shared" si="5"/>
        <v>371</v>
      </c>
    </row>
    <row r="24" spans="1:12" s="116" customFormat="1" ht="12.95">
      <c r="A24" s="291" t="s">
        <v>127</v>
      </c>
      <c r="B24" s="379">
        <v>1475</v>
      </c>
      <c r="C24" s="382">
        <f t="shared" si="0"/>
        <v>0.94611930724823601</v>
      </c>
      <c r="D24" s="379">
        <v>80</v>
      </c>
      <c r="E24" s="382">
        <f t="shared" si="1"/>
        <v>5.1314945477870431E-2</v>
      </c>
      <c r="F24" s="379">
        <v>4</v>
      </c>
      <c r="G24" s="382">
        <f t="shared" si="2"/>
        <v>2.5657472738935213E-3</v>
      </c>
      <c r="H24" s="379">
        <v>0</v>
      </c>
      <c r="I24" s="382">
        <f t="shared" si="3"/>
        <v>0</v>
      </c>
      <c r="J24" s="379">
        <v>0</v>
      </c>
      <c r="K24" s="382">
        <f t="shared" si="4"/>
        <v>0</v>
      </c>
      <c r="L24" s="379">
        <f t="shared" si="5"/>
        <v>1559</v>
      </c>
    </row>
    <row r="25" spans="1:12" s="116" customFormat="1" ht="12.95">
      <c r="A25" s="291" t="s">
        <v>128</v>
      </c>
      <c r="B25" s="379">
        <v>1253</v>
      </c>
      <c r="C25" s="382">
        <f t="shared" si="0"/>
        <v>0.90928882438316405</v>
      </c>
      <c r="D25" s="379">
        <v>103</v>
      </c>
      <c r="E25" s="382">
        <f t="shared" si="1"/>
        <v>7.474600870827286E-2</v>
      </c>
      <c r="F25" s="379">
        <v>19</v>
      </c>
      <c r="G25" s="382">
        <f t="shared" si="2"/>
        <v>1.3788098693759071E-2</v>
      </c>
      <c r="H25" s="379">
        <v>3</v>
      </c>
      <c r="I25" s="382">
        <f t="shared" si="3"/>
        <v>2.1770682148040637E-3</v>
      </c>
      <c r="J25" s="379">
        <v>0</v>
      </c>
      <c r="K25" s="382">
        <f t="shared" si="4"/>
        <v>0</v>
      </c>
      <c r="L25" s="379">
        <f t="shared" si="5"/>
        <v>1378</v>
      </c>
    </row>
    <row r="26" spans="1:12" s="116" customFormat="1" ht="12.95">
      <c r="A26" s="291" t="s">
        <v>129</v>
      </c>
      <c r="B26" s="379">
        <v>1080</v>
      </c>
      <c r="C26" s="382">
        <f t="shared" si="0"/>
        <v>0.79295154185022021</v>
      </c>
      <c r="D26" s="379">
        <v>206</v>
      </c>
      <c r="E26" s="382">
        <f t="shared" si="1"/>
        <v>0.1512481644640235</v>
      </c>
      <c r="F26" s="379">
        <v>55</v>
      </c>
      <c r="G26" s="382">
        <f t="shared" si="2"/>
        <v>4.0381791483113071E-2</v>
      </c>
      <c r="H26" s="379">
        <v>21</v>
      </c>
      <c r="I26" s="382">
        <f t="shared" si="3"/>
        <v>1.5418502202643172E-2</v>
      </c>
      <c r="J26" s="379">
        <v>0</v>
      </c>
      <c r="K26" s="382">
        <f t="shared" si="4"/>
        <v>0</v>
      </c>
      <c r="L26" s="379">
        <f t="shared" si="5"/>
        <v>1362</v>
      </c>
    </row>
    <row r="27" spans="1:12" s="116" customFormat="1" ht="12.95">
      <c r="A27" s="291" t="s">
        <v>130</v>
      </c>
      <c r="B27" s="379">
        <v>54</v>
      </c>
      <c r="C27" s="382">
        <f t="shared" si="0"/>
        <v>0.98181818181818181</v>
      </c>
      <c r="D27" s="379">
        <v>1</v>
      </c>
      <c r="E27" s="382">
        <f t="shared" si="1"/>
        <v>1.8181818181818181E-2</v>
      </c>
      <c r="F27" s="379">
        <v>0</v>
      </c>
      <c r="G27" s="382">
        <f t="shared" si="2"/>
        <v>0</v>
      </c>
      <c r="H27" s="379">
        <v>0</v>
      </c>
      <c r="I27" s="382">
        <f t="shared" si="3"/>
        <v>0</v>
      </c>
      <c r="J27" s="379">
        <v>0</v>
      </c>
      <c r="K27" s="382">
        <f t="shared" si="4"/>
        <v>0</v>
      </c>
      <c r="L27" s="379">
        <f t="shared" si="5"/>
        <v>55</v>
      </c>
    </row>
    <row r="28" spans="1:12" s="116" customFormat="1" ht="12.95">
      <c r="A28" s="291" t="s">
        <v>131</v>
      </c>
      <c r="B28" s="379">
        <v>29</v>
      </c>
      <c r="C28" s="382">
        <f t="shared" si="0"/>
        <v>0.96666666666666667</v>
      </c>
      <c r="D28" s="379">
        <v>1</v>
      </c>
      <c r="E28" s="382">
        <f t="shared" si="1"/>
        <v>3.3333333333333333E-2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f t="shared" si="5"/>
        <v>30</v>
      </c>
    </row>
    <row r="29" spans="1:12" s="116" customFormat="1" ht="12.95">
      <c r="A29" s="291" t="s">
        <v>132</v>
      </c>
      <c r="B29" s="379">
        <v>1073</v>
      </c>
      <c r="C29" s="382">
        <f t="shared" si="0"/>
        <v>0.82985305491105954</v>
      </c>
      <c r="D29" s="379">
        <v>164</v>
      </c>
      <c r="E29" s="382">
        <f t="shared" si="1"/>
        <v>0.12683681361175561</v>
      </c>
      <c r="F29" s="379">
        <v>46</v>
      </c>
      <c r="G29" s="382">
        <f t="shared" si="2"/>
        <v>3.5576179427687551E-2</v>
      </c>
      <c r="H29" s="379">
        <v>10</v>
      </c>
      <c r="I29" s="382">
        <f t="shared" si="3"/>
        <v>7.7339520494972931E-3</v>
      </c>
      <c r="J29" s="379">
        <v>0</v>
      </c>
      <c r="K29" s="382">
        <f t="shared" si="4"/>
        <v>0</v>
      </c>
      <c r="L29" s="379">
        <f t="shared" si="5"/>
        <v>1293</v>
      </c>
    </row>
    <row r="30" spans="1:12" s="116" customFormat="1" ht="12.95">
      <c r="A30" s="291" t="s">
        <v>133</v>
      </c>
      <c r="B30" s="379">
        <v>1351</v>
      </c>
      <c r="C30" s="382">
        <f t="shared" si="0"/>
        <v>0.92788461538461542</v>
      </c>
      <c r="D30" s="379">
        <v>86</v>
      </c>
      <c r="E30" s="382">
        <f t="shared" si="1"/>
        <v>5.9065934065934064E-2</v>
      </c>
      <c r="F30" s="379">
        <v>16</v>
      </c>
      <c r="G30" s="382">
        <f t="shared" si="2"/>
        <v>1.098901098901099E-2</v>
      </c>
      <c r="H30" s="379">
        <v>3</v>
      </c>
      <c r="I30" s="382">
        <f t="shared" si="3"/>
        <v>2.0604395604395605E-3</v>
      </c>
      <c r="J30" s="379">
        <v>0</v>
      </c>
      <c r="K30" s="382">
        <f t="shared" si="4"/>
        <v>0</v>
      </c>
      <c r="L30" s="379">
        <f t="shared" si="5"/>
        <v>1456</v>
      </c>
    </row>
    <row r="31" spans="1:12" s="116" customFormat="1" ht="12.95">
      <c r="A31" s="291" t="s">
        <v>134</v>
      </c>
      <c r="B31" s="379">
        <v>456</v>
      </c>
      <c r="C31" s="382">
        <f t="shared" si="0"/>
        <v>0.95</v>
      </c>
      <c r="D31" s="379">
        <v>21</v>
      </c>
      <c r="E31" s="382">
        <f t="shared" si="1"/>
        <v>4.3749999999999997E-2</v>
      </c>
      <c r="F31" s="379">
        <v>3</v>
      </c>
      <c r="G31" s="382">
        <f t="shared" si="2"/>
        <v>6.2500000000000003E-3</v>
      </c>
      <c r="H31" s="379">
        <v>0</v>
      </c>
      <c r="I31" s="382">
        <f t="shared" si="3"/>
        <v>0</v>
      </c>
      <c r="J31" s="379">
        <v>0</v>
      </c>
      <c r="K31" s="382">
        <f t="shared" si="4"/>
        <v>0</v>
      </c>
      <c r="L31" s="379">
        <f t="shared" si="5"/>
        <v>480</v>
      </c>
    </row>
    <row r="32" spans="1:12" s="116" customFormat="1" ht="12.95">
      <c r="A32" s="291" t="s">
        <v>135</v>
      </c>
      <c r="B32" s="379">
        <v>149</v>
      </c>
      <c r="C32" s="382">
        <f t="shared" si="0"/>
        <v>0.88690476190476186</v>
      </c>
      <c r="D32" s="379">
        <v>17</v>
      </c>
      <c r="E32" s="382">
        <f t="shared" si="1"/>
        <v>0.10119047619047619</v>
      </c>
      <c r="F32" s="379">
        <v>1</v>
      </c>
      <c r="G32" s="382">
        <f t="shared" si="2"/>
        <v>5.9523809523809521E-3</v>
      </c>
      <c r="H32" s="379">
        <v>1</v>
      </c>
      <c r="I32" s="382">
        <f t="shared" si="3"/>
        <v>5.9523809523809521E-3</v>
      </c>
      <c r="J32" s="379">
        <v>0</v>
      </c>
      <c r="K32" s="382">
        <f t="shared" si="4"/>
        <v>0</v>
      </c>
      <c r="L32" s="379">
        <f t="shared" si="5"/>
        <v>168</v>
      </c>
    </row>
    <row r="33" spans="1:12" s="116" customFormat="1" ht="12.95">
      <c r="A33" s="291" t="s">
        <v>136</v>
      </c>
      <c r="B33" s="379">
        <v>1609</v>
      </c>
      <c r="C33" s="382">
        <f t="shared" si="0"/>
        <v>0.84284965950759561</v>
      </c>
      <c r="D33" s="379">
        <v>259</v>
      </c>
      <c r="E33" s="382">
        <f t="shared" si="1"/>
        <v>0.1356731272917758</v>
      </c>
      <c r="F33" s="379">
        <v>34</v>
      </c>
      <c r="G33" s="382">
        <f t="shared" si="2"/>
        <v>1.78103719224725E-2</v>
      </c>
      <c r="H33" s="379">
        <v>5</v>
      </c>
      <c r="I33" s="382">
        <f t="shared" si="3"/>
        <v>2.6191723415400735E-3</v>
      </c>
      <c r="J33" s="379">
        <v>2</v>
      </c>
      <c r="K33" s="382">
        <f t="shared" si="4"/>
        <v>1.0476689366160294E-3</v>
      </c>
      <c r="L33" s="379">
        <f t="shared" si="5"/>
        <v>1909</v>
      </c>
    </row>
    <row r="34" spans="1:12" s="116" customFormat="1" ht="12.95">
      <c r="A34" s="291" t="s">
        <v>137</v>
      </c>
      <c r="B34" s="379">
        <v>827</v>
      </c>
      <c r="C34" s="382">
        <f t="shared" si="0"/>
        <v>0.86325678496868474</v>
      </c>
      <c r="D34" s="379">
        <v>120</v>
      </c>
      <c r="E34" s="382">
        <f t="shared" si="1"/>
        <v>0.12526096033402923</v>
      </c>
      <c r="F34" s="379">
        <v>8</v>
      </c>
      <c r="G34" s="382">
        <f t="shared" si="2"/>
        <v>8.350730688935281E-3</v>
      </c>
      <c r="H34" s="379">
        <v>3</v>
      </c>
      <c r="I34" s="382">
        <f t="shared" si="3"/>
        <v>3.1315240083507308E-3</v>
      </c>
      <c r="J34" s="379">
        <v>0</v>
      </c>
      <c r="K34" s="382">
        <f t="shared" si="4"/>
        <v>0</v>
      </c>
      <c r="L34" s="379">
        <f t="shared" si="5"/>
        <v>958</v>
      </c>
    </row>
    <row r="35" spans="1:12" s="116" customFormat="1" ht="12.95">
      <c r="A35" s="291" t="s">
        <v>138</v>
      </c>
      <c r="B35" s="379">
        <v>1374</v>
      </c>
      <c r="C35" s="382">
        <f t="shared" si="0"/>
        <v>0.93788395904436861</v>
      </c>
      <c r="D35" s="379">
        <v>76</v>
      </c>
      <c r="E35" s="382">
        <f t="shared" si="1"/>
        <v>5.1877133105802047E-2</v>
      </c>
      <c r="F35" s="379">
        <v>11</v>
      </c>
      <c r="G35" s="382">
        <f t="shared" si="2"/>
        <v>7.5085324232081908E-3</v>
      </c>
      <c r="H35" s="379">
        <v>4</v>
      </c>
      <c r="I35" s="382">
        <f t="shared" si="3"/>
        <v>2.7303754266211604E-3</v>
      </c>
      <c r="J35" s="379">
        <v>0</v>
      </c>
      <c r="K35" s="382">
        <f t="shared" si="4"/>
        <v>0</v>
      </c>
      <c r="L35" s="379">
        <f t="shared" si="5"/>
        <v>1465</v>
      </c>
    </row>
    <row r="36" spans="1:12" s="116" customFormat="1" ht="12.95">
      <c r="A36" s="291" t="s">
        <v>139</v>
      </c>
      <c r="B36" s="379">
        <v>596</v>
      </c>
      <c r="C36" s="382">
        <f t="shared" si="0"/>
        <v>0.67573696145124718</v>
      </c>
      <c r="D36" s="379">
        <v>197</v>
      </c>
      <c r="E36" s="382">
        <f t="shared" si="1"/>
        <v>0.22335600907029479</v>
      </c>
      <c r="F36" s="379">
        <v>77</v>
      </c>
      <c r="G36" s="382">
        <f t="shared" si="2"/>
        <v>8.7301587301587297E-2</v>
      </c>
      <c r="H36" s="379">
        <v>11</v>
      </c>
      <c r="I36" s="382">
        <f t="shared" si="3"/>
        <v>1.2471655328798186E-2</v>
      </c>
      <c r="J36" s="379">
        <v>1</v>
      </c>
      <c r="K36" s="382">
        <f t="shared" si="4"/>
        <v>1.1337868480725624E-3</v>
      </c>
      <c r="L36" s="379">
        <f t="shared" si="5"/>
        <v>882</v>
      </c>
    </row>
    <row r="37" spans="1:12" s="116" customFormat="1" ht="12.95">
      <c r="A37" s="291" t="s">
        <v>140</v>
      </c>
      <c r="B37" s="379">
        <v>966</v>
      </c>
      <c r="C37" s="382">
        <f t="shared" si="0"/>
        <v>0.71821561338289963</v>
      </c>
      <c r="D37" s="379">
        <v>295</v>
      </c>
      <c r="E37" s="382">
        <f t="shared" si="1"/>
        <v>0.21933085501858737</v>
      </c>
      <c r="F37" s="379">
        <v>63</v>
      </c>
      <c r="G37" s="382">
        <f t="shared" si="2"/>
        <v>4.6840148698884761E-2</v>
      </c>
      <c r="H37" s="379">
        <v>20</v>
      </c>
      <c r="I37" s="382">
        <f t="shared" si="3"/>
        <v>1.4869888475836431E-2</v>
      </c>
      <c r="J37" s="379">
        <v>1</v>
      </c>
      <c r="K37" s="382">
        <f t="shared" si="4"/>
        <v>7.4349442379182155E-4</v>
      </c>
      <c r="L37" s="379">
        <f t="shared" si="5"/>
        <v>1345</v>
      </c>
    </row>
    <row r="38" spans="1:12" s="116" customFormat="1" ht="12.95">
      <c r="A38" s="291" t="s">
        <v>141</v>
      </c>
      <c r="B38" s="379">
        <v>883</v>
      </c>
      <c r="C38" s="382">
        <f t="shared" si="0"/>
        <v>0.85149469623915142</v>
      </c>
      <c r="D38" s="379">
        <v>106</v>
      </c>
      <c r="E38" s="382">
        <f t="shared" si="1"/>
        <v>0.10221793635486982</v>
      </c>
      <c r="F38" s="379">
        <v>39</v>
      </c>
      <c r="G38" s="382">
        <f t="shared" si="2"/>
        <v>3.7608486017357765E-2</v>
      </c>
      <c r="H38" s="379">
        <v>8</v>
      </c>
      <c r="I38" s="382">
        <f t="shared" si="3"/>
        <v>7.7145612343297977E-3</v>
      </c>
      <c r="J38" s="379">
        <v>1</v>
      </c>
      <c r="K38" s="382">
        <f t="shared" si="4"/>
        <v>9.6432015429122472E-4</v>
      </c>
      <c r="L38" s="379">
        <f t="shared" si="5"/>
        <v>1037</v>
      </c>
    </row>
    <row r="39" spans="1:12" s="116" customFormat="1" ht="12.95">
      <c r="A39" s="291" t="s">
        <v>142</v>
      </c>
      <c r="B39" s="379">
        <v>367</v>
      </c>
      <c r="C39" s="382">
        <f t="shared" si="0"/>
        <v>0.89731051344743273</v>
      </c>
      <c r="D39" s="379">
        <v>39</v>
      </c>
      <c r="E39" s="382">
        <f t="shared" si="1"/>
        <v>9.5354523227383858E-2</v>
      </c>
      <c r="F39" s="379">
        <v>3</v>
      </c>
      <c r="G39" s="382">
        <f t="shared" si="2"/>
        <v>7.3349633251833741E-3</v>
      </c>
      <c r="H39" s="379">
        <v>0</v>
      </c>
      <c r="I39" s="382">
        <f t="shared" si="3"/>
        <v>0</v>
      </c>
      <c r="J39" s="379">
        <v>0</v>
      </c>
      <c r="K39" s="382">
        <f t="shared" si="4"/>
        <v>0</v>
      </c>
      <c r="L39" s="379">
        <f t="shared" si="5"/>
        <v>409</v>
      </c>
    </row>
    <row r="40" spans="1:12" s="116" customFormat="1" ht="12.95">
      <c r="A40" s="291" t="s">
        <v>143</v>
      </c>
      <c r="B40" s="379">
        <v>1285</v>
      </c>
      <c r="C40" s="382">
        <f t="shared" si="0"/>
        <v>0.81432192648922685</v>
      </c>
      <c r="D40" s="379">
        <v>231</v>
      </c>
      <c r="E40" s="382">
        <f t="shared" si="1"/>
        <v>0.14638783269961977</v>
      </c>
      <c r="F40" s="379">
        <v>47</v>
      </c>
      <c r="G40" s="382">
        <f t="shared" si="2"/>
        <v>2.9784537389100127E-2</v>
      </c>
      <c r="H40" s="379">
        <v>13</v>
      </c>
      <c r="I40" s="382">
        <f t="shared" si="3"/>
        <v>8.2382762991128015E-3</v>
      </c>
      <c r="J40" s="379">
        <v>2</v>
      </c>
      <c r="K40" s="382">
        <f t="shared" si="4"/>
        <v>1.2674271229404308E-3</v>
      </c>
      <c r="L40" s="379">
        <f t="shared" si="5"/>
        <v>1578</v>
      </c>
    </row>
    <row r="41" spans="1:12" s="116" customFormat="1" ht="12.95">
      <c r="A41" s="291" t="s">
        <v>144</v>
      </c>
      <c r="B41" s="379">
        <v>930</v>
      </c>
      <c r="C41" s="382">
        <f t="shared" si="0"/>
        <v>0.78216989066442388</v>
      </c>
      <c r="D41" s="379">
        <v>212</v>
      </c>
      <c r="E41" s="382">
        <f t="shared" si="1"/>
        <v>0.17830109335576114</v>
      </c>
      <c r="F41" s="379">
        <v>35</v>
      </c>
      <c r="G41" s="382">
        <f t="shared" si="2"/>
        <v>2.943650126156434E-2</v>
      </c>
      <c r="H41" s="379">
        <v>12</v>
      </c>
      <c r="I41" s="382">
        <f t="shared" si="3"/>
        <v>1.0092514718250631E-2</v>
      </c>
      <c r="J41" s="379">
        <v>0</v>
      </c>
      <c r="K41" s="382">
        <f t="shared" si="4"/>
        <v>0</v>
      </c>
      <c r="L41" s="379">
        <f t="shared" si="5"/>
        <v>1189</v>
      </c>
    </row>
    <row r="42" spans="1:12" s="116" customFormat="1" ht="12.95">
      <c r="A42" s="291" t="s">
        <v>145</v>
      </c>
      <c r="B42" s="379">
        <v>23</v>
      </c>
      <c r="C42" s="382">
        <f t="shared" si="0"/>
        <v>0.95833333333333337</v>
      </c>
      <c r="D42" s="379">
        <v>1</v>
      </c>
      <c r="E42" s="382">
        <f t="shared" si="1"/>
        <v>4.1666666666666664E-2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0</v>
      </c>
      <c r="K42" s="382">
        <f t="shared" si="4"/>
        <v>0</v>
      </c>
      <c r="L42" s="379">
        <f t="shared" si="5"/>
        <v>24</v>
      </c>
    </row>
    <row r="43" spans="1:12" s="116" customFormat="1" ht="12.95">
      <c r="A43" s="291" t="s">
        <v>146</v>
      </c>
      <c r="B43" s="379">
        <v>64</v>
      </c>
      <c r="C43" s="382">
        <f t="shared" si="0"/>
        <v>1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0</v>
      </c>
      <c r="I43" s="382">
        <f t="shared" si="3"/>
        <v>0</v>
      </c>
      <c r="J43" s="379">
        <v>0</v>
      </c>
      <c r="K43" s="382">
        <f t="shared" si="4"/>
        <v>0</v>
      </c>
      <c r="L43" s="379">
        <f t="shared" si="5"/>
        <v>64</v>
      </c>
    </row>
    <row r="44" spans="1:12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</row>
    <row r="45" spans="1:12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</row>
  </sheetData>
  <sheetProtection selectLockedCells="1" selectUnlockedCells="1"/>
  <mergeCells count="8">
    <mergeCell ref="A3:L3"/>
    <mergeCell ref="A8:A10"/>
    <mergeCell ref="B8:L8"/>
    <mergeCell ref="B9:C9"/>
    <mergeCell ref="D9:E9"/>
    <mergeCell ref="F9:G9"/>
    <mergeCell ref="H9:I9"/>
    <mergeCell ref="J9:K9"/>
  </mergeCells>
  <conditionalFormatting sqref="A4:C5 B6:C6">
    <cfRule type="duplicateValues" dxfId="179" priority="3"/>
  </conditionalFormatting>
  <conditionalFormatting sqref="A6">
    <cfRule type="duplicateValues" dxfId="178" priority="2"/>
  </conditionalFormatting>
  <conditionalFormatting sqref="D4:L6">
    <cfRule type="duplicateValues" dxfId="17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45EA7-CD82-EB48-A24E-60EAEDD0E297}">
  <dimension ref="A1:P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5" width="11.42578125" style="142"/>
    <col min="16" max="16" width="14.140625" style="128" bestFit="1" customWidth="1"/>
    <col min="17" max="16384" width="11.42578125" style="128"/>
  </cols>
  <sheetData>
    <row r="1" spans="1:16" s="114" customFormat="1" ht="59.25" customHeight="1">
      <c r="B1" s="371"/>
      <c r="C1" s="371"/>
    </row>
    <row r="2" spans="1:16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6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</row>
    <row r="4" spans="1:16">
      <c r="A4" s="191" t="s">
        <v>21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</row>
    <row r="5" spans="1:16">
      <c r="A5" s="383" t="s">
        <v>264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1:16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</row>
    <row r="8" spans="1:16" s="116" customFormat="1" ht="12.95">
      <c r="A8" s="618" t="s">
        <v>112</v>
      </c>
      <c r="B8" s="621" t="s">
        <v>265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3"/>
    </row>
    <row r="9" spans="1:16" s="116" customFormat="1" ht="38.25" customHeight="1">
      <c r="A9" s="619"/>
      <c r="B9" s="621" t="s">
        <v>266</v>
      </c>
      <c r="C9" s="623"/>
      <c r="D9" s="621" t="s">
        <v>267</v>
      </c>
      <c r="E9" s="623"/>
      <c r="F9" s="624" t="s">
        <v>268</v>
      </c>
      <c r="G9" s="737"/>
      <c r="H9" s="621" t="s">
        <v>269</v>
      </c>
      <c r="I9" s="623"/>
      <c r="J9" s="625" t="s">
        <v>270</v>
      </c>
      <c r="K9" s="626"/>
      <c r="L9" s="621" t="s">
        <v>271</v>
      </c>
      <c r="M9" s="623"/>
      <c r="N9" s="625" t="s">
        <v>197</v>
      </c>
      <c r="O9" s="626"/>
      <c r="P9" s="41" t="s">
        <v>151</v>
      </c>
    </row>
    <row r="10" spans="1:1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/>
    </row>
    <row r="11" spans="1:16" s="116" customFormat="1" ht="12.95">
      <c r="A11" s="376" t="s">
        <v>114</v>
      </c>
      <c r="B11" s="377">
        <f>SUM(B12:B43)</f>
        <v>26920</v>
      </c>
      <c r="C11" s="381">
        <f t="shared" ref="C11:C43" si="0">B11/$P11</f>
        <v>0.82417414199553007</v>
      </c>
      <c r="D11" s="377">
        <f>SUM(D12:D43)</f>
        <v>377</v>
      </c>
      <c r="E11" s="381">
        <f t="shared" ref="E11:E43" si="1">D11/$P11</f>
        <v>1.154211186969966E-2</v>
      </c>
      <c r="F11" s="377">
        <f>SUM(F12:F43)</f>
        <v>931</v>
      </c>
      <c r="G11" s="381">
        <f t="shared" ref="G11:G43" si="2">F11/$P11</f>
        <v>2.8503199338701282E-2</v>
      </c>
      <c r="H11" s="377">
        <f>SUM(H12:H43)</f>
        <v>1720</v>
      </c>
      <c r="I11" s="381">
        <f t="shared" ref="I11:I43" si="3">H11/$P11</f>
        <v>5.2658971925420198E-2</v>
      </c>
      <c r="J11" s="377">
        <f>SUM(J12:J43)</f>
        <v>1971</v>
      </c>
      <c r="K11" s="381">
        <f t="shared" ref="K11:K43" si="4">J11/$P11</f>
        <v>6.0343507944769309E-2</v>
      </c>
      <c r="L11" s="377">
        <f>SUM(L12:L43)</f>
        <v>423</v>
      </c>
      <c r="M11" s="381">
        <f t="shared" ref="M11:M43" si="5">L11/$P11</f>
        <v>1.295043321189113E-2</v>
      </c>
      <c r="N11" s="377">
        <f>SUM(N12:N43)</f>
        <v>321</v>
      </c>
      <c r="O11" s="381">
        <f t="shared" ref="O11:O43" si="6">N11/$P11</f>
        <v>9.8276337139883048E-3</v>
      </c>
      <c r="P11" s="377">
        <f>SUM(P12:P43)</f>
        <v>32663</v>
      </c>
    </row>
    <row r="12" spans="1:16" s="116" customFormat="1" ht="12.95">
      <c r="A12" s="291" t="s">
        <v>115</v>
      </c>
      <c r="B12" s="379">
        <v>606</v>
      </c>
      <c r="C12" s="382">
        <f t="shared" si="0"/>
        <v>0.76611883691529714</v>
      </c>
      <c r="D12" s="379">
        <v>7</v>
      </c>
      <c r="E12" s="382">
        <f t="shared" si="1"/>
        <v>8.8495575221238937E-3</v>
      </c>
      <c r="F12" s="379">
        <v>4</v>
      </c>
      <c r="G12" s="382">
        <f t="shared" si="2"/>
        <v>5.0568900126422255E-3</v>
      </c>
      <c r="H12" s="379">
        <v>52</v>
      </c>
      <c r="I12" s="382">
        <f t="shared" si="3"/>
        <v>6.5739570164348921E-2</v>
      </c>
      <c r="J12" s="379">
        <v>119</v>
      </c>
      <c r="K12" s="382">
        <f t="shared" si="4"/>
        <v>0.15044247787610621</v>
      </c>
      <c r="L12" s="379">
        <v>1</v>
      </c>
      <c r="M12" s="382">
        <f t="shared" si="5"/>
        <v>1.2642225031605564E-3</v>
      </c>
      <c r="N12" s="379">
        <v>2</v>
      </c>
      <c r="O12" s="382">
        <f t="shared" si="6"/>
        <v>2.5284450063211127E-3</v>
      </c>
      <c r="P12" s="379">
        <f>B12+D12+F12+H12+J12+L12+N12</f>
        <v>791</v>
      </c>
    </row>
    <row r="13" spans="1:16" s="116" customFormat="1" ht="12.95">
      <c r="A13" s="291" t="s">
        <v>116</v>
      </c>
      <c r="B13" s="379">
        <v>1185</v>
      </c>
      <c r="C13" s="382">
        <f t="shared" si="0"/>
        <v>0.81331503088538093</v>
      </c>
      <c r="D13" s="379">
        <v>42</v>
      </c>
      <c r="E13" s="382">
        <f t="shared" si="1"/>
        <v>2.8826355525051476E-2</v>
      </c>
      <c r="F13" s="379">
        <v>32</v>
      </c>
      <c r="G13" s="382">
        <f t="shared" si="2"/>
        <v>2.1962937542896362E-2</v>
      </c>
      <c r="H13" s="379">
        <v>112</v>
      </c>
      <c r="I13" s="382">
        <f t="shared" si="3"/>
        <v>7.6870281400137269E-2</v>
      </c>
      <c r="J13" s="379">
        <v>53</v>
      </c>
      <c r="K13" s="382">
        <f t="shared" si="4"/>
        <v>3.6376115305422098E-2</v>
      </c>
      <c r="L13" s="379">
        <v>27</v>
      </c>
      <c r="M13" s="382">
        <f t="shared" si="5"/>
        <v>1.8531228551818806E-2</v>
      </c>
      <c r="N13" s="379">
        <v>6</v>
      </c>
      <c r="O13" s="382">
        <f t="shared" si="6"/>
        <v>4.1180507892930682E-3</v>
      </c>
      <c r="P13" s="379">
        <f t="shared" ref="P13:P43" si="7">B13+D13+F13+H13+J13+L13+N13</f>
        <v>1457</v>
      </c>
    </row>
    <row r="14" spans="1:16" s="116" customFormat="1" ht="12.95">
      <c r="A14" s="291" t="s">
        <v>117</v>
      </c>
      <c r="B14" s="379">
        <v>12</v>
      </c>
      <c r="C14" s="382">
        <f t="shared" si="0"/>
        <v>0.8571428571428571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v>0</v>
      </c>
      <c r="K14" s="382">
        <f t="shared" si="4"/>
        <v>0</v>
      </c>
      <c r="L14" s="379">
        <v>1</v>
      </c>
      <c r="M14" s="382">
        <f t="shared" si="5"/>
        <v>7.1428571428571425E-2</v>
      </c>
      <c r="N14" s="379">
        <v>1</v>
      </c>
      <c r="O14" s="382">
        <f t="shared" si="6"/>
        <v>7.1428571428571425E-2</v>
      </c>
      <c r="P14" s="379">
        <f t="shared" si="7"/>
        <v>14</v>
      </c>
    </row>
    <row r="15" spans="1:16" s="116" customFormat="1" ht="12.95">
      <c r="A15" s="291" t="s">
        <v>118</v>
      </c>
      <c r="B15" s="379">
        <v>1671</v>
      </c>
      <c r="C15" s="382">
        <f t="shared" si="0"/>
        <v>0.86222910216718263</v>
      </c>
      <c r="D15" s="379">
        <v>14</v>
      </c>
      <c r="E15" s="382">
        <f t="shared" si="1"/>
        <v>7.2239422084623322E-3</v>
      </c>
      <c r="F15" s="379">
        <v>40</v>
      </c>
      <c r="G15" s="382">
        <f t="shared" si="2"/>
        <v>2.063983488132095E-2</v>
      </c>
      <c r="H15" s="379">
        <v>89</v>
      </c>
      <c r="I15" s="382">
        <f t="shared" si="3"/>
        <v>4.5923632610939111E-2</v>
      </c>
      <c r="J15" s="379">
        <v>97</v>
      </c>
      <c r="K15" s="382">
        <f t="shared" si="4"/>
        <v>5.0051599587203302E-2</v>
      </c>
      <c r="L15" s="379">
        <v>24</v>
      </c>
      <c r="M15" s="382">
        <f t="shared" si="5"/>
        <v>1.238390092879257E-2</v>
      </c>
      <c r="N15" s="379">
        <v>3</v>
      </c>
      <c r="O15" s="382">
        <f t="shared" si="6"/>
        <v>1.5479876160990713E-3</v>
      </c>
      <c r="P15" s="379">
        <f t="shared" si="7"/>
        <v>1938</v>
      </c>
    </row>
    <row r="16" spans="1:16" s="116" customFormat="1" ht="12.95">
      <c r="A16" s="291" t="s">
        <v>119</v>
      </c>
      <c r="B16" s="379">
        <v>2060</v>
      </c>
      <c r="C16" s="382">
        <f t="shared" si="0"/>
        <v>0.86736842105263157</v>
      </c>
      <c r="D16" s="379">
        <v>38</v>
      </c>
      <c r="E16" s="382">
        <f t="shared" si="1"/>
        <v>1.6E-2</v>
      </c>
      <c r="F16" s="379">
        <v>33</v>
      </c>
      <c r="G16" s="382">
        <f t="shared" si="2"/>
        <v>1.3894736842105264E-2</v>
      </c>
      <c r="H16" s="379">
        <v>51</v>
      </c>
      <c r="I16" s="382">
        <f t="shared" si="3"/>
        <v>2.1473684210526315E-2</v>
      </c>
      <c r="J16" s="379">
        <v>58</v>
      </c>
      <c r="K16" s="382">
        <f t="shared" si="4"/>
        <v>2.4421052631578948E-2</v>
      </c>
      <c r="L16" s="379">
        <v>112</v>
      </c>
      <c r="M16" s="382">
        <f t="shared" si="5"/>
        <v>4.7157894736842107E-2</v>
      </c>
      <c r="N16" s="379">
        <v>23</v>
      </c>
      <c r="O16" s="382">
        <f t="shared" si="6"/>
        <v>9.6842105263157899E-3</v>
      </c>
      <c r="P16" s="379">
        <f t="shared" si="7"/>
        <v>2375</v>
      </c>
    </row>
    <row r="17" spans="1:16" s="116" customFormat="1" ht="12.95">
      <c r="A17" s="291" t="s">
        <v>120</v>
      </c>
      <c r="B17" s="379">
        <v>1805</v>
      </c>
      <c r="C17" s="382">
        <f t="shared" si="0"/>
        <v>0.80400890868596886</v>
      </c>
      <c r="D17" s="379">
        <v>24</v>
      </c>
      <c r="E17" s="382">
        <f t="shared" si="1"/>
        <v>1.0690423162583519E-2</v>
      </c>
      <c r="F17" s="379">
        <v>86</v>
      </c>
      <c r="G17" s="382">
        <f t="shared" si="2"/>
        <v>3.8307349665924278E-2</v>
      </c>
      <c r="H17" s="379">
        <v>145</v>
      </c>
      <c r="I17" s="382">
        <f t="shared" si="3"/>
        <v>6.4587973273942098E-2</v>
      </c>
      <c r="J17" s="379">
        <v>165</v>
      </c>
      <c r="K17" s="382">
        <f t="shared" si="4"/>
        <v>7.3496659242761692E-2</v>
      </c>
      <c r="L17" s="379">
        <v>13</v>
      </c>
      <c r="M17" s="382">
        <f t="shared" si="5"/>
        <v>5.7906458797327394E-3</v>
      </c>
      <c r="N17" s="379">
        <v>7</v>
      </c>
      <c r="O17" s="382">
        <f t="shared" si="6"/>
        <v>3.1180400890868597E-3</v>
      </c>
      <c r="P17" s="379">
        <f t="shared" si="7"/>
        <v>2245</v>
      </c>
    </row>
    <row r="18" spans="1:16" s="116" customFormat="1" ht="12.95">
      <c r="A18" s="291" t="s">
        <v>121</v>
      </c>
      <c r="B18" s="379">
        <v>1629</v>
      </c>
      <c r="C18" s="382">
        <f t="shared" si="0"/>
        <v>0.78543876567020254</v>
      </c>
      <c r="D18" s="379">
        <v>32</v>
      </c>
      <c r="E18" s="382">
        <f t="shared" si="1"/>
        <v>1.5429122468659595E-2</v>
      </c>
      <c r="F18" s="379">
        <v>92</v>
      </c>
      <c r="G18" s="382">
        <f t="shared" si="2"/>
        <v>4.4358727097396335E-2</v>
      </c>
      <c r="H18" s="379">
        <v>125</v>
      </c>
      <c r="I18" s="382">
        <f t="shared" si="3"/>
        <v>6.027000964320154E-2</v>
      </c>
      <c r="J18" s="379">
        <v>131</v>
      </c>
      <c r="K18" s="382">
        <f t="shared" si="4"/>
        <v>6.3162970106075217E-2</v>
      </c>
      <c r="L18" s="379">
        <v>45</v>
      </c>
      <c r="M18" s="382">
        <f t="shared" si="5"/>
        <v>2.1697203471552556E-2</v>
      </c>
      <c r="N18" s="379">
        <v>20</v>
      </c>
      <c r="O18" s="382">
        <f t="shared" si="6"/>
        <v>9.643201542912247E-3</v>
      </c>
      <c r="P18" s="379">
        <f t="shared" si="7"/>
        <v>2074</v>
      </c>
    </row>
    <row r="19" spans="1:16" s="116" customFormat="1" ht="12.95">
      <c r="A19" s="291" t="s">
        <v>122</v>
      </c>
      <c r="B19" s="379">
        <v>1198</v>
      </c>
      <c r="C19" s="382">
        <f t="shared" si="0"/>
        <v>0.83310152990264252</v>
      </c>
      <c r="D19" s="379">
        <v>24</v>
      </c>
      <c r="E19" s="382">
        <f t="shared" si="1"/>
        <v>1.6689847009735744E-2</v>
      </c>
      <c r="F19" s="379">
        <v>35</v>
      </c>
      <c r="G19" s="382">
        <f t="shared" si="2"/>
        <v>2.4339360222531293E-2</v>
      </c>
      <c r="H19" s="379">
        <v>60</v>
      </c>
      <c r="I19" s="382">
        <f t="shared" si="3"/>
        <v>4.1724617524339362E-2</v>
      </c>
      <c r="J19" s="379">
        <v>73</v>
      </c>
      <c r="K19" s="382">
        <f t="shared" si="4"/>
        <v>5.0764951321279554E-2</v>
      </c>
      <c r="L19" s="379">
        <v>13</v>
      </c>
      <c r="M19" s="382">
        <f t="shared" si="5"/>
        <v>9.0403337969401955E-3</v>
      </c>
      <c r="N19" s="379">
        <v>35</v>
      </c>
      <c r="O19" s="382">
        <f t="shared" si="6"/>
        <v>2.4339360222531293E-2</v>
      </c>
      <c r="P19" s="379">
        <f t="shared" si="7"/>
        <v>1438</v>
      </c>
    </row>
    <row r="20" spans="1:16" s="116" customFormat="1" ht="12.95">
      <c r="A20" s="291" t="s">
        <v>123</v>
      </c>
      <c r="B20" s="379">
        <v>154</v>
      </c>
      <c r="C20" s="382">
        <f t="shared" si="0"/>
        <v>0.73684210526315785</v>
      </c>
      <c r="D20" s="379">
        <v>0</v>
      </c>
      <c r="E20" s="382">
        <f t="shared" si="1"/>
        <v>0</v>
      </c>
      <c r="F20" s="379">
        <v>5</v>
      </c>
      <c r="G20" s="382">
        <f t="shared" si="2"/>
        <v>2.3923444976076555E-2</v>
      </c>
      <c r="H20" s="379">
        <v>29</v>
      </c>
      <c r="I20" s="382">
        <f t="shared" si="3"/>
        <v>0.13875598086124402</v>
      </c>
      <c r="J20" s="379">
        <v>17</v>
      </c>
      <c r="K20" s="382">
        <f t="shared" si="4"/>
        <v>8.1339712918660281E-2</v>
      </c>
      <c r="L20" s="379">
        <v>3</v>
      </c>
      <c r="M20" s="382">
        <f t="shared" si="5"/>
        <v>1.4354066985645933E-2</v>
      </c>
      <c r="N20" s="379">
        <v>1</v>
      </c>
      <c r="O20" s="382">
        <f t="shared" si="6"/>
        <v>4.7846889952153108E-3</v>
      </c>
      <c r="P20" s="379">
        <f t="shared" si="7"/>
        <v>209</v>
      </c>
    </row>
    <row r="21" spans="1:16" s="116" customFormat="1" ht="12.95">
      <c r="A21" s="291" t="s">
        <v>124</v>
      </c>
      <c r="B21" s="379">
        <v>6</v>
      </c>
      <c r="C21" s="382">
        <f t="shared" si="0"/>
        <v>1</v>
      </c>
      <c r="D21" s="379">
        <v>0</v>
      </c>
      <c r="E21" s="382">
        <f t="shared" si="1"/>
        <v>0</v>
      </c>
      <c r="F21" s="379">
        <v>0</v>
      </c>
      <c r="G21" s="382">
        <f t="shared" si="2"/>
        <v>0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0</v>
      </c>
      <c r="O21" s="382">
        <f t="shared" si="6"/>
        <v>0</v>
      </c>
      <c r="P21" s="379">
        <f t="shared" si="7"/>
        <v>6</v>
      </c>
    </row>
    <row r="22" spans="1:16" s="116" customFormat="1" ht="12.95">
      <c r="A22" s="291" t="s">
        <v>125</v>
      </c>
      <c r="B22" s="379">
        <v>1055</v>
      </c>
      <c r="C22" s="382">
        <f t="shared" si="0"/>
        <v>0.76504713560551119</v>
      </c>
      <c r="D22" s="379">
        <v>7</v>
      </c>
      <c r="E22" s="382">
        <f t="shared" si="1"/>
        <v>5.076142131979695E-3</v>
      </c>
      <c r="F22" s="379">
        <v>17</v>
      </c>
      <c r="G22" s="382">
        <f t="shared" si="2"/>
        <v>1.2327773749093546E-2</v>
      </c>
      <c r="H22" s="379">
        <v>133</v>
      </c>
      <c r="I22" s="382">
        <f t="shared" si="3"/>
        <v>9.6446700507614211E-2</v>
      </c>
      <c r="J22" s="379">
        <v>140</v>
      </c>
      <c r="K22" s="382">
        <f t="shared" si="4"/>
        <v>0.10152284263959391</v>
      </c>
      <c r="L22" s="379">
        <v>7</v>
      </c>
      <c r="M22" s="382">
        <f t="shared" si="5"/>
        <v>5.076142131979695E-3</v>
      </c>
      <c r="N22" s="379">
        <v>20</v>
      </c>
      <c r="O22" s="382">
        <f t="shared" si="6"/>
        <v>1.4503263234227702E-2</v>
      </c>
      <c r="P22" s="379">
        <f t="shared" si="7"/>
        <v>1379</v>
      </c>
    </row>
    <row r="23" spans="1:16" s="116" customFormat="1" ht="12.95">
      <c r="A23" s="291" t="s">
        <v>126</v>
      </c>
      <c r="B23" s="379">
        <v>301</v>
      </c>
      <c r="C23" s="382">
        <f t="shared" si="0"/>
        <v>0.81132075471698117</v>
      </c>
      <c r="D23" s="379">
        <v>0</v>
      </c>
      <c r="E23" s="382">
        <f t="shared" si="1"/>
        <v>0</v>
      </c>
      <c r="F23" s="379">
        <v>0</v>
      </c>
      <c r="G23" s="382">
        <f t="shared" si="2"/>
        <v>0</v>
      </c>
      <c r="H23" s="379">
        <v>1</v>
      </c>
      <c r="I23" s="382">
        <f t="shared" si="3"/>
        <v>2.6954177897574125E-3</v>
      </c>
      <c r="J23" s="379">
        <v>69</v>
      </c>
      <c r="K23" s="382">
        <f t="shared" si="4"/>
        <v>0.18598382749326145</v>
      </c>
      <c r="L23" s="379">
        <v>0</v>
      </c>
      <c r="M23" s="382">
        <f t="shared" si="5"/>
        <v>0</v>
      </c>
      <c r="N23" s="379">
        <v>0</v>
      </c>
      <c r="O23" s="382">
        <f t="shared" si="6"/>
        <v>0</v>
      </c>
      <c r="P23" s="379">
        <f t="shared" si="7"/>
        <v>371</v>
      </c>
    </row>
    <row r="24" spans="1:16" s="116" customFormat="1" ht="12.95">
      <c r="A24" s="291" t="s">
        <v>127</v>
      </c>
      <c r="B24" s="379">
        <v>1438</v>
      </c>
      <c r="C24" s="382">
        <f t="shared" si="0"/>
        <v>0.91592356687898091</v>
      </c>
      <c r="D24" s="379">
        <v>9</v>
      </c>
      <c r="E24" s="382">
        <f t="shared" si="1"/>
        <v>5.7324840764331206E-3</v>
      </c>
      <c r="F24" s="379">
        <v>45</v>
      </c>
      <c r="G24" s="382">
        <f t="shared" si="2"/>
        <v>2.8662420382165606E-2</v>
      </c>
      <c r="H24" s="379">
        <v>40</v>
      </c>
      <c r="I24" s="382">
        <f t="shared" si="3"/>
        <v>2.5477707006369428E-2</v>
      </c>
      <c r="J24" s="379">
        <v>35</v>
      </c>
      <c r="K24" s="382">
        <f t="shared" si="4"/>
        <v>2.2292993630573247E-2</v>
      </c>
      <c r="L24" s="379">
        <v>1</v>
      </c>
      <c r="M24" s="382">
        <f t="shared" si="5"/>
        <v>6.3694267515923564E-4</v>
      </c>
      <c r="N24" s="379">
        <v>2</v>
      </c>
      <c r="O24" s="382">
        <f t="shared" si="6"/>
        <v>1.2738853503184713E-3</v>
      </c>
      <c r="P24" s="379">
        <f t="shared" si="7"/>
        <v>1570</v>
      </c>
    </row>
    <row r="25" spans="1:16" s="116" customFormat="1" ht="12.95">
      <c r="A25" s="291" t="s">
        <v>128</v>
      </c>
      <c r="B25" s="379">
        <v>1034</v>
      </c>
      <c r="C25" s="382">
        <f t="shared" si="0"/>
        <v>0.76649369903632325</v>
      </c>
      <c r="D25" s="379">
        <v>19</v>
      </c>
      <c r="E25" s="382">
        <f t="shared" si="1"/>
        <v>1.4084507042253521E-2</v>
      </c>
      <c r="F25" s="379">
        <v>53</v>
      </c>
      <c r="G25" s="382">
        <f t="shared" si="2"/>
        <v>3.9288361749444035E-2</v>
      </c>
      <c r="H25" s="379">
        <v>135</v>
      </c>
      <c r="I25" s="382">
        <f t="shared" si="3"/>
        <v>0.10007412898443291</v>
      </c>
      <c r="J25" s="379">
        <v>98</v>
      </c>
      <c r="K25" s="382">
        <f t="shared" si="4"/>
        <v>7.2646404744255003E-2</v>
      </c>
      <c r="L25" s="379">
        <v>5</v>
      </c>
      <c r="M25" s="382">
        <f t="shared" si="5"/>
        <v>3.7064492216456633E-3</v>
      </c>
      <c r="N25" s="379">
        <v>5</v>
      </c>
      <c r="O25" s="382">
        <f t="shared" si="6"/>
        <v>3.7064492216456633E-3</v>
      </c>
      <c r="P25" s="379">
        <f t="shared" si="7"/>
        <v>1349</v>
      </c>
    </row>
    <row r="26" spans="1:16" s="116" customFormat="1" ht="12.95">
      <c r="A26" s="291" t="s">
        <v>129</v>
      </c>
      <c r="B26" s="379">
        <v>1134</v>
      </c>
      <c r="C26" s="382">
        <f t="shared" si="0"/>
        <v>0.81936416184971095</v>
      </c>
      <c r="D26" s="379">
        <v>22</v>
      </c>
      <c r="E26" s="382">
        <f t="shared" si="1"/>
        <v>1.5895953757225433E-2</v>
      </c>
      <c r="F26" s="379">
        <v>36</v>
      </c>
      <c r="G26" s="382">
        <f t="shared" si="2"/>
        <v>2.6011560693641619E-2</v>
      </c>
      <c r="H26" s="379">
        <v>53</v>
      </c>
      <c r="I26" s="382">
        <f t="shared" si="3"/>
        <v>3.8294797687861273E-2</v>
      </c>
      <c r="J26" s="379">
        <v>79</v>
      </c>
      <c r="K26" s="382">
        <f t="shared" si="4"/>
        <v>5.7080924855491329E-2</v>
      </c>
      <c r="L26" s="379">
        <v>40</v>
      </c>
      <c r="M26" s="382">
        <f t="shared" si="5"/>
        <v>2.8901734104046242E-2</v>
      </c>
      <c r="N26" s="379">
        <v>20</v>
      </c>
      <c r="O26" s="382">
        <f t="shared" si="6"/>
        <v>1.4450867052023121E-2</v>
      </c>
      <c r="P26" s="379">
        <f t="shared" si="7"/>
        <v>1384</v>
      </c>
    </row>
    <row r="27" spans="1:16" s="116" customFormat="1" ht="12.95">
      <c r="A27" s="291" t="s">
        <v>130</v>
      </c>
      <c r="B27" s="379">
        <v>15</v>
      </c>
      <c r="C27" s="382">
        <f t="shared" si="0"/>
        <v>0.27777777777777779</v>
      </c>
      <c r="D27" s="379">
        <v>0</v>
      </c>
      <c r="E27" s="382">
        <f t="shared" si="1"/>
        <v>0</v>
      </c>
      <c r="F27" s="379">
        <v>0</v>
      </c>
      <c r="G27" s="382">
        <f t="shared" si="2"/>
        <v>0</v>
      </c>
      <c r="H27" s="379">
        <v>1</v>
      </c>
      <c r="I27" s="382">
        <f t="shared" si="3"/>
        <v>1.8518518518518517E-2</v>
      </c>
      <c r="J27" s="379">
        <v>38</v>
      </c>
      <c r="K27" s="382">
        <f t="shared" si="4"/>
        <v>0.70370370370370372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f t="shared" si="7"/>
        <v>54</v>
      </c>
    </row>
    <row r="28" spans="1:16" s="116" customFormat="1" ht="12.95">
      <c r="A28" s="291" t="s">
        <v>131</v>
      </c>
      <c r="B28" s="379">
        <v>30</v>
      </c>
      <c r="C28" s="382">
        <f t="shared" si="0"/>
        <v>1</v>
      </c>
      <c r="D28" s="379">
        <v>0</v>
      </c>
      <c r="E28" s="382">
        <f t="shared" si="1"/>
        <v>0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0</v>
      </c>
      <c r="O28" s="382">
        <f t="shared" si="6"/>
        <v>0</v>
      </c>
      <c r="P28" s="379">
        <f t="shared" si="7"/>
        <v>30</v>
      </c>
    </row>
    <row r="29" spans="1:16" s="116" customFormat="1" ht="12.95">
      <c r="A29" s="291" t="s">
        <v>132</v>
      </c>
      <c r="B29" s="379">
        <v>1128</v>
      </c>
      <c r="C29" s="382">
        <f t="shared" si="0"/>
        <v>0.89169960474308296</v>
      </c>
      <c r="D29" s="379">
        <v>7</v>
      </c>
      <c r="E29" s="382">
        <f t="shared" si="1"/>
        <v>5.5335968379446642E-3</v>
      </c>
      <c r="F29" s="379">
        <v>29</v>
      </c>
      <c r="G29" s="382">
        <f t="shared" si="2"/>
        <v>2.292490118577075E-2</v>
      </c>
      <c r="H29" s="379">
        <v>36</v>
      </c>
      <c r="I29" s="382">
        <f t="shared" si="3"/>
        <v>2.8458498023715414E-2</v>
      </c>
      <c r="J29" s="379">
        <v>59</v>
      </c>
      <c r="K29" s="382">
        <f t="shared" si="4"/>
        <v>4.6640316205533598E-2</v>
      </c>
      <c r="L29" s="379">
        <v>2</v>
      </c>
      <c r="M29" s="382">
        <f t="shared" si="5"/>
        <v>1.5810276679841897E-3</v>
      </c>
      <c r="N29" s="379">
        <v>4</v>
      </c>
      <c r="O29" s="382">
        <f t="shared" si="6"/>
        <v>3.1620553359683794E-3</v>
      </c>
      <c r="P29" s="379">
        <f t="shared" si="7"/>
        <v>1265</v>
      </c>
    </row>
    <row r="30" spans="1:16" s="116" customFormat="1" ht="12.95">
      <c r="A30" s="291" t="s">
        <v>133</v>
      </c>
      <c r="B30" s="379">
        <v>1400</v>
      </c>
      <c r="C30" s="382">
        <f t="shared" si="0"/>
        <v>0.9681881051175657</v>
      </c>
      <c r="D30" s="379">
        <v>12</v>
      </c>
      <c r="E30" s="382">
        <f t="shared" si="1"/>
        <v>8.2987551867219917E-3</v>
      </c>
      <c r="F30" s="379">
        <v>4</v>
      </c>
      <c r="G30" s="382">
        <f t="shared" si="2"/>
        <v>2.7662517289073307E-3</v>
      </c>
      <c r="H30" s="379">
        <v>16</v>
      </c>
      <c r="I30" s="382">
        <f t="shared" si="3"/>
        <v>1.1065006915629323E-2</v>
      </c>
      <c r="J30" s="379">
        <v>11</v>
      </c>
      <c r="K30" s="382">
        <f t="shared" si="4"/>
        <v>7.6071922544951589E-3</v>
      </c>
      <c r="L30" s="379">
        <v>1</v>
      </c>
      <c r="M30" s="382">
        <f t="shared" si="5"/>
        <v>6.9156293222683268E-4</v>
      </c>
      <c r="N30" s="379">
        <v>2</v>
      </c>
      <c r="O30" s="382">
        <f t="shared" si="6"/>
        <v>1.3831258644536654E-3</v>
      </c>
      <c r="P30" s="379">
        <f t="shared" si="7"/>
        <v>1446</v>
      </c>
    </row>
    <row r="31" spans="1:16" s="116" customFormat="1" ht="12.95">
      <c r="A31" s="291" t="s">
        <v>134</v>
      </c>
      <c r="B31" s="379">
        <v>305</v>
      </c>
      <c r="C31" s="382">
        <f t="shared" si="0"/>
        <v>0.62372188139059304</v>
      </c>
      <c r="D31" s="379">
        <v>0</v>
      </c>
      <c r="E31" s="382">
        <f t="shared" si="1"/>
        <v>0</v>
      </c>
      <c r="F31" s="379">
        <v>0</v>
      </c>
      <c r="G31" s="382">
        <f t="shared" si="2"/>
        <v>0</v>
      </c>
      <c r="H31" s="379">
        <v>14</v>
      </c>
      <c r="I31" s="382">
        <f t="shared" si="3"/>
        <v>2.8629856850715747E-2</v>
      </c>
      <c r="J31" s="379">
        <v>170</v>
      </c>
      <c r="K31" s="382">
        <f t="shared" si="4"/>
        <v>0.34764826175869118</v>
      </c>
      <c r="L31" s="379">
        <v>0</v>
      </c>
      <c r="M31" s="382">
        <f t="shared" si="5"/>
        <v>0</v>
      </c>
      <c r="N31" s="379">
        <v>0</v>
      </c>
      <c r="O31" s="382">
        <f t="shared" si="6"/>
        <v>0</v>
      </c>
      <c r="P31" s="379">
        <f t="shared" si="7"/>
        <v>489</v>
      </c>
    </row>
    <row r="32" spans="1:16" s="116" customFormat="1" ht="12.95">
      <c r="A32" s="291" t="s">
        <v>135</v>
      </c>
      <c r="B32" s="379">
        <v>139</v>
      </c>
      <c r="C32" s="382">
        <f t="shared" si="0"/>
        <v>0.78977272727272729</v>
      </c>
      <c r="D32" s="379">
        <v>0</v>
      </c>
      <c r="E32" s="382">
        <f t="shared" si="1"/>
        <v>0</v>
      </c>
      <c r="F32" s="379">
        <v>0</v>
      </c>
      <c r="G32" s="382">
        <f t="shared" si="2"/>
        <v>0</v>
      </c>
      <c r="H32" s="379">
        <v>17</v>
      </c>
      <c r="I32" s="382">
        <f t="shared" si="3"/>
        <v>9.6590909090909088E-2</v>
      </c>
      <c r="J32" s="379">
        <v>17</v>
      </c>
      <c r="K32" s="382">
        <f t="shared" si="4"/>
        <v>9.6590909090909088E-2</v>
      </c>
      <c r="L32" s="379">
        <v>3</v>
      </c>
      <c r="M32" s="382">
        <f t="shared" si="5"/>
        <v>1.7045454545454544E-2</v>
      </c>
      <c r="N32" s="379">
        <v>0</v>
      </c>
      <c r="O32" s="382">
        <f t="shared" si="6"/>
        <v>0</v>
      </c>
      <c r="P32" s="379">
        <f t="shared" si="7"/>
        <v>176</v>
      </c>
    </row>
    <row r="33" spans="1:16" s="116" customFormat="1" ht="12.95">
      <c r="A33" s="291" t="s">
        <v>136</v>
      </c>
      <c r="B33" s="379">
        <v>1578</v>
      </c>
      <c r="C33" s="382">
        <f t="shared" si="0"/>
        <v>0.8266107909900472</v>
      </c>
      <c r="D33" s="379">
        <v>18</v>
      </c>
      <c r="E33" s="382">
        <f t="shared" si="1"/>
        <v>9.4290204295442645E-3</v>
      </c>
      <c r="F33" s="379">
        <v>87</v>
      </c>
      <c r="G33" s="382">
        <f t="shared" si="2"/>
        <v>4.5573598742797275E-2</v>
      </c>
      <c r="H33" s="379">
        <v>52</v>
      </c>
      <c r="I33" s="382">
        <f t="shared" si="3"/>
        <v>2.7239392352016764E-2</v>
      </c>
      <c r="J33" s="379">
        <v>163</v>
      </c>
      <c r="K33" s="382">
        <f t="shared" si="4"/>
        <v>8.5385018334206392E-2</v>
      </c>
      <c r="L33" s="379">
        <v>10</v>
      </c>
      <c r="M33" s="382">
        <f t="shared" si="5"/>
        <v>5.2383446830801469E-3</v>
      </c>
      <c r="N33" s="379">
        <v>1</v>
      </c>
      <c r="O33" s="382">
        <f t="shared" si="6"/>
        <v>5.2383446830801469E-4</v>
      </c>
      <c r="P33" s="379">
        <f t="shared" si="7"/>
        <v>1909</v>
      </c>
    </row>
    <row r="34" spans="1:16" s="116" customFormat="1" ht="12.95">
      <c r="A34" s="291" t="s">
        <v>137</v>
      </c>
      <c r="B34" s="379">
        <v>761</v>
      </c>
      <c r="C34" s="382">
        <f t="shared" si="0"/>
        <v>0.83351588170865276</v>
      </c>
      <c r="D34" s="379">
        <v>10</v>
      </c>
      <c r="E34" s="382">
        <f t="shared" si="1"/>
        <v>1.0952902519167579E-2</v>
      </c>
      <c r="F34" s="379">
        <v>48</v>
      </c>
      <c r="G34" s="382">
        <f t="shared" si="2"/>
        <v>5.257393209200438E-2</v>
      </c>
      <c r="H34" s="379">
        <v>37</v>
      </c>
      <c r="I34" s="382">
        <f t="shared" si="3"/>
        <v>4.0525739320920046E-2</v>
      </c>
      <c r="J34" s="379">
        <v>31</v>
      </c>
      <c r="K34" s="382">
        <f t="shared" si="4"/>
        <v>3.3953997809419496E-2</v>
      </c>
      <c r="L34" s="379">
        <v>20</v>
      </c>
      <c r="M34" s="382">
        <f t="shared" si="5"/>
        <v>2.1905805038335158E-2</v>
      </c>
      <c r="N34" s="379">
        <v>6</v>
      </c>
      <c r="O34" s="382">
        <f t="shared" si="6"/>
        <v>6.5717415115005475E-3</v>
      </c>
      <c r="P34" s="379">
        <f t="shared" si="7"/>
        <v>913</v>
      </c>
    </row>
    <row r="35" spans="1:16" s="116" customFormat="1" ht="12.95">
      <c r="A35" s="291" t="s">
        <v>138</v>
      </c>
      <c r="B35" s="379">
        <v>1259</v>
      </c>
      <c r="C35" s="382">
        <f t="shared" si="0"/>
        <v>0.85938566552901019</v>
      </c>
      <c r="D35" s="379">
        <v>8</v>
      </c>
      <c r="E35" s="382">
        <f t="shared" si="1"/>
        <v>5.4607508532423209E-3</v>
      </c>
      <c r="F35" s="379">
        <v>13</v>
      </c>
      <c r="G35" s="382">
        <f t="shared" si="2"/>
        <v>8.8737201365187719E-3</v>
      </c>
      <c r="H35" s="379">
        <v>81</v>
      </c>
      <c r="I35" s="382">
        <f t="shared" si="3"/>
        <v>5.5290102389078499E-2</v>
      </c>
      <c r="J35" s="379">
        <v>95</v>
      </c>
      <c r="K35" s="382">
        <f t="shared" si="4"/>
        <v>6.4846416382252553E-2</v>
      </c>
      <c r="L35" s="379">
        <v>7</v>
      </c>
      <c r="M35" s="382">
        <f t="shared" si="5"/>
        <v>4.7781569965870303E-3</v>
      </c>
      <c r="N35" s="379">
        <v>2</v>
      </c>
      <c r="O35" s="382">
        <f t="shared" si="6"/>
        <v>1.3651877133105802E-3</v>
      </c>
      <c r="P35" s="379">
        <f t="shared" si="7"/>
        <v>1465</v>
      </c>
    </row>
    <row r="36" spans="1:16" s="116" customFormat="1" ht="12.95">
      <c r="A36" s="291" t="s">
        <v>139</v>
      </c>
      <c r="B36" s="379">
        <v>585</v>
      </c>
      <c r="C36" s="382">
        <f t="shared" si="0"/>
        <v>0.8136300417246175</v>
      </c>
      <c r="D36" s="379">
        <v>5</v>
      </c>
      <c r="E36" s="382">
        <f t="shared" si="1"/>
        <v>6.954102920723227E-3</v>
      </c>
      <c r="F36" s="379">
        <v>37</v>
      </c>
      <c r="G36" s="382">
        <f t="shared" si="2"/>
        <v>5.1460361613351879E-2</v>
      </c>
      <c r="H36" s="379">
        <v>19</v>
      </c>
      <c r="I36" s="382">
        <f t="shared" si="3"/>
        <v>2.6425591098748261E-2</v>
      </c>
      <c r="J36" s="379">
        <v>51</v>
      </c>
      <c r="K36" s="382">
        <f t="shared" si="4"/>
        <v>7.0931849791376914E-2</v>
      </c>
      <c r="L36" s="379">
        <v>7</v>
      </c>
      <c r="M36" s="382">
        <f t="shared" si="5"/>
        <v>9.7357440890125171E-3</v>
      </c>
      <c r="N36" s="379">
        <v>15</v>
      </c>
      <c r="O36" s="382">
        <f t="shared" si="6"/>
        <v>2.0862308762169681E-2</v>
      </c>
      <c r="P36" s="379">
        <f t="shared" si="7"/>
        <v>719</v>
      </c>
    </row>
    <row r="37" spans="1:16" s="116" customFormat="1" ht="12.95">
      <c r="A37" s="291" t="s">
        <v>140</v>
      </c>
      <c r="B37" s="379">
        <v>994</v>
      </c>
      <c r="C37" s="382">
        <f t="shared" si="0"/>
        <v>0.74568642160540133</v>
      </c>
      <c r="D37" s="379">
        <v>15</v>
      </c>
      <c r="E37" s="382">
        <f t="shared" si="1"/>
        <v>1.1252813203300824E-2</v>
      </c>
      <c r="F37" s="379">
        <v>37</v>
      </c>
      <c r="G37" s="382">
        <f t="shared" si="2"/>
        <v>2.7756939234808702E-2</v>
      </c>
      <c r="H37" s="379">
        <v>235</v>
      </c>
      <c r="I37" s="382">
        <f t="shared" si="3"/>
        <v>0.17629407351837958</v>
      </c>
      <c r="J37" s="379">
        <v>39</v>
      </c>
      <c r="K37" s="382">
        <f t="shared" si="4"/>
        <v>2.9257314328582147E-2</v>
      </c>
      <c r="L37" s="379">
        <v>8</v>
      </c>
      <c r="M37" s="382">
        <f t="shared" si="5"/>
        <v>6.0015003750937736E-3</v>
      </c>
      <c r="N37" s="379">
        <v>5</v>
      </c>
      <c r="O37" s="382">
        <f t="shared" si="6"/>
        <v>3.7509377344336083E-3</v>
      </c>
      <c r="P37" s="379">
        <f t="shared" si="7"/>
        <v>1333</v>
      </c>
    </row>
    <row r="38" spans="1:16" s="116" customFormat="1" ht="12.95">
      <c r="A38" s="291" t="s">
        <v>141</v>
      </c>
      <c r="B38" s="379">
        <v>827</v>
      </c>
      <c r="C38" s="382">
        <f t="shared" si="0"/>
        <v>0.7883698760724499</v>
      </c>
      <c r="D38" s="379">
        <v>25</v>
      </c>
      <c r="E38" s="382">
        <f t="shared" si="1"/>
        <v>2.3832221163012392E-2</v>
      </c>
      <c r="F38" s="379">
        <v>32</v>
      </c>
      <c r="G38" s="382">
        <f t="shared" si="2"/>
        <v>3.0505243088655862E-2</v>
      </c>
      <c r="H38" s="379">
        <v>51</v>
      </c>
      <c r="I38" s="382">
        <f t="shared" si="3"/>
        <v>4.8617731172545281E-2</v>
      </c>
      <c r="J38" s="379">
        <v>50</v>
      </c>
      <c r="K38" s="382">
        <f t="shared" si="4"/>
        <v>4.7664442326024785E-2</v>
      </c>
      <c r="L38" s="379">
        <v>24</v>
      </c>
      <c r="M38" s="382">
        <f t="shared" si="5"/>
        <v>2.2878932316491896E-2</v>
      </c>
      <c r="N38" s="379">
        <v>40</v>
      </c>
      <c r="O38" s="382">
        <f t="shared" si="6"/>
        <v>3.8131553860819831E-2</v>
      </c>
      <c r="P38" s="379">
        <f t="shared" si="7"/>
        <v>1049</v>
      </c>
    </row>
    <row r="39" spans="1:16" s="116" customFormat="1" ht="12.95">
      <c r="A39" s="291" t="s">
        <v>142</v>
      </c>
      <c r="B39" s="379">
        <v>293</v>
      </c>
      <c r="C39" s="382">
        <f t="shared" si="0"/>
        <v>0.73250000000000004</v>
      </c>
      <c r="D39" s="379">
        <v>2</v>
      </c>
      <c r="E39" s="382">
        <f t="shared" si="1"/>
        <v>5.0000000000000001E-3</v>
      </c>
      <c r="F39" s="379">
        <v>21</v>
      </c>
      <c r="G39" s="382">
        <f t="shared" si="2"/>
        <v>5.2499999999999998E-2</v>
      </c>
      <c r="H39" s="379">
        <v>41</v>
      </c>
      <c r="I39" s="382">
        <f t="shared" si="3"/>
        <v>0.10249999999999999</v>
      </c>
      <c r="J39" s="379">
        <v>41</v>
      </c>
      <c r="K39" s="382">
        <f t="shared" si="4"/>
        <v>0.10249999999999999</v>
      </c>
      <c r="L39" s="379">
        <v>2</v>
      </c>
      <c r="M39" s="382">
        <f t="shared" si="5"/>
        <v>5.0000000000000001E-3</v>
      </c>
      <c r="N39" s="379">
        <v>0</v>
      </c>
      <c r="O39" s="382">
        <f t="shared" si="6"/>
        <v>0</v>
      </c>
      <c r="P39" s="379">
        <f t="shared" si="7"/>
        <v>400</v>
      </c>
    </row>
    <row r="40" spans="1:16" s="116" customFormat="1" ht="12.95">
      <c r="A40" s="291" t="s">
        <v>143</v>
      </c>
      <c r="B40" s="379">
        <v>1328</v>
      </c>
      <c r="C40" s="382">
        <f t="shared" si="0"/>
        <v>0.8606610499027868</v>
      </c>
      <c r="D40" s="379">
        <v>21</v>
      </c>
      <c r="E40" s="382">
        <f t="shared" si="1"/>
        <v>1.3609850939727802E-2</v>
      </c>
      <c r="F40" s="379">
        <v>10</v>
      </c>
      <c r="G40" s="382">
        <f t="shared" si="2"/>
        <v>6.4808813998703824E-3</v>
      </c>
      <c r="H40" s="379">
        <v>43</v>
      </c>
      <c r="I40" s="382">
        <f t="shared" si="3"/>
        <v>2.7867790019442645E-2</v>
      </c>
      <c r="J40" s="379">
        <v>36</v>
      </c>
      <c r="K40" s="382">
        <f t="shared" si="4"/>
        <v>2.3331173039533377E-2</v>
      </c>
      <c r="L40" s="379">
        <v>18</v>
      </c>
      <c r="M40" s="382">
        <f t="shared" si="5"/>
        <v>1.1665586519766688E-2</v>
      </c>
      <c r="N40" s="379">
        <v>87</v>
      </c>
      <c r="O40" s="382">
        <f t="shared" si="6"/>
        <v>5.6383668178872325E-2</v>
      </c>
      <c r="P40" s="379">
        <f t="shared" si="7"/>
        <v>1543</v>
      </c>
    </row>
    <row r="41" spans="1:16" s="116" customFormat="1" ht="12.95">
      <c r="A41" s="291" t="s">
        <v>144</v>
      </c>
      <c r="B41" s="379">
        <v>920</v>
      </c>
      <c r="C41" s="382">
        <f t="shared" si="0"/>
        <v>0.77637130801687759</v>
      </c>
      <c r="D41" s="379">
        <v>16</v>
      </c>
      <c r="E41" s="382">
        <f t="shared" si="1"/>
        <v>1.350210970464135E-2</v>
      </c>
      <c r="F41" s="379">
        <v>135</v>
      </c>
      <c r="G41" s="382">
        <f t="shared" si="2"/>
        <v>0.11392405063291139</v>
      </c>
      <c r="H41" s="379">
        <v>45</v>
      </c>
      <c r="I41" s="382">
        <f t="shared" si="3"/>
        <v>3.7974683544303799E-2</v>
      </c>
      <c r="J41" s="379">
        <v>27</v>
      </c>
      <c r="K41" s="382">
        <f t="shared" si="4"/>
        <v>2.2784810126582278E-2</v>
      </c>
      <c r="L41" s="379">
        <v>29</v>
      </c>
      <c r="M41" s="382">
        <f t="shared" si="5"/>
        <v>2.4472573839662448E-2</v>
      </c>
      <c r="N41" s="379">
        <v>13</v>
      </c>
      <c r="O41" s="382">
        <f t="shared" si="6"/>
        <v>1.0970464135021098E-2</v>
      </c>
      <c r="P41" s="379">
        <f t="shared" si="7"/>
        <v>1185</v>
      </c>
    </row>
    <row r="42" spans="1:16" s="116" customFormat="1" ht="12.95">
      <c r="A42" s="291" t="s">
        <v>145</v>
      </c>
      <c r="B42" s="379">
        <v>14</v>
      </c>
      <c r="C42" s="382">
        <f t="shared" si="0"/>
        <v>0.58333333333333337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9</v>
      </c>
      <c r="K42" s="382">
        <f t="shared" si="4"/>
        <v>0.375</v>
      </c>
      <c r="L42" s="379">
        <v>0</v>
      </c>
      <c r="M42" s="382">
        <f t="shared" si="5"/>
        <v>0</v>
      </c>
      <c r="N42" s="379">
        <v>1</v>
      </c>
      <c r="O42" s="382">
        <f t="shared" si="6"/>
        <v>4.1666666666666664E-2</v>
      </c>
      <c r="P42" s="379">
        <f t="shared" si="7"/>
        <v>24</v>
      </c>
    </row>
    <row r="43" spans="1:16" s="116" customFormat="1" ht="12.95">
      <c r="A43" s="291" t="s">
        <v>146</v>
      </c>
      <c r="B43" s="379">
        <v>56</v>
      </c>
      <c r="C43" s="382">
        <f t="shared" si="0"/>
        <v>0.88888888888888884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7</v>
      </c>
      <c r="I43" s="382">
        <f t="shared" si="3"/>
        <v>0.1111111111111111</v>
      </c>
      <c r="J43" s="379">
        <v>0</v>
      </c>
      <c r="K43" s="382">
        <f t="shared" si="4"/>
        <v>0</v>
      </c>
      <c r="L43" s="379">
        <v>0</v>
      </c>
      <c r="M43" s="382">
        <f t="shared" si="5"/>
        <v>0</v>
      </c>
      <c r="N43" s="379">
        <v>0</v>
      </c>
      <c r="O43" s="382">
        <f t="shared" si="6"/>
        <v>0</v>
      </c>
      <c r="P43" s="379">
        <f t="shared" si="7"/>
        <v>63</v>
      </c>
    </row>
    <row r="44" spans="1:16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</row>
    <row r="45" spans="1:16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</row>
  </sheetData>
  <sheetProtection selectLockedCells="1" selectUnlockedCells="1"/>
  <mergeCells count="10">
    <mergeCell ref="A3:P3"/>
    <mergeCell ref="A8:A10"/>
    <mergeCell ref="B8:P8"/>
    <mergeCell ref="B9:C9"/>
    <mergeCell ref="D9:E9"/>
    <mergeCell ref="F9:G9"/>
    <mergeCell ref="H9:I9"/>
    <mergeCell ref="J9:K9"/>
    <mergeCell ref="L9:M9"/>
    <mergeCell ref="N9:O9"/>
  </mergeCells>
  <conditionalFormatting sqref="B6:C6 A4:C4">
    <cfRule type="duplicateValues" dxfId="176" priority="5"/>
  </conditionalFormatting>
  <conditionalFormatting sqref="A5:C5">
    <cfRule type="duplicateValues" dxfId="175" priority="4"/>
  </conditionalFormatting>
  <conditionalFormatting sqref="A6">
    <cfRule type="duplicateValues" dxfId="174" priority="3"/>
  </conditionalFormatting>
  <conditionalFormatting sqref="D6:P6 D4:P4">
    <cfRule type="duplicateValues" dxfId="173" priority="2"/>
  </conditionalFormatting>
  <conditionalFormatting sqref="D5:P5">
    <cfRule type="duplicateValues" dxfId="17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7C78C-70E3-2B4A-B372-8F0453EDA6F5}">
  <dimension ref="A1:T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9" width="11.42578125" style="142"/>
    <col min="20" max="20" width="14.140625" style="128" bestFit="1" customWidth="1"/>
    <col min="21" max="16384" width="11.42578125" style="128"/>
  </cols>
  <sheetData>
    <row r="1" spans="1:20" s="114" customFormat="1" ht="59.25" customHeight="1">
      <c r="B1" s="371"/>
      <c r="C1" s="371"/>
    </row>
    <row r="2" spans="1:20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</row>
    <row r="3" spans="1:20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</row>
    <row r="4" spans="1:20">
      <c r="A4" s="191" t="s">
        <v>22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</row>
    <row r="5" spans="1:20">
      <c r="A5" s="383" t="s">
        <v>272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1:20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</row>
    <row r="8" spans="1:20" s="116" customFormat="1" ht="12.95">
      <c r="A8" s="618" t="s">
        <v>112</v>
      </c>
      <c r="B8" s="621" t="s">
        <v>22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3"/>
    </row>
    <row r="9" spans="1:20" s="116" customFormat="1" ht="38.25" customHeight="1">
      <c r="A9" s="619"/>
      <c r="B9" s="621" t="s">
        <v>273</v>
      </c>
      <c r="C9" s="623"/>
      <c r="D9" s="621" t="s">
        <v>274</v>
      </c>
      <c r="E9" s="623"/>
      <c r="F9" s="621" t="s">
        <v>275</v>
      </c>
      <c r="G9" s="623"/>
      <c r="H9" s="621" t="s">
        <v>276</v>
      </c>
      <c r="I9" s="623"/>
      <c r="J9" s="621" t="s">
        <v>277</v>
      </c>
      <c r="K9" s="623"/>
      <c r="L9" s="621" t="s">
        <v>278</v>
      </c>
      <c r="M9" s="623"/>
      <c r="N9" s="621" t="s">
        <v>279</v>
      </c>
      <c r="O9" s="623"/>
      <c r="P9" s="621" t="s">
        <v>197</v>
      </c>
      <c r="Q9" s="623"/>
      <c r="R9" s="621" t="s">
        <v>280</v>
      </c>
      <c r="S9" s="623"/>
      <c r="T9" s="41" t="s">
        <v>198</v>
      </c>
    </row>
    <row r="10" spans="1:20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 t="s">
        <v>152</v>
      </c>
      <c r="S10" s="41" t="s">
        <v>153</v>
      </c>
      <c r="T10" s="41"/>
    </row>
    <row r="11" spans="1:20" s="116" customFormat="1" ht="12.95">
      <c r="A11" s="376" t="s">
        <v>114</v>
      </c>
      <c r="B11" s="377">
        <f>SUM(B12:B43)</f>
        <v>25562</v>
      </c>
      <c r="C11" s="381">
        <f t="shared" ref="C11:C43" si="0">B11/$T11</f>
        <v>0.75901181780390758</v>
      </c>
      <c r="D11" s="377">
        <f>SUM(D12:D43)</f>
        <v>7350</v>
      </c>
      <c r="E11" s="381">
        <f t="shared" ref="E11:E43" si="1">D11/$T11</f>
        <v>0.21824336362016747</v>
      </c>
      <c r="F11" s="377">
        <f>SUM(F12:F43)</f>
        <v>2889</v>
      </c>
      <c r="G11" s="381">
        <f t="shared" ref="G11:G43" si="2">F11/$T11</f>
        <v>8.5783003741314812E-2</v>
      </c>
      <c r="H11" s="377">
        <f>SUM(H12:H43)</f>
        <v>626</v>
      </c>
      <c r="I11" s="381">
        <f t="shared" ref="I11:I43" si="3">H11/$T11</f>
        <v>1.8587802126016986E-2</v>
      </c>
      <c r="J11" s="377">
        <f>SUM(J12:J43)</f>
        <v>1041</v>
      </c>
      <c r="K11" s="381">
        <f t="shared" ref="K11:K43" si="4">J11/$T11</f>
        <v>3.091038660252984E-2</v>
      </c>
      <c r="L11" s="377">
        <f>SUM(L12:L43)</f>
        <v>2461</v>
      </c>
      <c r="M11" s="381">
        <f t="shared" ref="M11:M43" si="5">L11/$T11</f>
        <v>7.3074410594453354E-2</v>
      </c>
      <c r="N11" s="377">
        <f>SUM(N12:N43)</f>
        <v>179</v>
      </c>
      <c r="O11" s="381">
        <f t="shared" ref="O11:O43" si="6">N11/$T11</f>
        <v>5.3150424609537386E-3</v>
      </c>
      <c r="P11" s="377">
        <f>SUM(P12:P43)</f>
        <v>976</v>
      </c>
      <c r="Q11" s="381">
        <f t="shared" ref="Q11:Q43" si="7">P11/$T11</f>
        <v>2.8980343250786862E-2</v>
      </c>
      <c r="R11" s="377">
        <f>SUM(R12:R43)</f>
        <v>1684</v>
      </c>
      <c r="S11" s="381">
        <f t="shared" ref="S11:S43" si="8">R11/$T11</f>
        <v>5.0002969297464221E-2</v>
      </c>
      <c r="T11" s="377">
        <f>SUM(T12:T43)</f>
        <v>33678</v>
      </c>
    </row>
    <row r="12" spans="1:20" s="116" customFormat="1" ht="12.95">
      <c r="A12" s="291" t="s">
        <v>115</v>
      </c>
      <c r="B12" s="379">
        <v>709</v>
      </c>
      <c r="C12" s="382">
        <f t="shared" si="0"/>
        <v>0.87315270935960587</v>
      </c>
      <c r="D12" s="379">
        <v>152</v>
      </c>
      <c r="E12" s="382">
        <f t="shared" si="1"/>
        <v>0.18719211822660098</v>
      </c>
      <c r="F12" s="379">
        <v>126</v>
      </c>
      <c r="G12" s="382">
        <f t="shared" si="2"/>
        <v>0.15517241379310345</v>
      </c>
      <c r="H12" s="379">
        <v>12</v>
      </c>
      <c r="I12" s="382">
        <f t="shared" si="3"/>
        <v>1.4778325123152709E-2</v>
      </c>
      <c r="J12" s="379">
        <v>2</v>
      </c>
      <c r="K12" s="382">
        <f t="shared" si="4"/>
        <v>2.4630541871921183E-3</v>
      </c>
      <c r="L12" s="379">
        <v>60</v>
      </c>
      <c r="M12" s="382">
        <f t="shared" si="5"/>
        <v>7.3891625615763554E-2</v>
      </c>
      <c r="N12" s="379">
        <v>3</v>
      </c>
      <c r="O12" s="382">
        <f t="shared" si="6"/>
        <v>3.6945812807881772E-3</v>
      </c>
      <c r="P12" s="379">
        <v>19</v>
      </c>
      <c r="Q12" s="382">
        <f t="shared" si="7"/>
        <v>2.3399014778325122E-2</v>
      </c>
      <c r="R12" s="379">
        <v>13</v>
      </c>
      <c r="S12" s="382">
        <f t="shared" si="8"/>
        <v>1.600985221674877E-2</v>
      </c>
      <c r="T12" s="379">
        <v>812</v>
      </c>
    </row>
    <row r="13" spans="1:20" s="116" customFormat="1" ht="12.95">
      <c r="A13" s="291" t="s">
        <v>116</v>
      </c>
      <c r="B13" s="379">
        <v>1325</v>
      </c>
      <c r="C13" s="382">
        <f t="shared" si="0"/>
        <v>0.86038961038961037</v>
      </c>
      <c r="D13" s="379">
        <v>210</v>
      </c>
      <c r="E13" s="382">
        <f t="shared" si="1"/>
        <v>0.13636363636363635</v>
      </c>
      <c r="F13" s="379">
        <v>79</v>
      </c>
      <c r="G13" s="382">
        <f t="shared" si="2"/>
        <v>5.1298701298701302E-2</v>
      </c>
      <c r="H13" s="379">
        <v>30</v>
      </c>
      <c r="I13" s="382">
        <f t="shared" si="3"/>
        <v>1.948051948051948E-2</v>
      </c>
      <c r="J13" s="379">
        <v>68</v>
      </c>
      <c r="K13" s="382">
        <f t="shared" si="4"/>
        <v>4.4155844155844157E-2</v>
      </c>
      <c r="L13" s="379">
        <v>112</v>
      </c>
      <c r="M13" s="382">
        <f t="shared" si="5"/>
        <v>7.2727272727272724E-2</v>
      </c>
      <c r="N13" s="379">
        <v>10</v>
      </c>
      <c r="O13" s="382">
        <f t="shared" si="6"/>
        <v>6.4935064935064939E-3</v>
      </c>
      <c r="P13" s="379">
        <v>48</v>
      </c>
      <c r="Q13" s="382">
        <f t="shared" si="7"/>
        <v>3.1168831168831169E-2</v>
      </c>
      <c r="R13" s="379">
        <v>82</v>
      </c>
      <c r="S13" s="382">
        <f t="shared" si="8"/>
        <v>5.3246753246753244E-2</v>
      </c>
      <c r="T13" s="379">
        <v>1540</v>
      </c>
    </row>
    <row r="14" spans="1:20" s="116" customFormat="1" ht="12.95">
      <c r="A14" s="291" t="s">
        <v>117</v>
      </c>
      <c r="B14" s="379">
        <v>13</v>
      </c>
      <c r="C14" s="382">
        <f t="shared" si="0"/>
        <v>0.76470588235294112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v>0</v>
      </c>
      <c r="K14" s="382">
        <f t="shared" si="4"/>
        <v>0</v>
      </c>
      <c r="L14" s="379">
        <v>0</v>
      </c>
      <c r="M14" s="382">
        <f t="shared" si="5"/>
        <v>0</v>
      </c>
      <c r="N14" s="379">
        <v>0</v>
      </c>
      <c r="O14" s="382">
        <f t="shared" si="6"/>
        <v>0</v>
      </c>
      <c r="P14" s="379">
        <v>1</v>
      </c>
      <c r="Q14" s="382">
        <f t="shared" si="7"/>
        <v>5.8823529411764705E-2</v>
      </c>
      <c r="R14" s="379">
        <v>0</v>
      </c>
      <c r="S14" s="382">
        <f t="shared" si="8"/>
        <v>0</v>
      </c>
      <c r="T14" s="379">
        <v>17</v>
      </c>
    </row>
    <row r="15" spans="1:20" s="116" customFormat="1" ht="12.95">
      <c r="A15" s="291" t="s">
        <v>118</v>
      </c>
      <c r="B15" s="379">
        <v>1717</v>
      </c>
      <c r="C15" s="382">
        <f t="shared" si="0"/>
        <v>0.86194779116465858</v>
      </c>
      <c r="D15" s="379">
        <v>326</v>
      </c>
      <c r="E15" s="382">
        <f t="shared" si="1"/>
        <v>0.16365461847389559</v>
      </c>
      <c r="F15" s="379">
        <v>104</v>
      </c>
      <c r="G15" s="382">
        <f t="shared" si="2"/>
        <v>5.2208835341365459E-2</v>
      </c>
      <c r="H15" s="379">
        <v>39</v>
      </c>
      <c r="I15" s="382">
        <f t="shared" si="3"/>
        <v>1.9578313253012049E-2</v>
      </c>
      <c r="J15" s="379">
        <v>35</v>
      </c>
      <c r="K15" s="382">
        <f t="shared" si="4"/>
        <v>1.7570281124497992E-2</v>
      </c>
      <c r="L15" s="379">
        <v>95</v>
      </c>
      <c r="M15" s="382">
        <f t="shared" si="5"/>
        <v>4.7690763052208839E-2</v>
      </c>
      <c r="N15" s="379">
        <v>9</v>
      </c>
      <c r="O15" s="382">
        <f t="shared" si="6"/>
        <v>4.5180722891566263E-3</v>
      </c>
      <c r="P15" s="379">
        <v>42</v>
      </c>
      <c r="Q15" s="382">
        <f t="shared" si="7"/>
        <v>2.1084337349397589E-2</v>
      </c>
      <c r="R15" s="379">
        <v>11</v>
      </c>
      <c r="S15" s="382">
        <f t="shared" si="8"/>
        <v>5.5220883534136548E-3</v>
      </c>
      <c r="T15" s="379">
        <v>1992</v>
      </c>
    </row>
    <row r="16" spans="1:20" s="116" customFormat="1" ht="12.95">
      <c r="A16" s="291" t="s">
        <v>119</v>
      </c>
      <c r="B16" s="379">
        <v>2088</v>
      </c>
      <c r="C16" s="382">
        <f t="shared" si="0"/>
        <v>0.84878048780487803</v>
      </c>
      <c r="D16" s="379">
        <v>430</v>
      </c>
      <c r="E16" s="382">
        <f t="shared" si="1"/>
        <v>0.17479674796747968</v>
      </c>
      <c r="F16" s="379">
        <v>85</v>
      </c>
      <c r="G16" s="382">
        <f t="shared" si="2"/>
        <v>3.4552845528455285E-2</v>
      </c>
      <c r="H16" s="379">
        <v>65</v>
      </c>
      <c r="I16" s="382">
        <f t="shared" si="3"/>
        <v>2.6422764227642278E-2</v>
      </c>
      <c r="J16" s="379">
        <v>238</v>
      </c>
      <c r="K16" s="382">
        <f t="shared" si="4"/>
        <v>9.674796747967479E-2</v>
      </c>
      <c r="L16" s="379">
        <v>216</v>
      </c>
      <c r="M16" s="382">
        <f t="shared" si="5"/>
        <v>8.7804878048780483E-2</v>
      </c>
      <c r="N16" s="379">
        <v>26</v>
      </c>
      <c r="O16" s="382">
        <f t="shared" si="6"/>
        <v>1.056910569105691E-2</v>
      </c>
      <c r="P16" s="379">
        <v>157</v>
      </c>
      <c r="Q16" s="382">
        <f t="shared" si="7"/>
        <v>6.382113821138212E-2</v>
      </c>
      <c r="R16" s="379">
        <v>121</v>
      </c>
      <c r="S16" s="382">
        <f t="shared" si="8"/>
        <v>4.9186991869918699E-2</v>
      </c>
      <c r="T16" s="379">
        <v>2460</v>
      </c>
    </row>
    <row r="17" spans="1:20" s="116" customFormat="1" ht="12.95">
      <c r="A17" s="291" t="s">
        <v>120</v>
      </c>
      <c r="B17" s="379">
        <v>1663</v>
      </c>
      <c r="C17" s="382">
        <f t="shared" si="0"/>
        <v>0.72747156605424323</v>
      </c>
      <c r="D17" s="379">
        <v>823</v>
      </c>
      <c r="E17" s="382">
        <f t="shared" si="1"/>
        <v>0.36001749781277342</v>
      </c>
      <c r="F17" s="379">
        <v>203</v>
      </c>
      <c r="G17" s="382">
        <f t="shared" si="2"/>
        <v>8.8801399825021873E-2</v>
      </c>
      <c r="H17" s="379">
        <v>71</v>
      </c>
      <c r="I17" s="382">
        <f t="shared" si="3"/>
        <v>3.10586176727909E-2</v>
      </c>
      <c r="J17" s="379">
        <v>31</v>
      </c>
      <c r="K17" s="382">
        <f t="shared" si="4"/>
        <v>1.3560804899387576E-2</v>
      </c>
      <c r="L17" s="379">
        <v>213</v>
      </c>
      <c r="M17" s="382">
        <f t="shared" si="5"/>
        <v>9.3175853018372709E-2</v>
      </c>
      <c r="N17" s="379">
        <v>8</v>
      </c>
      <c r="O17" s="382">
        <f t="shared" si="6"/>
        <v>3.499562554680665E-3</v>
      </c>
      <c r="P17" s="379">
        <v>35</v>
      </c>
      <c r="Q17" s="382">
        <f t="shared" si="7"/>
        <v>1.5310586176727909E-2</v>
      </c>
      <c r="R17" s="379">
        <v>101</v>
      </c>
      <c r="S17" s="382">
        <f t="shared" si="8"/>
        <v>4.4181977252843396E-2</v>
      </c>
      <c r="T17" s="379">
        <v>2286</v>
      </c>
    </row>
    <row r="18" spans="1:20" s="116" customFormat="1" ht="12.95">
      <c r="A18" s="291" t="s">
        <v>121</v>
      </c>
      <c r="B18" s="379">
        <v>1306</v>
      </c>
      <c r="C18" s="382">
        <f t="shared" si="0"/>
        <v>0.61142322097378277</v>
      </c>
      <c r="D18" s="379">
        <v>630</v>
      </c>
      <c r="E18" s="382">
        <f t="shared" si="1"/>
        <v>0.2949438202247191</v>
      </c>
      <c r="F18" s="379">
        <v>368</v>
      </c>
      <c r="G18" s="382">
        <f t="shared" si="2"/>
        <v>0.17228464419475656</v>
      </c>
      <c r="H18" s="379">
        <v>31</v>
      </c>
      <c r="I18" s="382">
        <f t="shared" si="3"/>
        <v>1.451310861423221E-2</v>
      </c>
      <c r="J18" s="379">
        <v>89</v>
      </c>
      <c r="K18" s="382">
        <f t="shared" si="4"/>
        <v>4.1666666666666664E-2</v>
      </c>
      <c r="L18" s="379">
        <v>229</v>
      </c>
      <c r="M18" s="382">
        <f t="shared" si="5"/>
        <v>0.10720973782771535</v>
      </c>
      <c r="N18" s="379">
        <v>3</v>
      </c>
      <c r="O18" s="382">
        <f t="shared" si="6"/>
        <v>1.4044943820224719E-3</v>
      </c>
      <c r="P18" s="379">
        <v>44</v>
      </c>
      <c r="Q18" s="382">
        <f t="shared" si="7"/>
        <v>2.0599250936329586E-2</v>
      </c>
      <c r="R18" s="379">
        <v>140</v>
      </c>
      <c r="S18" s="382">
        <f t="shared" si="8"/>
        <v>6.5543071161048683E-2</v>
      </c>
      <c r="T18" s="379">
        <v>2136</v>
      </c>
    </row>
    <row r="19" spans="1:20" s="116" customFormat="1" ht="12.95">
      <c r="A19" s="291" t="s">
        <v>122</v>
      </c>
      <c r="B19" s="379">
        <v>1084</v>
      </c>
      <c r="C19" s="382">
        <f t="shared" si="0"/>
        <v>0.73441734417344173</v>
      </c>
      <c r="D19" s="379">
        <v>258</v>
      </c>
      <c r="E19" s="382">
        <f t="shared" si="1"/>
        <v>0.17479674796747968</v>
      </c>
      <c r="F19" s="379">
        <v>234</v>
      </c>
      <c r="G19" s="382">
        <f t="shared" si="2"/>
        <v>0.15853658536585366</v>
      </c>
      <c r="H19" s="379">
        <v>34</v>
      </c>
      <c r="I19" s="382">
        <f t="shared" si="3"/>
        <v>2.3035230352303523E-2</v>
      </c>
      <c r="J19" s="379">
        <v>88</v>
      </c>
      <c r="K19" s="382">
        <f t="shared" si="4"/>
        <v>5.9620596205962058E-2</v>
      </c>
      <c r="L19" s="379">
        <v>94</v>
      </c>
      <c r="M19" s="382">
        <f t="shared" si="5"/>
        <v>6.3685636856368563E-2</v>
      </c>
      <c r="N19" s="379">
        <v>11</v>
      </c>
      <c r="O19" s="382">
        <f t="shared" si="6"/>
        <v>7.4525745257452572E-3</v>
      </c>
      <c r="P19" s="379">
        <v>75</v>
      </c>
      <c r="Q19" s="382">
        <f t="shared" si="7"/>
        <v>5.08130081300813E-2</v>
      </c>
      <c r="R19" s="379">
        <v>161</v>
      </c>
      <c r="S19" s="382">
        <f t="shared" si="8"/>
        <v>0.10907859078590786</v>
      </c>
      <c r="T19" s="379">
        <v>1476</v>
      </c>
    </row>
    <row r="20" spans="1:20" s="116" customFormat="1" ht="12.95">
      <c r="A20" s="291" t="s">
        <v>123</v>
      </c>
      <c r="B20" s="379">
        <v>150</v>
      </c>
      <c r="C20" s="382">
        <f t="shared" si="0"/>
        <v>0.6696428571428571</v>
      </c>
      <c r="D20" s="379">
        <v>67</v>
      </c>
      <c r="E20" s="382">
        <f t="shared" si="1"/>
        <v>0.29910714285714285</v>
      </c>
      <c r="F20" s="379">
        <v>38</v>
      </c>
      <c r="G20" s="382">
        <f t="shared" si="2"/>
        <v>0.16964285714285715</v>
      </c>
      <c r="H20" s="379">
        <v>7</v>
      </c>
      <c r="I20" s="382">
        <f t="shared" si="3"/>
        <v>3.125E-2</v>
      </c>
      <c r="J20" s="379">
        <v>5</v>
      </c>
      <c r="K20" s="382">
        <f t="shared" si="4"/>
        <v>2.2321428571428572E-2</v>
      </c>
      <c r="L20" s="379">
        <v>6</v>
      </c>
      <c r="M20" s="382">
        <f t="shared" si="5"/>
        <v>2.6785714285714284E-2</v>
      </c>
      <c r="N20" s="379">
        <v>1</v>
      </c>
      <c r="O20" s="382">
        <f t="shared" si="6"/>
        <v>4.464285714285714E-3</v>
      </c>
      <c r="P20" s="379">
        <v>7</v>
      </c>
      <c r="Q20" s="382">
        <f t="shared" si="7"/>
        <v>3.125E-2</v>
      </c>
      <c r="R20" s="379">
        <v>8</v>
      </c>
      <c r="S20" s="382">
        <f t="shared" si="8"/>
        <v>3.5714285714285712E-2</v>
      </c>
      <c r="T20" s="379">
        <v>224</v>
      </c>
    </row>
    <row r="21" spans="1:20" s="116" customFormat="1" ht="12.95">
      <c r="A21" s="291" t="s">
        <v>124</v>
      </c>
      <c r="B21" s="379">
        <v>6</v>
      </c>
      <c r="C21" s="382">
        <f t="shared" si="0"/>
        <v>0.8571428571428571</v>
      </c>
      <c r="D21" s="379">
        <v>0</v>
      </c>
      <c r="E21" s="382">
        <f t="shared" si="1"/>
        <v>0</v>
      </c>
      <c r="F21" s="379">
        <v>1</v>
      </c>
      <c r="G21" s="382">
        <f t="shared" si="2"/>
        <v>0.14285714285714285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v>1</v>
      </c>
      <c r="M21" s="382">
        <f t="shared" si="5"/>
        <v>0.14285714285714285</v>
      </c>
      <c r="N21" s="379">
        <v>0</v>
      </c>
      <c r="O21" s="382">
        <f t="shared" si="6"/>
        <v>0</v>
      </c>
      <c r="P21" s="379">
        <v>0</v>
      </c>
      <c r="Q21" s="382">
        <f t="shared" si="7"/>
        <v>0</v>
      </c>
      <c r="R21" s="379">
        <v>0</v>
      </c>
      <c r="S21" s="382">
        <f t="shared" si="8"/>
        <v>0</v>
      </c>
      <c r="T21" s="379">
        <v>7</v>
      </c>
    </row>
    <row r="22" spans="1:20" s="116" customFormat="1" ht="12.95">
      <c r="A22" s="291" t="s">
        <v>125</v>
      </c>
      <c r="B22" s="379">
        <v>1016</v>
      </c>
      <c r="C22" s="382">
        <f t="shared" si="0"/>
        <v>0.72364672364672367</v>
      </c>
      <c r="D22" s="379">
        <v>185</v>
      </c>
      <c r="E22" s="382">
        <f t="shared" si="1"/>
        <v>0.13176638176638178</v>
      </c>
      <c r="F22" s="379">
        <v>127</v>
      </c>
      <c r="G22" s="382">
        <f t="shared" si="2"/>
        <v>9.0455840455840458E-2</v>
      </c>
      <c r="H22" s="379">
        <v>18</v>
      </c>
      <c r="I22" s="382">
        <f t="shared" si="3"/>
        <v>1.282051282051282E-2</v>
      </c>
      <c r="J22" s="379">
        <v>33</v>
      </c>
      <c r="K22" s="382">
        <f t="shared" si="4"/>
        <v>2.3504273504273504E-2</v>
      </c>
      <c r="L22" s="379">
        <v>169</v>
      </c>
      <c r="M22" s="382">
        <f t="shared" si="5"/>
        <v>0.12037037037037036</v>
      </c>
      <c r="N22" s="379">
        <v>6</v>
      </c>
      <c r="O22" s="382">
        <f t="shared" si="6"/>
        <v>4.2735042735042739E-3</v>
      </c>
      <c r="P22" s="379">
        <v>28</v>
      </c>
      <c r="Q22" s="382">
        <f t="shared" si="7"/>
        <v>1.9943019943019943E-2</v>
      </c>
      <c r="R22" s="379">
        <v>109</v>
      </c>
      <c r="S22" s="382">
        <f t="shared" si="8"/>
        <v>7.7635327635327642E-2</v>
      </c>
      <c r="T22" s="379">
        <v>1404</v>
      </c>
    </row>
    <row r="23" spans="1:20" s="116" customFormat="1" ht="12.95">
      <c r="A23" s="291" t="s">
        <v>126</v>
      </c>
      <c r="B23" s="379">
        <v>195</v>
      </c>
      <c r="C23" s="382">
        <f t="shared" si="0"/>
        <v>0.5078125</v>
      </c>
      <c r="D23" s="379">
        <v>55</v>
      </c>
      <c r="E23" s="382">
        <f t="shared" si="1"/>
        <v>0.14322916666666666</v>
      </c>
      <c r="F23" s="379">
        <v>260</v>
      </c>
      <c r="G23" s="382">
        <f t="shared" si="2"/>
        <v>0.67708333333333337</v>
      </c>
      <c r="H23" s="379">
        <v>4</v>
      </c>
      <c r="I23" s="382">
        <f t="shared" si="3"/>
        <v>1.0416666666666666E-2</v>
      </c>
      <c r="J23" s="379">
        <v>1</v>
      </c>
      <c r="K23" s="382">
        <f t="shared" si="4"/>
        <v>2.6041666666666665E-3</v>
      </c>
      <c r="L23" s="379">
        <v>2</v>
      </c>
      <c r="M23" s="382">
        <f t="shared" si="5"/>
        <v>5.208333333333333E-3</v>
      </c>
      <c r="N23" s="379">
        <v>1</v>
      </c>
      <c r="O23" s="382">
        <f t="shared" si="6"/>
        <v>2.6041666666666665E-3</v>
      </c>
      <c r="P23" s="379">
        <v>0</v>
      </c>
      <c r="Q23" s="382">
        <f t="shared" si="7"/>
        <v>0</v>
      </c>
      <c r="R23" s="379">
        <v>3</v>
      </c>
      <c r="S23" s="382">
        <f t="shared" si="8"/>
        <v>7.8125E-3</v>
      </c>
      <c r="T23" s="379">
        <v>384</v>
      </c>
    </row>
    <row r="24" spans="1:20" s="116" customFormat="1" ht="12.95">
      <c r="A24" s="291" t="s">
        <v>127</v>
      </c>
      <c r="B24" s="379">
        <v>1229</v>
      </c>
      <c r="C24" s="382">
        <f t="shared" si="0"/>
        <v>0.77441713925645872</v>
      </c>
      <c r="D24" s="379">
        <v>295</v>
      </c>
      <c r="E24" s="382">
        <f t="shared" si="1"/>
        <v>0.18588531821045998</v>
      </c>
      <c r="F24" s="379">
        <v>16</v>
      </c>
      <c r="G24" s="382">
        <f t="shared" si="2"/>
        <v>1.0081915563957152E-2</v>
      </c>
      <c r="H24" s="379">
        <v>5</v>
      </c>
      <c r="I24" s="382">
        <f t="shared" si="3"/>
        <v>3.1505986137366098E-3</v>
      </c>
      <c r="J24" s="379">
        <v>6</v>
      </c>
      <c r="K24" s="382">
        <f t="shared" si="4"/>
        <v>3.780718336483932E-3</v>
      </c>
      <c r="L24" s="379">
        <v>17</v>
      </c>
      <c r="M24" s="382">
        <f t="shared" si="5"/>
        <v>1.0712035286704474E-2</v>
      </c>
      <c r="N24" s="379">
        <v>5</v>
      </c>
      <c r="O24" s="382">
        <f t="shared" si="6"/>
        <v>3.1505986137366098E-3</v>
      </c>
      <c r="P24" s="379">
        <v>37</v>
      </c>
      <c r="Q24" s="382">
        <f t="shared" si="7"/>
        <v>2.3314429741650915E-2</v>
      </c>
      <c r="R24" s="379">
        <v>31</v>
      </c>
      <c r="S24" s="382">
        <f t="shared" si="8"/>
        <v>1.9533711405166982E-2</v>
      </c>
      <c r="T24" s="379">
        <v>1587</v>
      </c>
    </row>
    <row r="25" spans="1:20" s="116" customFormat="1" ht="12.95">
      <c r="A25" s="291" t="s">
        <v>128</v>
      </c>
      <c r="B25" s="379">
        <v>1023</v>
      </c>
      <c r="C25" s="382">
        <f t="shared" si="0"/>
        <v>0.73438621679827709</v>
      </c>
      <c r="D25" s="379">
        <v>436</v>
      </c>
      <c r="E25" s="382">
        <f t="shared" si="1"/>
        <v>0.31299353912419237</v>
      </c>
      <c r="F25" s="379">
        <v>92</v>
      </c>
      <c r="G25" s="382">
        <f t="shared" si="2"/>
        <v>6.604450825556353E-2</v>
      </c>
      <c r="H25" s="379">
        <v>27</v>
      </c>
      <c r="I25" s="382">
        <f t="shared" si="3"/>
        <v>1.9382627422828428E-2</v>
      </c>
      <c r="J25" s="379">
        <v>11</v>
      </c>
      <c r="K25" s="382">
        <f t="shared" si="4"/>
        <v>7.8966259870782481E-3</v>
      </c>
      <c r="L25" s="379">
        <v>62</v>
      </c>
      <c r="M25" s="382">
        <f t="shared" si="5"/>
        <v>4.4508255563531947E-2</v>
      </c>
      <c r="N25" s="379">
        <v>2</v>
      </c>
      <c r="O25" s="382">
        <f t="shared" si="6"/>
        <v>1.4357501794687725E-3</v>
      </c>
      <c r="P25" s="379">
        <v>36</v>
      </c>
      <c r="Q25" s="382">
        <f t="shared" si="7"/>
        <v>2.5843503230437905E-2</v>
      </c>
      <c r="R25" s="379">
        <v>20</v>
      </c>
      <c r="S25" s="382">
        <f t="shared" si="8"/>
        <v>1.4357501794687724E-2</v>
      </c>
      <c r="T25" s="379">
        <v>1393</v>
      </c>
    </row>
    <row r="26" spans="1:20" s="116" customFormat="1" ht="12.95">
      <c r="A26" s="291" t="s">
        <v>129</v>
      </c>
      <c r="B26" s="379">
        <v>1075</v>
      </c>
      <c r="C26" s="382">
        <f t="shared" si="0"/>
        <v>0.76403695806680882</v>
      </c>
      <c r="D26" s="379">
        <v>205</v>
      </c>
      <c r="E26" s="382">
        <f t="shared" si="1"/>
        <v>0.1457000710732054</v>
      </c>
      <c r="F26" s="379">
        <v>159</v>
      </c>
      <c r="G26" s="382">
        <f t="shared" si="2"/>
        <v>0.11300639658848614</v>
      </c>
      <c r="H26" s="379">
        <v>20</v>
      </c>
      <c r="I26" s="382">
        <f t="shared" si="3"/>
        <v>1.4214641080312722E-2</v>
      </c>
      <c r="J26" s="379">
        <v>104</v>
      </c>
      <c r="K26" s="382">
        <f t="shared" si="4"/>
        <v>7.3916133617626154E-2</v>
      </c>
      <c r="L26" s="379">
        <v>147</v>
      </c>
      <c r="M26" s="382">
        <f t="shared" si="5"/>
        <v>0.1044776119402985</v>
      </c>
      <c r="N26" s="379">
        <v>10</v>
      </c>
      <c r="O26" s="382">
        <f t="shared" si="6"/>
        <v>7.1073205401563609E-3</v>
      </c>
      <c r="P26" s="379">
        <v>85</v>
      </c>
      <c r="Q26" s="382">
        <f t="shared" si="7"/>
        <v>6.041222459132907E-2</v>
      </c>
      <c r="R26" s="379">
        <v>56</v>
      </c>
      <c r="S26" s="382">
        <f t="shared" si="8"/>
        <v>3.9800995024875621E-2</v>
      </c>
      <c r="T26" s="379">
        <v>1407</v>
      </c>
    </row>
    <row r="27" spans="1:20" s="116" customFormat="1" ht="12.95">
      <c r="A27" s="291" t="s">
        <v>130</v>
      </c>
      <c r="B27" s="379">
        <v>52</v>
      </c>
      <c r="C27" s="382">
        <f t="shared" si="0"/>
        <v>0.94545454545454544</v>
      </c>
      <c r="D27" s="379">
        <v>1</v>
      </c>
      <c r="E27" s="382">
        <f t="shared" si="1"/>
        <v>1.8181818181818181E-2</v>
      </c>
      <c r="F27" s="379">
        <v>21</v>
      </c>
      <c r="G27" s="382">
        <f t="shared" si="2"/>
        <v>0.38181818181818183</v>
      </c>
      <c r="H27" s="379">
        <v>0</v>
      </c>
      <c r="I27" s="382">
        <f t="shared" si="3"/>
        <v>0</v>
      </c>
      <c r="J27" s="379">
        <v>1</v>
      </c>
      <c r="K27" s="382">
        <f t="shared" si="4"/>
        <v>1.8181818181818181E-2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v>0</v>
      </c>
      <c r="Q27" s="382">
        <f t="shared" si="7"/>
        <v>0</v>
      </c>
      <c r="R27" s="379">
        <v>0</v>
      </c>
      <c r="S27" s="382">
        <f t="shared" si="8"/>
        <v>0</v>
      </c>
      <c r="T27" s="379">
        <v>55</v>
      </c>
    </row>
    <row r="28" spans="1:20" s="116" customFormat="1" ht="12.95">
      <c r="A28" s="291" t="s">
        <v>131</v>
      </c>
      <c r="B28" s="379">
        <v>27</v>
      </c>
      <c r="C28" s="382">
        <f t="shared" si="0"/>
        <v>0.87096774193548387</v>
      </c>
      <c r="D28" s="379">
        <v>3</v>
      </c>
      <c r="E28" s="382">
        <f t="shared" si="1"/>
        <v>9.6774193548387094E-2</v>
      </c>
      <c r="F28" s="379">
        <v>0</v>
      </c>
      <c r="G28" s="382">
        <f t="shared" si="2"/>
        <v>0</v>
      </c>
      <c r="H28" s="379">
        <v>1</v>
      </c>
      <c r="I28" s="382">
        <f t="shared" si="3"/>
        <v>3.2258064516129031E-2</v>
      </c>
      <c r="J28" s="379">
        <v>0</v>
      </c>
      <c r="K28" s="382">
        <f t="shared" si="4"/>
        <v>0</v>
      </c>
      <c r="L28" s="379">
        <v>1</v>
      </c>
      <c r="M28" s="382">
        <f t="shared" si="5"/>
        <v>3.2258064516129031E-2</v>
      </c>
      <c r="N28" s="379">
        <v>15</v>
      </c>
      <c r="O28" s="382">
        <f t="shared" si="6"/>
        <v>0.4838709677419355</v>
      </c>
      <c r="P28" s="379">
        <v>6</v>
      </c>
      <c r="Q28" s="382">
        <f t="shared" si="7"/>
        <v>0.19354838709677419</v>
      </c>
      <c r="R28" s="379">
        <v>2</v>
      </c>
      <c r="S28" s="382">
        <f t="shared" si="8"/>
        <v>6.4516129032258063E-2</v>
      </c>
      <c r="T28" s="379">
        <v>31</v>
      </c>
    </row>
    <row r="29" spans="1:20" s="116" customFormat="1" ht="12.95">
      <c r="A29" s="291" t="s">
        <v>132</v>
      </c>
      <c r="B29" s="379">
        <v>1086</v>
      </c>
      <c r="C29" s="382">
        <f t="shared" si="0"/>
        <v>0.82148260211800306</v>
      </c>
      <c r="D29" s="379">
        <v>287</v>
      </c>
      <c r="E29" s="382">
        <f t="shared" si="1"/>
        <v>0.21709531013615735</v>
      </c>
      <c r="F29" s="379">
        <v>24</v>
      </c>
      <c r="G29" s="382">
        <f t="shared" si="2"/>
        <v>1.8154311649016642E-2</v>
      </c>
      <c r="H29" s="379">
        <v>14</v>
      </c>
      <c r="I29" s="382">
        <f t="shared" si="3"/>
        <v>1.059001512859304E-2</v>
      </c>
      <c r="J29" s="379">
        <v>8</v>
      </c>
      <c r="K29" s="382">
        <f t="shared" si="4"/>
        <v>6.0514372163388806E-3</v>
      </c>
      <c r="L29" s="379">
        <v>97</v>
      </c>
      <c r="M29" s="382">
        <f t="shared" si="5"/>
        <v>7.3373676248108921E-2</v>
      </c>
      <c r="N29" s="379">
        <v>3</v>
      </c>
      <c r="O29" s="382">
        <f t="shared" si="6"/>
        <v>2.2692889561270802E-3</v>
      </c>
      <c r="P29" s="379">
        <v>23</v>
      </c>
      <c r="Q29" s="382">
        <f t="shared" si="7"/>
        <v>1.7397881996974281E-2</v>
      </c>
      <c r="R29" s="379">
        <v>99</v>
      </c>
      <c r="S29" s="382">
        <f t="shared" si="8"/>
        <v>7.4886535552193642E-2</v>
      </c>
      <c r="T29" s="379">
        <v>1322</v>
      </c>
    </row>
    <row r="30" spans="1:20" s="116" customFormat="1" ht="12.95">
      <c r="A30" s="291" t="s">
        <v>133</v>
      </c>
      <c r="B30" s="379">
        <v>1243</v>
      </c>
      <c r="C30" s="382">
        <f t="shared" si="0"/>
        <v>0.84730743012951604</v>
      </c>
      <c r="D30" s="379">
        <v>211</v>
      </c>
      <c r="E30" s="382">
        <f t="shared" si="1"/>
        <v>0.1438309475119291</v>
      </c>
      <c r="F30" s="379">
        <v>104</v>
      </c>
      <c r="G30" s="382">
        <f t="shared" si="2"/>
        <v>7.0892978868438997E-2</v>
      </c>
      <c r="H30" s="379">
        <v>4</v>
      </c>
      <c r="I30" s="382">
        <f t="shared" si="3"/>
        <v>2.7266530334014998E-3</v>
      </c>
      <c r="J30" s="379">
        <v>4</v>
      </c>
      <c r="K30" s="382">
        <f t="shared" si="4"/>
        <v>2.7266530334014998E-3</v>
      </c>
      <c r="L30" s="379">
        <v>95</v>
      </c>
      <c r="M30" s="382">
        <f t="shared" si="5"/>
        <v>6.4758009543285616E-2</v>
      </c>
      <c r="N30" s="379">
        <v>4</v>
      </c>
      <c r="O30" s="382">
        <f t="shared" si="6"/>
        <v>2.7266530334014998E-3</v>
      </c>
      <c r="P30" s="379">
        <v>6</v>
      </c>
      <c r="Q30" s="382">
        <f t="shared" si="7"/>
        <v>4.0899795501022499E-3</v>
      </c>
      <c r="R30" s="379">
        <v>26</v>
      </c>
      <c r="S30" s="382">
        <f t="shared" si="8"/>
        <v>1.7723244717109749E-2</v>
      </c>
      <c r="T30" s="379">
        <v>1467</v>
      </c>
    </row>
    <row r="31" spans="1:20" s="116" customFormat="1" ht="12.95">
      <c r="A31" s="291" t="s">
        <v>134</v>
      </c>
      <c r="B31" s="379">
        <v>347</v>
      </c>
      <c r="C31" s="382">
        <f t="shared" si="0"/>
        <v>0.70242914979757087</v>
      </c>
      <c r="D31" s="379">
        <v>114</v>
      </c>
      <c r="E31" s="382">
        <f t="shared" si="1"/>
        <v>0.23076923076923078</v>
      </c>
      <c r="F31" s="379">
        <v>139</v>
      </c>
      <c r="G31" s="382">
        <f t="shared" si="2"/>
        <v>0.28137651821862347</v>
      </c>
      <c r="H31" s="379">
        <v>1</v>
      </c>
      <c r="I31" s="382">
        <f t="shared" si="3"/>
        <v>2.0242914979757085E-3</v>
      </c>
      <c r="J31" s="379">
        <v>0</v>
      </c>
      <c r="K31" s="382">
        <f t="shared" si="4"/>
        <v>0</v>
      </c>
      <c r="L31" s="379">
        <v>4</v>
      </c>
      <c r="M31" s="382">
        <f t="shared" si="5"/>
        <v>8.0971659919028341E-3</v>
      </c>
      <c r="N31" s="379">
        <v>4</v>
      </c>
      <c r="O31" s="382">
        <f t="shared" si="6"/>
        <v>8.0971659919028341E-3</v>
      </c>
      <c r="P31" s="379">
        <v>6</v>
      </c>
      <c r="Q31" s="382">
        <f t="shared" si="7"/>
        <v>1.2145748987854251E-2</v>
      </c>
      <c r="R31" s="379">
        <v>3</v>
      </c>
      <c r="S31" s="382">
        <f t="shared" si="8"/>
        <v>6.0728744939271256E-3</v>
      </c>
      <c r="T31" s="379">
        <v>494</v>
      </c>
    </row>
    <row r="32" spans="1:20" s="116" customFormat="1" ht="12.95">
      <c r="A32" s="291" t="s">
        <v>135</v>
      </c>
      <c r="B32" s="379">
        <v>136</v>
      </c>
      <c r="C32" s="382">
        <f t="shared" si="0"/>
        <v>0.77272727272727271</v>
      </c>
      <c r="D32" s="379">
        <v>9</v>
      </c>
      <c r="E32" s="382">
        <f t="shared" si="1"/>
        <v>5.113636363636364E-2</v>
      </c>
      <c r="F32" s="379">
        <v>27</v>
      </c>
      <c r="G32" s="382">
        <f t="shared" si="2"/>
        <v>0.15340909090909091</v>
      </c>
      <c r="H32" s="379">
        <v>3</v>
      </c>
      <c r="I32" s="382">
        <f t="shared" si="3"/>
        <v>1.7045454545454544E-2</v>
      </c>
      <c r="J32" s="379">
        <v>2</v>
      </c>
      <c r="K32" s="382">
        <f t="shared" si="4"/>
        <v>1.1363636363636364E-2</v>
      </c>
      <c r="L32" s="379">
        <v>9</v>
      </c>
      <c r="M32" s="382">
        <f t="shared" si="5"/>
        <v>5.113636363636364E-2</v>
      </c>
      <c r="N32" s="379">
        <v>0</v>
      </c>
      <c r="O32" s="382">
        <f t="shared" si="6"/>
        <v>0</v>
      </c>
      <c r="P32" s="379">
        <v>3</v>
      </c>
      <c r="Q32" s="382">
        <f t="shared" si="7"/>
        <v>1.7045454545454544E-2</v>
      </c>
      <c r="R32" s="379">
        <v>28</v>
      </c>
      <c r="S32" s="382">
        <f t="shared" si="8"/>
        <v>0.15909090909090909</v>
      </c>
      <c r="T32" s="379">
        <v>176</v>
      </c>
    </row>
    <row r="33" spans="1:20" s="116" customFormat="1" ht="12.95">
      <c r="A33" s="291" t="s">
        <v>136</v>
      </c>
      <c r="B33" s="379">
        <v>811</v>
      </c>
      <c r="C33" s="382">
        <f t="shared" si="0"/>
        <v>0.4215176715176715</v>
      </c>
      <c r="D33" s="379">
        <v>840</v>
      </c>
      <c r="E33" s="382">
        <f t="shared" si="1"/>
        <v>0.43659043659043661</v>
      </c>
      <c r="F33" s="379">
        <v>149</v>
      </c>
      <c r="G33" s="382">
        <f t="shared" si="2"/>
        <v>7.7442827442827447E-2</v>
      </c>
      <c r="H33" s="379">
        <v>42</v>
      </c>
      <c r="I33" s="382">
        <f t="shared" si="3"/>
        <v>2.1829521829521831E-2</v>
      </c>
      <c r="J33" s="379">
        <v>47</v>
      </c>
      <c r="K33" s="382">
        <f t="shared" si="4"/>
        <v>2.442827442827443E-2</v>
      </c>
      <c r="L33" s="379">
        <v>78</v>
      </c>
      <c r="M33" s="382">
        <f t="shared" si="5"/>
        <v>4.0540540540540543E-2</v>
      </c>
      <c r="N33" s="379">
        <v>9</v>
      </c>
      <c r="O33" s="382">
        <f t="shared" si="6"/>
        <v>4.677754677754678E-3</v>
      </c>
      <c r="P33" s="379">
        <v>46</v>
      </c>
      <c r="Q33" s="382">
        <f t="shared" si="7"/>
        <v>2.390852390852391E-2</v>
      </c>
      <c r="R33" s="379">
        <v>270</v>
      </c>
      <c r="S33" s="382">
        <f t="shared" si="8"/>
        <v>0.14033264033264034</v>
      </c>
      <c r="T33" s="379">
        <v>1924</v>
      </c>
    </row>
    <row r="34" spans="1:20" s="116" customFormat="1" ht="12.95">
      <c r="A34" s="291" t="s">
        <v>137</v>
      </c>
      <c r="B34" s="379">
        <v>887</v>
      </c>
      <c r="C34" s="382">
        <f t="shared" si="0"/>
        <v>0.90788126919140222</v>
      </c>
      <c r="D34" s="379">
        <v>87</v>
      </c>
      <c r="E34" s="382">
        <f t="shared" si="1"/>
        <v>8.9048106448311154E-2</v>
      </c>
      <c r="F34" s="379">
        <v>37</v>
      </c>
      <c r="G34" s="382">
        <f t="shared" si="2"/>
        <v>3.7871033776867964E-2</v>
      </c>
      <c r="H34" s="379">
        <v>23</v>
      </c>
      <c r="I34" s="382">
        <f t="shared" si="3"/>
        <v>2.3541453428863868E-2</v>
      </c>
      <c r="J34" s="379">
        <v>32</v>
      </c>
      <c r="K34" s="382">
        <f t="shared" si="4"/>
        <v>3.2753326509723645E-2</v>
      </c>
      <c r="L34" s="379">
        <v>132</v>
      </c>
      <c r="M34" s="382">
        <f t="shared" si="5"/>
        <v>0.13510747185261002</v>
      </c>
      <c r="N34" s="379">
        <v>4</v>
      </c>
      <c r="O34" s="382">
        <f t="shared" si="6"/>
        <v>4.0941658137154556E-3</v>
      </c>
      <c r="P34" s="379">
        <v>20</v>
      </c>
      <c r="Q34" s="382">
        <f t="shared" si="7"/>
        <v>2.0470829068577279E-2</v>
      </c>
      <c r="R34" s="379">
        <v>38</v>
      </c>
      <c r="S34" s="382">
        <f t="shared" si="8"/>
        <v>3.8894575230296824E-2</v>
      </c>
      <c r="T34" s="379">
        <v>977</v>
      </c>
    </row>
    <row r="35" spans="1:20" s="116" customFormat="1" ht="12.95">
      <c r="A35" s="291" t="s">
        <v>138</v>
      </c>
      <c r="B35" s="379">
        <v>1179</v>
      </c>
      <c r="C35" s="382">
        <f t="shared" si="0"/>
        <v>0.79180658159838813</v>
      </c>
      <c r="D35" s="379">
        <v>374</v>
      </c>
      <c r="E35" s="382">
        <f t="shared" si="1"/>
        <v>0.25117528542646073</v>
      </c>
      <c r="F35" s="379">
        <v>82</v>
      </c>
      <c r="G35" s="382">
        <f t="shared" si="2"/>
        <v>5.5070517125587644E-2</v>
      </c>
      <c r="H35" s="379">
        <v>15</v>
      </c>
      <c r="I35" s="382">
        <f t="shared" si="3"/>
        <v>1.0073875083948958E-2</v>
      </c>
      <c r="J35" s="379">
        <v>30</v>
      </c>
      <c r="K35" s="382">
        <f t="shared" si="4"/>
        <v>2.0147750167897917E-2</v>
      </c>
      <c r="L35" s="379">
        <v>55</v>
      </c>
      <c r="M35" s="382">
        <f t="shared" si="5"/>
        <v>3.6937541974479515E-2</v>
      </c>
      <c r="N35" s="379">
        <v>6</v>
      </c>
      <c r="O35" s="382">
        <f t="shared" si="6"/>
        <v>4.0295500335795834E-3</v>
      </c>
      <c r="P35" s="379">
        <v>28</v>
      </c>
      <c r="Q35" s="382">
        <f t="shared" si="7"/>
        <v>1.880456682337139E-2</v>
      </c>
      <c r="R35" s="379">
        <v>31</v>
      </c>
      <c r="S35" s="382">
        <f t="shared" si="8"/>
        <v>2.0819341840161182E-2</v>
      </c>
      <c r="T35" s="379">
        <v>1489</v>
      </c>
    </row>
    <row r="36" spans="1:20" s="116" customFormat="1" ht="12.95">
      <c r="A36" s="291" t="s">
        <v>139</v>
      </c>
      <c r="B36" s="379">
        <v>798</v>
      </c>
      <c r="C36" s="382">
        <f t="shared" si="0"/>
        <v>0.88963210702341133</v>
      </c>
      <c r="D36" s="379">
        <v>137</v>
      </c>
      <c r="E36" s="382">
        <f t="shared" si="1"/>
        <v>0.15273132664437011</v>
      </c>
      <c r="F36" s="379">
        <v>43</v>
      </c>
      <c r="G36" s="382">
        <f t="shared" si="2"/>
        <v>4.7937569676700112E-2</v>
      </c>
      <c r="H36" s="379">
        <v>28</v>
      </c>
      <c r="I36" s="382">
        <f t="shared" si="3"/>
        <v>3.121516164994426E-2</v>
      </c>
      <c r="J36" s="379">
        <v>36</v>
      </c>
      <c r="K36" s="382">
        <f t="shared" si="4"/>
        <v>4.0133779264214048E-2</v>
      </c>
      <c r="L36" s="379">
        <v>91</v>
      </c>
      <c r="M36" s="382">
        <f t="shared" si="5"/>
        <v>0.10144927536231885</v>
      </c>
      <c r="N36" s="379">
        <v>5</v>
      </c>
      <c r="O36" s="382">
        <f t="shared" si="6"/>
        <v>5.5741360089186179E-3</v>
      </c>
      <c r="P36" s="379">
        <v>26</v>
      </c>
      <c r="Q36" s="382">
        <f t="shared" si="7"/>
        <v>2.8985507246376812E-2</v>
      </c>
      <c r="R36" s="379">
        <v>10</v>
      </c>
      <c r="S36" s="382">
        <f t="shared" si="8"/>
        <v>1.1148272017837236E-2</v>
      </c>
      <c r="T36" s="379">
        <v>897</v>
      </c>
    </row>
    <row r="37" spans="1:20" s="116" customFormat="1" ht="12.95">
      <c r="A37" s="291" t="s">
        <v>140</v>
      </c>
      <c r="B37" s="379">
        <v>1156</v>
      </c>
      <c r="C37" s="382">
        <f t="shared" si="0"/>
        <v>0.85</v>
      </c>
      <c r="D37" s="379">
        <v>226</v>
      </c>
      <c r="E37" s="382">
        <f t="shared" si="1"/>
        <v>0.16617647058823529</v>
      </c>
      <c r="F37" s="379">
        <v>57</v>
      </c>
      <c r="G37" s="382">
        <f t="shared" si="2"/>
        <v>4.191176470588235E-2</v>
      </c>
      <c r="H37" s="379">
        <v>31</v>
      </c>
      <c r="I37" s="382">
        <f t="shared" si="3"/>
        <v>2.2794117647058822E-2</v>
      </c>
      <c r="J37" s="379">
        <v>57</v>
      </c>
      <c r="K37" s="382">
        <f t="shared" si="4"/>
        <v>4.191176470588235E-2</v>
      </c>
      <c r="L37" s="379">
        <v>87</v>
      </c>
      <c r="M37" s="382">
        <f t="shared" si="5"/>
        <v>6.3970588235294112E-2</v>
      </c>
      <c r="N37" s="379">
        <v>3</v>
      </c>
      <c r="O37" s="382">
        <f t="shared" si="6"/>
        <v>2.2058823529411764E-3</v>
      </c>
      <c r="P37" s="379">
        <v>44</v>
      </c>
      <c r="Q37" s="382">
        <f t="shared" si="7"/>
        <v>3.2352941176470591E-2</v>
      </c>
      <c r="R37" s="379">
        <v>26</v>
      </c>
      <c r="S37" s="382">
        <f t="shared" si="8"/>
        <v>1.9117647058823531E-2</v>
      </c>
      <c r="T37" s="379">
        <v>1360</v>
      </c>
    </row>
    <row r="38" spans="1:20" s="116" customFormat="1" ht="12.95">
      <c r="A38" s="291" t="s">
        <v>141</v>
      </c>
      <c r="B38" s="379">
        <v>801</v>
      </c>
      <c r="C38" s="382">
        <f t="shared" si="0"/>
        <v>0.76068376068376065</v>
      </c>
      <c r="D38" s="379">
        <v>344</v>
      </c>
      <c r="E38" s="382">
        <f t="shared" si="1"/>
        <v>0.32668566001899335</v>
      </c>
      <c r="F38" s="379">
        <v>81</v>
      </c>
      <c r="G38" s="382">
        <f t="shared" si="2"/>
        <v>7.6923076923076927E-2</v>
      </c>
      <c r="H38" s="379">
        <v>47</v>
      </c>
      <c r="I38" s="382">
        <f t="shared" si="3"/>
        <v>4.4634377967711303E-2</v>
      </c>
      <c r="J38" s="379">
        <v>63</v>
      </c>
      <c r="K38" s="382">
        <f t="shared" si="4"/>
        <v>5.9829059829059832E-2</v>
      </c>
      <c r="L38" s="379">
        <v>169</v>
      </c>
      <c r="M38" s="382">
        <f t="shared" si="5"/>
        <v>0.16049382716049382</v>
      </c>
      <c r="N38" s="379">
        <v>4</v>
      </c>
      <c r="O38" s="382">
        <f t="shared" si="6"/>
        <v>3.7986704653371322E-3</v>
      </c>
      <c r="P38" s="379">
        <v>41</v>
      </c>
      <c r="Q38" s="382">
        <f t="shared" si="7"/>
        <v>3.8936372269705602E-2</v>
      </c>
      <c r="R38" s="379">
        <v>56</v>
      </c>
      <c r="S38" s="382">
        <f t="shared" si="8"/>
        <v>5.3181386514719847E-2</v>
      </c>
      <c r="T38" s="379">
        <v>1053</v>
      </c>
    </row>
    <row r="39" spans="1:20" s="116" customFormat="1" ht="12.95">
      <c r="A39" s="291" t="s">
        <v>142</v>
      </c>
      <c r="B39" s="379">
        <v>207</v>
      </c>
      <c r="C39" s="382">
        <f t="shared" si="0"/>
        <v>0.49879518072289158</v>
      </c>
      <c r="D39" s="379">
        <v>124</v>
      </c>
      <c r="E39" s="382">
        <f t="shared" si="1"/>
        <v>0.29879518072289157</v>
      </c>
      <c r="F39" s="379">
        <v>84</v>
      </c>
      <c r="G39" s="382">
        <f t="shared" si="2"/>
        <v>0.20240963855421687</v>
      </c>
      <c r="H39" s="379">
        <v>3</v>
      </c>
      <c r="I39" s="382">
        <f t="shared" si="3"/>
        <v>7.2289156626506026E-3</v>
      </c>
      <c r="J39" s="379">
        <v>2</v>
      </c>
      <c r="K39" s="382">
        <f t="shared" si="4"/>
        <v>4.8192771084337354E-3</v>
      </c>
      <c r="L39" s="379">
        <v>15</v>
      </c>
      <c r="M39" s="382">
        <f t="shared" si="5"/>
        <v>3.614457831325301E-2</v>
      </c>
      <c r="N39" s="379">
        <v>6</v>
      </c>
      <c r="O39" s="382">
        <f t="shared" si="6"/>
        <v>1.4457831325301205E-2</v>
      </c>
      <c r="P39" s="379">
        <v>3</v>
      </c>
      <c r="Q39" s="382">
        <f t="shared" si="7"/>
        <v>7.2289156626506026E-3</v>
      </c>
      <c r="R39" s="379">
        <v>39</v>
      </c>
      <c r="S39" s="382">
        <f t="shared" si="8"/>
        <v>9.3975903614457831E-2</v>
      </c>
      <c r="T39" s="379">
        <v>415</v>
      </c>
    </row>
    <row r="40" spans="1:20" s="116" customFormat="1" ht="12.95">
      <c r="A40" s="291" t="s">
        <v>143</v>
      </c>
      <c r="B40" s="379">
        <v>1099</v>
      </c>
      <c r="C40" s="382">
        <f t="shared" si="0"/>
        <v>0.68303293971410817</v>
      </c>
      <c r="D40" s="379">
        <v>357</v>
      </c>
      <c r="E40" s="382">
        <f t="shared" si="1"/>
        <v>0.2218769422001243</v>
      </c>
      <c r="F40" s="379">
        <v>77</v>
      </c>
      <c r="G40" s="382">
        <f t="shared" si="2"/>
        <v>4.7855811062771911E-2</v>
      </c>
      <c r="H40" s="379">
        <v>27</v>
      </c>
      <c r="I40" s="382">
        <f t="shared" si="3"/>
        <v>1.678060907395898E-2</v>
      </c>
      <c r="J40" s="379">
        <v>17</v>
      </c>
      <c r="K40" s="382">
        <f t="shared" si="4"/>
        <v>1.0565568676196395E-2</v>
      </c>
      <c r="L40" s="379">
        <v>119</v>
      </c>
      <c r="M40" s="382">
        <f t="shared" si="5"/>
        <v>7.3958980733374771E-2</v>
      </c>
      <c r="N40" s="379">
        <v>11</v>
      </c>
      <c r="O40" s="382">
        <f t="shared" si="6"/>
        <v>6.8365444375388437E-3</v>
      </c>
      <c r="P40" s="379">
        <v>69</v>
      </c>
      <c r="Q40" s="382">
        <f t="shared" si="7"/>
        <v>4.288377874456184E-2</v>
      </c>
      <c r="R40" s="379">
        <v>194</v>
      </c>
      <c r="S40" s="382">
        <f t="shared" si="8"/>
        <v>0.12057178371659416</v>
      </c>
      <c r="T40" s="379">
        <v>1609</v>
      </c>
    </row>
    <row r="41" spans="1:20" s="116" customFormat="1" ht="12.95">
      <c r="A41" s="291" t="s">
        <v>144</v>
      </c>
      <c r="B41" s="379">
        <v>1054</v>
      </c>
      <c r="C41" s="382">
        <f t="shared" si="0"/>
        <v>0.88127090301003341</v>
      </c>
      <c r="D41" s="379">
        <v>164</v>
      </c>
      <c r="E41" s="382">
        <f t="shared" si="1"/>
        <v>0.13712374581939799</v>
      </c>
      <c r="F41" s="379">
        <v>66</v>
      </c>
      <c r="G41" s="382">
        <f t="shared" si="2"/>
        <v>5.5183946488294312E-2</v>
      </c>
      <c r="H41" s="379">
        <v>24</v>
      </c>
      <c r="I41" s="382">
        <f t="shared" si="3"/>
        <v>2.0066889632107024E-2</v>
      </c>
      <c r="J41" s="379">
        <v>31</v>
      </c>
      <c r="K41" s="382">
        <f t="shared" si="4"/>
        <v>2.5919732441471572E-2</v>
      </c>
      <c r="L41" s="379">
        <v>86</v>
      </c>
      <c r="M41" s="382">
        <f t="shared" si="5"/>
        <v>7.1906354515050161E-2</v>
      </c>
      <c r="N41" s="379">
        <v>8</v>
      </c>
      <c r="O41" s="382">
        <f t="shared" si="6"/>
        <v>6.688963210702341E-3</v>
      </c>
      <c r="P41" s="379">
        <v>35</v>
      </c>
      <c r="Q41" s="382">
        <f t="shared" si="7"/>
        <v>2.9264214046822744E-2</v>
      </c>
      <c r="R41" s="379">
        <v>6</v>
      </c>
      <c r="S41" s="382">
        <f t="shared" si="8"/>
        <v>5.016722408026756E-3</v>
      </c>
      <c r="T41" s="379">
        <v>1196</v>
      </c>
    </row>
    <row r="42" spans="1:20" s="116" customFormat="1" ht="12.95">
      <c r="A42" s="291" t="s">
        <v>145</v>
      </c>
      <c r="B42" s="379">
        <v>24</v>
      </c>
      <c r="C42" s="382">
        <f t="shared" si="0"/>
        <v>1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0</v>
      </c>
      <c r="K42" s="382">
        <f t="shared" si="4"/>
        <v>0</v>
      </c>
      <c r="L42" s="379">
        <v>0</v>
      </c>
      <c r="M42" s="382">
        <f t="shared" si="5"/>
        <v>0</v>
      </c>
      <c r="N42" s="379">
        <v>0</v>
      </c>
      <c r="O42" s="382">
        <f t="shared" si="6"/>
        <v>0</v>
      </c>
      <c r="P42" s="379">
        <v>0</v>
      </c>
      <c r="Q42" s="382">
        <f t="shared" si="7"/>
        <v>0</v>
      </c>
      <c r="R42" s="379">
        <v>0</v>
      </c>
      <c r="S42" s="382">
        <f t="shared" si="8"/>
        <v>0</v>
      </c>
      <c r="T42" s="379">
        <v>24</v>
      </c>
    </row>
    <row r="43" spans="1:20" s="116" customFormat="1" ht="12.95">
      <c r="A43" s="291" t="s">
        <v>146</v>
      </c>
      <c r="B43" s="379">
        <v>56</v>
      </c>
      <c r="C43" s="382">
        <f t="shared" si="0"/>
        <v>0.875</v>
      </c>
      <c r="D43" s="379">
        <v>0</v>
      </c>
      <c r="E43" s="382">
        <f t="shared" si="1"/>
        <v>0</v>
      </c>
      <c r="F43" s="379">
        <v>6</v>
      </c>
      <c r="G43" s="382">
        <f t="shared" si="2"/>
        <v>9.375E-2</v>
      </c>
      <c r="H43" s="379">
        <v>0</v>
      </c>
      <c r="I43" s="382">
        <f t="shared" si="3"/>
        <v>0</v>
      </c>
      <c r="J43" s="379">
        <v>0</v>
      </c>
      <c r="K43" s="382">
        <f t="shared" si="4"/>
        <v>0</v>
      </c>
      <c r="L43" s="379">
        <v>0</v>
      </c>
      <c r="M43" s="382">
        <f t="shared" si="5"/>
        <v>0</v>
      </c>
      <c r="N43" s="379">
        <v>2</v>
      </c>
      <c r="O43" s="382">
        <f t="shared" si="6"/>
        <v>3.125E-2</v>
      </c>
      <c r="P43" s="379">
        <v>6</v>
      </c>
      <c r="Q43" s="382">
        <f t="shared" si="7"/>
        <v>9.375E-2</v>
      </c>
      <c r="R43" s="379">
        <v>0</v>
      </c>
      <c r="S43" s="382">
        <f t="shared" si="8"/>
        <v>0</v>
      </c>
      <c r="T43" s="379">
        <v>64</v>
      </c>
    </row>
    <row r="44" spans="1:20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</row>
    <row r="45" spans="1:20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</row>
  </sheetData>
  <sheetProtection selectLockedCells="1" selectUnlockedCells="1"/>
  <mergeCells count="12">
    <mergeCell ref="P9:Q9"/>
    <mergeCell ref="R9:S9"/>
    <mergeCell ref="A3:T3"/>
    <mergeCell ref="A8:A10"/>
    <mergeCell ref="B8:T8"/>
    <mergeCell ref="B9:C9"/>
    <mergeCell ref="D9:E9"/>
    <mergeCell ref="F9:G9"/>
    <mergeCell ref="H9:I9"/>
    <mergeCell ref="J9:K9"/>
    <mergeCell ref="L9:M9"/>
    <mergeCell ref="N9:O9"/>
  </mergeCells>
  <conditionalFormatting sqref="A4:T5 B6:T6">
    <cfRule type="duplicateValues" dxfId="171" priority="2"/>
  </conditionalFormatting>
  <conditionalFormatting sqref="A6">
    <cfRule type="duplicateValues" dxfId="17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F58E0-6D42-224F-A030-ED2B6A56E4F0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23</v>
      </c>
      <c r="B4" s="373"/>
      <c r="C4" s="373"/>
      <c r="D4" s="373"/>
      <c r="E4" s="373"/>
      <c r="F4" s="373"/>
    </row>
    <row r="5" spans="1:6">
      <c r="A5" s="383" t="s">
        <v>281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282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9004</v>
      </c>
      <c r="C11" s="381">
        <f>B11/$F11</f>
        <v>0.28442366617177878</v>
      </c>
      <c r="D11" s="377">
        <f>SUM(D12:D43)</f>
        <v>22653</v>
      </c>
      <c r="E11" s="381">
        <f>D11/$F11</f>
        <v>0.71557633382822128</v>
      </c>
      <c r="F11" s="377">
        <f>SUM(F12:F43)</f>
        <v>31657</v>
      </c>
    </row>
    <row r="12" spans="1:6" s="116" customFormat="1" ht="12.95">
      <c r="A12" s="291" t="s">
        <v>115</v>
      </c>
      <c r="B12" s="379">
        <v>87</v>
      </c>
      <c r="C12" s="382">
        <f>B12/$F12</f>
        <v>0.11012658227848102</v>
      </c>
      <c r="D12" s="379">
        <v>703</v>
      </c>
      <c r="E12" s="382">
        <f>D12/$F12</f>
        <v>0.88987341772151896</v>
      </c>
      <c r="F12" s="379">
        <f>B12+D12</f>
        <v>790</v>
      </c>
    </row>
    <row r="13" spans="1:6" s="116" customFormat="1" ht="12.95">
      <c r="A13" s="291" t="s">
        <v>116</v>
      </c>
      <c r="B13" s="379">
        <v>756</v>
      </c>
      <c r="C13" s="382">
        <f t="shared" ref="C13:E28" si="0">B13/$F13</f>
        <v>0.52609603340292277</v>
      </c>
      <c r="D13" s="379">
        <v>681</v>
      </c>
      <c r="E13" s="382">
        <f t="shared" si="0"/>
        <v>0.47390396659707723</v>
      </c>
      <c r="F13" s="379">
        <f t="shared" ref="F13:F43" si="1">B13+D13</f>
        <v>1437</v>
      </c>
    </row>
    <row r="14" spans="1:6" s="116" customFormat="1" ht="12.95">
      <c r="A14" s="291" t="s">
        <v>117</v>
      </c>
      <c r="B14" s="379">
        <v>6</v>
      </c>
      <c r="C14" s="382">
        <f t="shared" si="0"/>
        <v>0.46153846153846156</v>
      </c>
      <c r="D14" s="379">
        <v>7</v>
      </c>
      <c r="E14" s="382">
        <f t="shared" si="0"/>
        <v>0.53846153846153844</v>
      </c>
      <c r="F14" s="379">
        <f t="shared" si="1"/>
        <v>13</v>
      </c>
    </row>
    <row r="15" spans="1:6" s="116" customFormat="1" ht="12.95">
      <c r="A15" s="291" t="s">
        <v>118</v>
      </c>
      <c r="B15" s="379">
        <v>465</v>
      </c>
      <c r="C15" s="382">
        <f t="shared" si="0"/>
        <v>0.23676171079429736</v>
      </c>
      <c r="D15" s="379">
        <v>1499</v>
      </c>
      <c r="E15" s="382">
        <f t="shared" si="0"/>
        <v>0.76323828920570269</v>
      </c>
      <c r="F15" s="379">
        <f t="shared" si="1"/>
        <v>1964</v>
      </c>
    </row>
    <row r="16" spans="1:6" s="116" customFormat="1" ht="12.95">
      <c r="A16" s="291" t="s">
        <v>119</v>
      </c>
      <c r="B16" s="379">
        <v>1194</v>
      </c>
      <c r="C16" s="382">
        <f t="shared" si="0"/>
        <v>0.51643598615916952</v>
      </c>
      <c r="D16" s="379">
        <v>1118</v>
      </c>
      <c r="E16" s="382">
        <f t="shared" si="0"/>
        <v>0.48356401384083048</v>
      </c>
      <c r="F16" s="379">
        <f t="shared" si="1"/>
        <v>2312</v>
      </c>
    </row>
    <row r="17" spans="1:6" s="116" customFormat="1" ht="12.95">
      <c r="A17" s="291" t="s">
        <v>120</v>
      </c>
      <c r="B17" s="379">
        <v>338</v>
      </c>
      <c r="C17" s="382">
        <f t="shared" si="0"/>
        <v>0.15597600369173972</v>
      </c>
      <c r="D17" s="379">
        <v>1829</v>
      </c>
      <c r="E17" s="382">
        <f t="shared" si="0"/>
        <v>0.8440239963082603</v>
      </c>
      <c r="F17" s="379">
        <f t="shared" si="1"/>
        <v>2167</v>
      </c>
    </row>
    <row r="18" spans="1:6" s="116" customFormat="1" ht="12.95">
      <c r="A18" s="291" t="s">
        <v>121</v>
      </c>
      <c r="B18" s="379">
        <v>572</v>
      </c>
      <c r="C18" s="382">
        <f t="shared" si="0"/>
        <v>0.29065040650406504</v>
      </c>
      <c r="D18" s="379">
        <v>1396</v>
      </c>
      <c r="E18" s="382">
        <f t="shared" si="0"/>
        <v>0.70934959349593496</v>
      </c>
      <c r="F18" s="379">
        <f t="shared" si="1"/>
        <v>1968</v>
      </c>
    </row>
    <row r="19" spans="1:6" s="116" customFormat="1" ht="12.95">
      <c r="A19" s="291" t="s">
        <v>122</v>
      </c>
      <c r="B19" s="379">
        <v>388</v>
      </c>
      <c r="C19" s="382">
        <f t="shared" si="0"/>
        <v>0.29915188897455669</v>
      </c>
      <c r="D19" s="379">
        <v>909</v>
      </c>
      <c r="E19" s="382">
        <f t="shared" si="0"/>
        <v>0.70084811102544331</v>
      </c>
      <c r="F19" s="379">
        <f t="shared" si="1"/>
        <v>1297</v>
      </c>
    </row>
    <row r="20" spans="1:6" s="116" customFormat="1" ht="12.95">
      <c r="A20" s="291" t="s">
        <v>123</v>
      </c>
      <c r="B20" s="379">
        <v>50</v>
      </c>
      <c r="C20" s="382">
        <f t="shared" si="0"/>
        <v>0.23255813953488372</v>
      </c>
      <c r="D20" s="379">
        <v>165</v>
      </c>
      <c r="E20" s="382">
        <f t="shared" si="0"/>
        <v>0.76744186046511631</v>
      </c>
      <c r="F20" s="379">
        <f t="shared" si="1"/>
        <v>215</v>
      </c>
    </row>
    <row r="21" spans="1:6" s="116" customFormat="1" ht="12.95">
      <c r="A21" s="291" t="s">
        <v>124</v>
      </c>
      <c r="B21" s="379">
        <v>3</v>
      </c>
      <c r="C21" s="382">
        <f t="shared" si="0"/>
        <v>0.5</v>
      </c>
      <c r="D21" s="379">
        <v>3</v>
      </c>
      <c r="E21" s="382">
        <f t="shared" si="0"/>
        <v>0.5</v>
      </c>
      <c r="F21" s="379">
        <f t="shared" si="1"/>
        <v>6</v>
      </c>
    </row>
    <row r="22" spans="1:6" s="116" customFormat="1" ht="12.95">
      <c r="A22" s="291" t="s">
        <v>125</v>
      </c>
      <c r="B22" s="379">
        <v>344</v>
      </c>
      <c r="C22" s="382">
        <f t="shared" si="0"/>
        <v>0.26812159002338271</v>
      </c>
      <c r="D22" s="379">
        <v>939</v>
      </c>
      <c r="E22" s="382">
        <f t="shared" si="0"/>
        <v>0.73187840997661735</v>
      </c>
      <c r="F22" s="379">
        <f t="shared" si="1"/>
        <v>1283</v>
      </c>
    </row>
    <row r="23" spans="1:6" s="116" customFormat="1" ht="12.95">
      <c r="A23" s="291" t="s">
        <v>126</v>
      </c>
      <c r="B23" s="379">
        <v>30</v>
      </c>
      <c r="C23" s="382">
        <f t="shared" si="0"/>
        <v>8.1081081081081086E-2</v>
      </c>
      <c r="D23" s="379">
        <v>340</v>
      </c>
      <c r="E23" s="382">
        <f t="shared" si="0"/>
        <v>0.91891891891891897</v>
      </c>
      <c r="F23" s="379">
        <f t="shared" si="1"/>
        <v>370</v>
      </c>
    </row>
    <row r="24" spans="1:6" s="116" customFormat="1" ht="12.95">
      <c r="A24" s="291" t="s">
        <v>127</v>
      </c>
      <c r="B24" s="379">
        <v>146</v>
      </c>
      <c r="C24" s="382">
        <f t="shared" si="0"/>
        <v>9.4990240728692263E-2</v>
      </c>
      <c r="D24" s="379">
        <v>1391</v>
      </c>
      <c r="E24" s="382">
        <f t="shared" si="0"/>
        <v>0.90500975927130778</v>
      </c>
      <c r="F24" s="379">
        <f t="shared" si="1"/>
        <v>1537</v>
      </c>
    </row>
    <row r="25" spans="1:6" s="116" customFormat="1" ht="12.95">
      <c r="A25" s="291" t="s">
        <v>128</v>
      </c>
      <c r="B25" s="379">
        <v>269</v>
      </c>
      <c r="C25" s="382">
        <f t="shared" si="0"/>
        <v>0.19735876742479824</v>
      </c>
      <c r="D25" s="379">
        <v>1094</v>
      </c>
      <c r="E25" s="382">
        <f t="shared" si="0"/>
        <v>0.80264123257520181</v>
      </c>
      <c r="F25" s="379">
        <f t="shared" si="1"/>
        <v>1363</v>
      </c>
    </row>
    <row r="26" spans="1:6" s="116" customFormat="1" ht="12.95">
      <c r="A26" s="291" t="s">
        <v>129</v>
      </c>
      <c r="B26" s="379">
        <v>682</v>
      </c>
      <c r="C26" s="382">
        <f t="shared" si="0"/>
        <v>0.51316779533483825</v>
      </c>
      <c r="D26" s="379">
        <v>647</v>
      </c>
      <c r="E26" s="382">
        <f t="shared" si="0"/>
        <v>0.48683220466516175</v>
      </c>
      <c r="F26" s="379">
        <f t="shared" si="1"/>
        <v>1329</v>
      </c>
    </row>
    <row r="27" spans="1:6" s="116" customFormat="1" ht="12.95">
      <c r="A27" s="291" t="s">
        <v>130</v>
      </c>
      <c r="B27" s="379">
        <v>22</v>
      </c>
      <c r="C27" s="382">
        <f t="shared" si="0"/>
        <v>0.40740740740740738</v>
      </c>
      <c r="D27" s="379">
        <v>32</v>
      </c>
      <c r="E27" s="382">
        <f t="shared" si="0"/>
        <v>0.59259259259259256</v>
      </c>
      <c r="F27" s="379">
        <f t="shared" si="1"/>
        <v>54</v>
      </c>
    </row>
    <row r="28" spans="1:6" s="116" customFormat="1" ht="12.95">
      <c r="A28" s="291" t="s">
        <v>131</v>
      </c>
      <c r="B28" s="379">
        <v>16</v>
      </c>
      <c r="C28" s="382">
        <f t="shared" si="0"/>
        <v>0.55172413793103448</v>
      </c>
      <c r="D28" s="379">
        <v>13</v>
      </c>
      <c r="E28" s="382">
        <f t="shared" si="0"/>
        <v>0.44827586206896552</v>
      </c>
      <c r="F28" s="379">
        <f t="shared" si="1"/>
        <v>29</v>
      </c>
    </row>
    <row r="29" spans="1:6" s="116" customFormat="1" ht="12.95">
      <c r="A29" s="291" t="s">
        <v>132</v>
      </c>
      <c r="B29" s="379">
        <v>383</v>
      </c>
      <c r="C29" s="382">
        <f t="shared" ref="C29:E43" si="2">B29/$F29</f>
        <v>0.31600660066006603</v>
      </c>
      <c r="D29" s="379">
        <v>829</v>
      </c>
      <c r="E29" s="382">
        <f t="shared" si="2"/>
        <v>0.68399339933993397</v>
      </c>
      <c r="F29" s="379">
        <f t="shared" si="1"/>
        <v>1212</v>
      </c>
    </row>
    <row r="30" spans="1:6" s="116" customFormat="1" ht="12.95">
      <c r="A30" s="291" t="s">
        <v>133</v>
      </c>
      <c r="B30" s="379">
        <v>134</v>
      </c>
      <c r="C30" s="382">
        <f t="shared" si="2"/>
        <v>9.324982602644398E-2</v>
      </c>
      <c r="D30" s="379">
        <v>1303</v>
      </c>
      <c r="E30" s="382">
        <f t="shared" si="2"/>
        <v>0.90675017397355606</v>
      </c>
      <c r="F30" s="379">
        <f t="shared" si="1"/>
        <v>1437</v>
      </c>
    </row>
    <row r="31" spans="1:6" s="116" customFormat="1" ht="12.95">
      <c r="A31" s="291" t="s">
        <v>134</v>
      </c>
      <c r="B31" s="379">
        <v>122</v>
      </c>
      <c r="C31" s="382">
        <f t="shared" si="2"/>
        <v>0.25847457627118642</v>
      </c>
      <c r="D31" s="379">
        <v>350</v>
      </c>
      <c r="E31" s="382">
        <f t="shared" si="2"/>
        <v>0.74152542372881358</v>
      </c>
      <c r="F31" s="379">
        <f t="shared" si="1"/>
        <v>472</v>
      </c>
    </row>
    <row r="32" spans="1:6" s="116" customFormat="1" ht="12.95">
      <c r="A32" s="291" t="s">
        <v>135</v>
      </c>
      <c r="B32" s="379">
        <v>87</v>
      </c>
      <c r="C32" s="382">
        <f t="shared" si="2"/>
        <v>0.58783783783783783</v>
      </c>
      <c r="D32" s="379">
        <v>61</v>
      </c>
      <c r="E32" s="382">
        <f t="shared" si="2"/>
        <v>0.41216216216216217</v>
      </c>
      <c r="F32" s="379">
        <f t="shared" si="1"/>
        <v>148</v>
      </c>
    </row>
    <row r="33" spans="1:6" s="116" customFormat="1" ht="12.95">
      <c r="A33" s="291" t="s">
        <v>136</v>
      </c>
      <c r="B33" s="379">
        <v>437</v>
      </c>
      <c r="C33" s="382">
        <f t="shared" si="2"/>
        <v>0.26678876678876678</v>
      </c>
      <c r="D33" s="379">
        <v>1201</v>
      </c>
      <c r="E33" s="382">
        <f t="shared" si="2"/>
        <v>0.73321123321123316</v>
      </c>
      <c r="F33" s="379">
        <f t="shared" si="1"/>
        <v>1638</v>
      </c>
    </row>
    <row r="34" spans="1:6" s="116" customFormat="1" ht="12.95">
      <c r="A34" s="291" t="s">
        <v>137</v>
      </c>
      <c r="B34" s="379">
        <v>320</v>
      </c>
      <c r="C34" s="382">
        <f t="shared" si="2"/>
        <v>0.34371643394199786</v>
      </c>
      <c r="D34" s="379">
        <v>611</v>
      </c>
      <c r="E34" s="382">
        <f t="shared" si="2"/>
        <v>0.6562835660580022</v>
      </c>
      <c r="F34" s="379">
        <f t="shared" si="1"/>
        <v>931</v>
      </c>
    </row>
    <row r="35" spans="1:6" s="116" customFormat="1" ht="12.95">
      <c r="A35" s="291" t="s">
        <v>138</v>
      </c>
      <c r="B35" s="379">
        <v>317</v>
      </c>
      <c r="C35" s="382">
        <f t="shared" si="2"/>
        <v>0.21968121968121967</v>
      </c>
      <c r="D35" s="379">
        <v>1126</v>
      </c>
      <c r="E35" s="382">
        <f t="shared" si="2"/>
        <v>0.78031878031878033</v>
      </c>
      <c r="F35" s="379">
        <f t="shared" si="1"/>
        <v>1443</v>
      </c>
    </row>
    <row r="36" spans="1:6" s="116" customFormat="1" ht="12.95">
      <c r="A36" s="291" t="s">
        <v>139</v>
      </c>
      <c r="B36" s="379">
        <v>235</v>
      </c>
      <c r="C36" s="382">
        <f t="shared" si="2"/>
        <v>0.26643990929705214</v>
      </c>
      <c r="D36" s="379">
        <v>647</v>
      </c>
      <c r="E36" s="382">
        <f t="shared" si="2"/>
        <v>0.73356009070294781</v>
      </c>
      <c r="F36" s="379">
        <f t="shared" si="1"/>
        <v>882</v>
      </c>
    </row>
    <row r="37" spans="1:6" s="116" customFormat="1" ht="12.95">
      <c r="A37" s="291" t="s">
        <v>140</v>
      </c>
      <c r="B37" s="379">
        <v>390</v>
      </c>
      <c r="C37" s="382">
        <f t="shared" si="2"/>
        <v>0.29433962264150942</v>
      </c>
      <c r="D37" s="379">
        <v>935</v>
      </c>
      <c r="E37" s="382">
        <f t="shared" si="2"/>
        <v>0.70566037735849052</v>
      </c>
      <c r="F37" s="379">
        <f t="shared" si="1"/>
        <v>1325</v>
      </c>
    </row>
    <row r="38" spans="1:6" s="116" customFormat="1" ht="12.95">
      <c r="A38" s="291" t="s">
        <v>141</v>
      </c>
      <c r="B38" s="379">
        <v>267</v>
      </c>
      <c r="C38" s="382">
        <f t="shared" si="2"/>
        <v>0.26915322580645162</v>
      </c>
      <c r="D38" s="379">
        <v>725</v>
      </c>
      <c r="E38" s="382">
        <f t="shared" si="2"/>
        <v>0.73084677419354838</v>
      </c>
      <c r="F38" s="379">
        <f t="shared" si="1"/>
        <v>992</v>
      </c>
    </row>
    <row r="39" spans="1:6" s="116" customFormat="1" ht="12.95">
      <c r="A39" s="291" t="s">
        <v>142</v>
      </c>
      <c r="B39" s="379">
        <v>71</v>
      </c>
      <c r="C39" s="382">
        <f t="shared" si="2"/>
        <v>0.18983957219251338</v>
      </c>
      <c r="D39" s="379">
        <v>303</v>
      </c>
      <c r="E39" s="382">
        <f t="shared" si="2"/>
        <v>0.81016042780748665</v>
      </c>
      <c r="F39" s="379">
        <f t="shared" si="1"/>
        <v>374</v>
      </c>
    </row>
    <row r="40" spans="1:6" s="116" customFormat="1" ht="12.95">
      <c r="A40" s="291" t="s">
        <v>143</v>
      </c>
      <c r="B40" s="379">
        <v>383</v>
      </c>
      <c r="C40" s="382">
        <f t="shared" si="2"/>
        <v>0.27415891195418757</v>
      </c>
      <c r="D40" s="379">
        <v>1014</v>
      </c>
      <c r="E40" s="382">
        <f t="shared" si="2"/>
        <v>0.72584108804581249</v>
      </c>
      <c r="F40" s="379">
        <f t="shared" si="1"/>
        <v>1397</v>
      </c>
    </row>
    <row r="41" spans="1:6" s="116" customFormat="1" ht="12.95">
      <c r="A41" s="291" t="s">
        <v>144</v>
      </c>
      <c r="B41" s="379">
        <v>444</v>
      </c>
      <c r="C41" s="382">
        <f t="shared" si="2"/>
        <v>0.37436762225969644</v>
      </c>
      <c r="D41" s="379">
        <v>742</v>
      </c>
      <c r="E41" s="382">
        <f t="shared" si="2"/>
        <v>0.62563237774030356</v>
      </c>
      <c r="F41" s="379">
        <f t="shared" si="1"/>
        <v>1186</v>
      </c>
    </row>
    <row r="42" spans="1:6" s="116" customFormat="1" ht="12.95">
      <c r="A42" s="291" t="s">
        <v>145</v>
      </c>
      <c r="B42" s="379">
        <v>24</v>
      </c>
      <c r="C42" s="382">
        <f t="shared" si="2"/>
        <v>1</v>
      </c>
      <c r="D42" s="379">
        <v>0</v>
      </c>
      <c r="E42" s="382">
        <f t="shared" si="2"/>
        <v>0</v>
      </c>
      <c r="F42" s="379">
        <f t="shared" si="1"/>
        <v>24</v>
      </c>
    </row>
    <row r="43" spans="1:6" s="116" customFormat="1" ht="12.95">
      <c r="A43" s="291" t="s">
        <v>146</v>
      </c>
      <c r="B43" s="379">
        <v>22</v>
      </c>
      <c r="C43" s="382">
        <f t="shared" si="2"/>
        <v>0.35483870967741937</v>
      </c>
      <c r="D43" s="379">
        <v>40</v>
      </c>
      <c r="E43" s="382">
        <f t="shared" si="2"/>
        <v>0.64516129032258063</v>
      </c>
      <c r="F43" s="379">
        <f t="shared" si="1"/>
        <v>62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69" priority="3"/>
  </conditionalFormatting>
  <conditionalFormatting sqref="A6">
    <cfRule type="duplicateValues" dxfId="168" priority="2"/>
  </conditionalFormatting>
  <conditionalFormatting sqref="D4:F6">
    <cfRule type="duplicateValues" dxfId="16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55D58-5151-AE48-A93C-4B6EC24EB919}">
  <dimension ref="A1:B70"/>
  <sheetViews>
    <sheetView showGridLines="0" zoomScale="87" zoomScaleNormal="87" workbookViewId="0">
      <selection activeCell="D5" sqref="D5"/>
    </sheetView>
  </sheetViews>
  <sheetFormatPr defaultColWidth="11.42578125" defaultRowHeight="15"/>
  <cols>
    <col min="1" max="1" width="37.7109375" style="128" bestFit="1" customWidth="1"/>
    <col min="2" max="2" width="14.28515625" style="142" bestFit="1" customWidth="1"/>
    <col min="3" max="16384" width="11.42578125" style="128"/>
  </cols>
  <sheetData>
    <row r="1" spans="1:2" s="114" customFormat="1" ht="59.25" customHeight="1">
      <c r="B1" s="371"/>
    </row>
    <row r="2" spans="1:2" s="115" customFormat="1" ht="3.75" customHeight="1">
      <c r="B2" s="372"/>
    </row>
    <row r="3" spans="1:2" ht="28.5" customHeight="1">
      <c r="A3" s="617" t="s">
        <v>110</v>
      </c>
      <c r="B3" s="617"/>
    </row>
    <row r="4" spans="1:2">
      <c r="A4" s="191" t="s">
        <v>4</v>
      </c>
      <c r="B4" s="373"/>
    </row>
    <row r="5" spans="1:2">
      <c r="A5" s="374" t="s">
        <v>111</v>
      </c>
      <c r="B5" s="375"/>
    </row>
    <row r="7" spans="1:2" s="116" customFormat="1" ht="30" customHeight="1">
      <c r="A7" s="41" t="s">
        <v>112</v>
      </c>
      <c r="B7" s="41" t="s">
        <v>113</v>
      </c>
    </row>
    <row r="8" spans="1:2" s="116" customFormat="1" ht="12.95">
      <c r="A8" s="376" t="s">
        <v>114</v>
      </c>
      <c r="B8" s="377">
        <f>SUM(B9:B40)</f>
        <v>33678</v>
      </c>
    </row>
    <row r="9" spans="1:2" s="116" customFormat="1" ht="12.95">
      <c r="A9" s="291" t="s">
        <v>115</v>
      </c>
      <c r="B9" s="378">
        <v>812</v>
      </c>
    </row>
    <row r="10" spans="1:2" s="116" customFormat="1" ht="12.95">
      <c r="A10" s="291" t="s">
        <v>116</v>
      </c>
      <c r="B10" s="379">
        <v>1540</v>
      </c>
    </row>
    <row r="11" spans="1:2" s="116" customFormat="1" ht="12.95">
      <c r="A11" s="291" t="s">
        <v>117</v>
      </c>
      <c r="B11" s="379">
        <v>17</v>
      </c>
    </row>
    <row r="12" spans="1:2" s="116" customFormat="1" ht="12.95">
      <c r="A12" s="291" t="s">
        <v>118</v>
      </c>
      <c r="B12" s="379">
        <v>1992</v>
      </c>
    </row>
    <row r="13" spans="1:2" s="116" customFormat="1" ht="12.95">
      <c r="A13" s="291" t="s">
        <v>119</v>
      </c>
      <c r="B13" s="379">
        <v>2460</v>
      </c>
    </row>
    <row r="14" spans="1:2" s="116" customFormat="1" ht="12.95">
      <c r="A14" s="291" t="s">
        <v>120</v>
      </c>
      <c r="B14" s="379">
        <v>2286</v>
      </c>
    </row>
    <row r="15" spans="1:2" s="116" customFormat="1" ht="12.95">
      <c r="A15" s="291" t="s">
        <v>121</v>
      </c>
      <c r="B15" s="379">
        <v>2136</v>
      </c>
    </row>
    <row r="16" spans="1:2" s="116" customFormat="1" ht="12.95">
      <c r="A16" s="291" t="s">
        <v>122</v>
      </c>
      <c r="B16" s="379">
        <v>1476</v>
      </c>
    </row>
    <row r="17" spans="1:2" s="116" customFormat="1" ht="12.95">
      <c r="A17" s="291" t="s">
        <v>123</v>
      </c>
      <c r="B17" s="379">
        <v>224</v>
      </c>
    </row>
    <row r="18" spans="1:2" s="116" customFormat="1" ht="12.95">
      <c r="A18" s="291" t="s">
        <v>124</v>
      </c>
      <c r="B18" s="379">
        <v>7</v>
      </c>
    </row>
    <row r="19" spans="1:2" s="116" customFormat="1" ht="12.95">
      <c r="A19" s="291" t="s">
        <v>125</v>
      </c>
      <c r="B19" s="379">
        <v>1404</v>
      </c>
    </row>
    <row r="20" spans="1:2" s="116" customFormat="1" ht="12.95">
      <c r="A20" s="291" t="s">
        <v>126</v>
      </c>
      <c r="B20" s="379">
        <v>384</v>
      </c>
    </row>
    <row r="21" spans="1:2" s="116" customFormat="1" ht="12.95">
      <c r="A21" s="291" t="s">
        <v>127</v>
      </c>
      <c r="B21" s="379">
        <v>1587</v>
      </c>
    </row>
    <row r="22" spans="1:2" s="116" customFormat="1" ht="12.95">
      <c r="A22" s="291" t="s">
        <v>128</v>
      </c>
      <c r="B22" s="379">
        <v>1393</v>
      </c>
    </row>
    <row r="23" spans="1:2" s="116" customFormat="1" ht="12.95">
      <c r="A23" s="291" t="s">
        <v>129</v>
      </c>
      <c r="B23" s="379">
        <v>1407</v>
      </c>
    </row>
    <row r="24" spans="1:2" s="116" customFormat="1" ht="12.95">
      <c r="A24" s="291" t="s">
        <v>130</v>
      </c>
      <c r="B24" s="379">
        <v>55</v>
      </c>
    </row>
    <row r="25" spans="1:2" s="116" customFormat="1" ht="12.95">
      <c r="A25" s="291" t="s">
        <v>131</v>
      </c>
      <c r="B25" s="379">
        <v>31</v>
      </c>
    </row>
    <row r="26" spans="1:2" s="116" customFormat="1" ht="12.95">
      <c r="A26" s="291" t="s">
        <v>132</v>
      </c>
      <c r="B26" s="379">
        <v>1322</v>
      </c>
    </row>
    <row r="27" spans="1:2" s="116" customFormat="1" ht="12.95">
      <c r="A27" s="291" t="s">
        <v>133</v>
      </c>
      <c r="B27" s="379">
        <v>1467</v>
      </c>
    </row>
    <row r="28" spans="1:2" s="116" customFormat="1" ht="12.95">
      <c r="A28" s="291" t="s">
        <v>134</v>
      </c>
      <c r="B28" s="379">
        <v>494</v>
      </c>
    </row>
    <row r="29" spans="1:2" s="116" customFormat="1" ht="12.95">
      <c r="A29" s="291" t="s">
        <v>135</v>
      </c>
      <c r="B29" s="379">
        <v>176</v>
      </c>
    </row>
    <row r="30" spans="1:2" s="116" customFormat="1" ht="12.95">
      <c r="A30" s="291" t="s">
        <v>136</v>
      </c>
      <c r="B30" s="379">
        <v>1924</v>
      </c>
    </row>
    <row r="31" spans="1:2" s="116" customFormat="1" ht="12.95">
      <c r="A31" s="291" t="s">
        <v>137</v>
      </c>
      <c r="B31" s="379">
        <v>977</v>
      </c>
    </row>
    <row r="32" spans="1:2" s="116" customFormat="1" ht="12.95">
      <c r="A32" s="291" t="s">
        <v>138</v>
      </c>
      <c r="B32" s="379">
        <v>1489</v>
      </c>
    </row>
    <row r="33" spans="1:2" s="116" customFormat="1" ht="12.95">
      <c r="A33" s="291" t="s">
        <v>139</v>
      </c>
      <c r="B33" s="379">
        <v>897</v>
      </c>
    </row>
    <row r="34" spans="1:2" s="116" customFormat="1" ht="12.95">
      <c r="A34" s="291" t="s">
        <v>140</v>
      </c>
      <c r="B34" s="379">
        <v>1360</v>
      </c>
    </row>
    <row r="35" spans="1:2" s="116" customFormat="1" ht="12.95">
      <c r="A35" s="291" t="s">
        <v>141</v>
      </c>
      <c r="B35" s="379">
        <v>1053</v>
      </c>
    </row>
    <row r="36" spans="1:2" s="116" customFormat="1" ht="12.95">
      <c r="A36" s="291" t="s">
        <v>142</v>
      </c>
      <c r="B36" s="379">
        <v>415</v>
      </c>
    </row>
    <row r="37" spans="1:2" s="116" customFormat="1" ht="12.95">
      <c r="A37" s="291" t="s">
        <v>143</v>
      </c>
      <c r="B37" s="379">
        <v>1609</v>
      </c>
    </row>
    <row r="38" spans="1:2" s="116" customFormat="1" ht="12.95">
      <c r="A38" s="291" t="s">
        <v>144</v>
      </c>
      <c r="B38" s="379">
        <v>1196</v>
      </c>
    </row>
    <row r="39" spans="1:2" s="116" customFormat="1" ht="12.95">
      <c r="A39" s="291" t="s">
        <v>145</v>
      </c>
      <c r="B39" s="379">
        <v>24</v>
      </c>
    </row>
    <row r="40" spans="1:2" s="116" customFormat="1" ht="12.95">
      <c r="A40" s="291" t="s">
        <v>146</v>
      </c>
      <c r="B40" s="379">
        <v>64</v>
      </c>
    </row>
    <row r="41" spans="1:2" s="116" customFormat="1" ht="12.95">
      <c r="B41" s="380"/>
    </row>
    <row r="42" spans="1:2" s="116" customFormat="1" ht="12.95">
      <c r="A42" s="135" t="s">
        <v>147</v>
      </c>
      <c r="B42" s="380"/>
    </row>
    <row r="43" spans="1:2" s="116" customFormat="1" ht="12.95">
      <c r="B43" s="380"/>
    </row>
    <row r="44" spans="1:2" s="116" customFormat="1" ht="12.95">
      <c r="B44" s="380"/>
    </row>
    <row r="45" spans="1:2" s="116" customFormat="1" ht="12.95">
      <c r="B45" s="380"/>
    </row>
    <row r="46" spans="1:2" s="116" customFormat="1" ht="12.95">
      <c r="B46" s="380"/>
    </row>
    <row r="47" spans="1:2" s="116" customFormat="1" ht="12.95">
      <c r="B47" s="380"/>
    </row>
    <row r="48" spans="1:2" s="116" customFormat="1" ht="12.95">
      <c r="B48" s="380"/>
    </row>
    <row r="49" spans="2:2" s="116" customFormat="1" ht="12.95">
      <c r="B49" s="380"/>
    </row>
    <row r="50" spans="2:2" s="116" customFormat="1" ht="12.95">
      <c r="B50" s="380"/>
    </row>
    <row r="51" spans="2:2" s="116" customFormat="1" ht="12.95">
      <c r="B51" s="380"/>
    </row>
    <row r="52" spans="2:2" s="116" customFormat="1" ht="12.95">
      <c r="B52" s="380"/>
    </row>
    <row r="53" spans="2:2" s="116" customFormat="1" ht="12.95">
      <c r="B53" s="380"/>
    </row>
    <row r="54" spans="2:2" s="116" customFormat="1" ht="12.95">
      <c r="B54" s="380"/>
    </row>
    <row r="55" spans="2:2" s="116" customFormat="1" ht="12.95">
      <c r="B55" s="380"/>
    </row>
    <row r="56" spans="2:2" s="116" customFormat="1" ht="12.95">
      <c r="B56" s="380"/>
    </row>
    <row r="57" spans="2:2" s="116" customFormat="1" ht="12.95">
      <c r="B57" s="380"/>
    </row>
    <row r="58" spans="2:2" s="116" customFormat="1" ht="12.95">
      <c r="B58" s="380"/>
    </row>
    <row r="59" spans="2:2" s="116" customFormat="1" ht="12.95">
      <c r="B59" s="380"/>
    </row>
    <row r="60" spans="2:2" s="116" customFormat="1" ht="12.95">
      <c r="B60" s="380"/>
    </row>
    <row r="61" spans="2:2" s="116" customFormat="1" ht="12.95">
      <c r="B61" s="380"/>
    </row>
    <row r="62" spans="2:2" s="116" customFormat="1" ht="12.95">
      <c r="B62" s="380"/>
    </row>
    <row r="63" spans="2:2" s="116" customFormat="1" ht="12.95">
      <c r="B63" s="380"/>
    </row>
    <row r="64" spans="2:2" s="116" customFormat="1" ht="12.95">
      <c r="B64" s="380"/>
    </row>
    <row r="65" spans="2:2" s="116" customFormat="1" ht="12.95">
      <c r="B65" s="380"/>
    </row>
    <row r="66" spans="2:2" s="116" customFormat="1" ht="12.95">
      <c r="B66" s="380"/>
    </row>
    <row r="67" spans="2:2" s="116" customFormat="1" ht="12.95">
      <c r="B67" s="380"/>
    </row>
    <row r="68" spans="2:2" s="116" customFormat="1" ht="12.95">
      <c r="B68" s="380"/>
    </row>
    <row r="69" spans="2:2" s="116" customFormat="1" ht="12.95">
      <c r="B69" s="380"/>
    </row>
    <row r="70" spans="2:2" s="116" customFormat="1" ht="12.95">
      <c r="B70" s="380"/>
    </row>
  </sheetData>
  <sheetProtection selectLockedCells="1" selectUnlockedCells="1"/>
  <mergeCells count="1">
    <mergeCell ref="A3:B3"/>
  </mergeCells>
  <conditionalFormatting sqref="A5">
    <cfRule type="duplicateValues" dxfId="235" priority="1"/>
  </conditionalFormatting>
  <conditionalFormatting sqref="A4:B4 B5">
    <cfRule type="duplicateValues" dxfId="234" priority="2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3FF1-BB87-E849-85F7-0A0ABDEF3E05}">
  <dimension ref="A1:R45"/>
  <sheetViews>
    <sheetView showGridLines="0" zoomScale="87" zoomScaleNormal="87" workbookViewId="0">
      <selection activeCell="F31" sqref="F31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7" width="11.42578125" style="142"/>
    <col min="18" max="18" width="14.140625" style="128" bestFit="1" customWidth="1"/>
    <col min="19" max="16384" width="11.42578125" style="128"/>
  </cols>
  <sheetData>
    <row r="1" spans="1:18" s="114" customFormat="1" ht="59.25" customHeight="1">
      <c r="B1" s="371"/>
      <c r="C1" s="371"/>
    </row>
    <row r="2" spans="1:18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</row>
    <row r="3" spans="1:18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</row>
    <row r="4" spans="1:18">
      <c r="A4" s="191" t="s">
        <v>24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</row>
    <row r="5" spans="1:18">
      <c r="A5" s="383" t="s">
        <v>283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</row>
    <row r="6" spans="1:18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</row>
    <row r="8" spans="1:18" s="116" customFormat="1" ht="12.95">
      <c r="A8" s="618" t="s">
        <v>112</v>
      </c>
      <c r="B8" s="621" t="s">
        <v>24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3"/>
    </row>
    <row r="9" spans="1:18" s="116" customFormat="1" ht="38.25" customHeight="1">
      <c r="A9" s="619"/>
      <c r="B9" s="621" t="s">
        <v>284</v>
      </c>
      <c r="C9" s="623"/>
      <c r="D9" s="621" t="s">
        <v>285</v>
      </c>
      <c r="E9" s="623"/>
      <c r="F9" s="621" t="s">
        <v>286</v>
      </c>
      <c r="G9" s="623"/>
      <c r="H9" s="621" t="s">
        <v>287</v>
      </c>
      <c r="I9" s="623"/>
      <c r="J9" s="621" t="s">
        <v>288</v>
      </c>
      <c r="K9" s="623"/>
      <c r="L9" s="621" t="s">
        <v>289</v>
      </c>
      <c r="M9" s="623"/>
      <c r="N9" s="621" t="s">
        <v>197</v>
      </c>
      <c r="O9" s="623"/>
      <c r="P9" s="621" t="s">
        <v>181</v>
      </c>
      <c r="Q9" s="623"/>
      <c r="R9" s="41" t="s">
        <v>198</v>
      </c>
    </row>
    <row r="10" spans="1:18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/>
    </row>
    <row r="11" spans="1:18" s="116" customFormat="1" ht="12.95">
      <c r="A11" s="376" t="s">
        <v>114</v>
      </c>
      <c r="B11" s="377">
        <f>SUM(B12:B43)</f>
        <v>6224</v>
      </c>
      <c r="C11" s="381">
        <f t="shared" ref="C11:C43" si="0">B11/$R11</f>
        <v>0.18480907417305065</v>
      </c>
      <c r="D11" s="377">
        <f>SUM(D12:D43)</f>
        <v>4970</v>
      </c>
      <c r="E11" s="381">
        <f t="shared" ref="E11:E43" si="1">D11/$R11</f>
        <v>0.1475740839717323</v>
      </c>
      <c r="F11" s="377">
        <f>SUM(F12:F43)</f>
        <v>7945</v>
      </c>
      <c r="G11" s="381">
        <f t="shared" ref="G11:G43" si="2">F11/$R11</f>
        <v>0.23591068353227626</v>
      </c>
      <c r="H11" s="377">
        <f>SUM(H12:H43)</f>
        <v>9923</v>
      </c>
      <c r="I11" s="381">
        <f t="shared" ref="I11:I43" si="3">H11/$R11</f>
        <v>0.29464338737454721</v>
      </c>
      <c r="J11" s="377">
        <f>SUM(J12:J43)</f>
        <v>5187</v>
      </c>
      <c r="K11" s="381">
        <f t="shared" ref="K11:K43" si="4">J11/$R11</f>
        <v>0.15401745946908962</v>
      </c>
      <c r="L11" s="377">
        <f>SUM(L12:L43)</f>
        <v>6719</v>
      </c>
      <c r="M11" s="381">
        <f t="shared" ref="M11:M43" si="5">L11/$R11</f>
        <v>0.19950709662093949</v>
      </c>
      <c r="N11" s="377">
        <f>SUM(N12:N43)</f>
        <v>1187</v>
      </c>
      <c r="O11" s="381">
        <f t="shared" ref="O11:O43" si="6">N11/$R11</f>
        <v>3.524556090029099E-2</v>
      </c>
      <c r="P11" s="377">
        <f>SUM(P12:P43)</f>
        <v>6595</v>
      </c>
      <c r="Q11" s="381">
        <f t="shared" ref="Q11:Q43" si="7">P11/$R11</f>
        <v>0.19582516776530673</v>
      </c>
      <c r="R11" s="377">
        <f>SUM(R12:R43)</f>
        <v>33678</v>
      </c>
    </row>
    <row r="12" spans="1:18" s="116" customFormat="1" ht="12.95">
      <c r="A12" s="291" t="s">
        <v>115</v>
      </c>
      <c r="B12" s="379">
        <v>273</v>
      </c>
      <c r="C12" s="382">
        <f t="shared" si="0"/>
        <v>0.33620689655172414</v>
      </c>
      <c r="D12" s="379">
        <v>107</v>
      </c>
      <c r="E12" s="382">
        <f t="shared" si="1"/>
        <v>0.13177339901477833</v>
      </c>
      <c r="F12" s="379">
        <v>114</v>
      </c>
      <c r="G12" s="382">
        <f t="shared" si="2"/>
        <v>0.14039408866995073</v>
      </c>
      <c r="H12" s="379">
        <v>387</v>
      </c>
      <c r="I12" s="382">
        <f t="shared" si="3"/>
        <v>0.47660098522167488</v>
      </c>
      <c r="J12" s="379">
        <v>258</v>
      </c>
      <c r="K12" s="382">
        <f t="shared" si="4"/>
        <v>0.31773399014778325</v>
      </c>
      <c r="L12" s="379">
        <v>86</v>
      </c>
      <c r="M12" s="382">
        <f t="shared" si="5"/>
        <v>0.10591133004926108</v>
      </c>
      <c r="N12" s="379">
        <v>1</v>
      </c>
      <c r="O12" s="382">
        <f t="shared" si="6"/>
        <v>1.2315270935960591E-3</v>
      </c>
      <c r="P12" s="379">
        <v>154</v>
      </c>
      <c r="Q12" s="382">
        <f t="shared" si="7"/>
        <v>0.18965517241379309</v>
      </c>
      <c r="R12" s="379">
        <v>812</v>
      </c>
    </row>
    <row r="13" spans="1:18" s="116" customFormat="1" ht="12.95">
      <c r="A13" s="291" t="s">
        <v>116</v>
      </c>
      <c r="B13" s="379">
        <v>247</v>
      </c>
      <c r="C13" s="382">
        <f t="shared" si="0"/>
        <v>0.16038961038961039</v>
      </c>
      <c r="D13" s="379">
        <v>310</v>
      </c>
      <c r="E13" s="382">
        <f t="shared" si="1"/>
        <v>0.20129870129870131</v>
      </c>
      <c r="F13" s="379">
        <v>327</v>
      </c>
      <c r="G13" s="382">
        <f t="shared" si="2"/>
        <v>0.21233766233766233</v>
      </c>
      <c r="H13" s="379">
        <v>1</v>
      </c>
      <c r="I13" s="382">
        <f t="shared" si="3"/>
        <v>6.4935064935064935E-4</v>
      </c>
      <c r="J13" s="379">
        <v>182</v>
      </c>
      <c r="K13" s="382">
        <f t="shared" si="4"/>
        <v>0.11818181818181818</v>
      </c>
      <c r="L13" s="379">
        <v>267</v>
      </c>
      <c r="M13" s="382">
        <f t="shared" si="5"/>
        <v>0.17337662337662338</v>
      </c>
      <c r="N13" s="379">
        <v>113</v>
      </c>
      <c r="O13" s="382">
        <f t="shared" si="6"/>
        <v>7.3376623376623373E-2</v>
      </c>
      <c r="P13" s="379">
        <v>315</v>
      </c>
      <c r="Q13" s="382">
        <f t="shared" si="7"/>
        <v>0.20454545454545456</v>
      </c>
      <c r="R13" s="379">
        <v>1540</v>
      </c>
    </row>
    <row r="14" spans="1:18" s="116" customFormat="1" ht="12.95">
      <c r="A14" s="291" t="s">
        <v>117</v>
      </c>
      <c r="B14" s="379">
        <v>2</v>
      </c>
      <c r="C14" s="382">
        <f t="shared" si="0"/>
        <v>0.11764705882352941</v>
      </c>
      <c r="D14" s="379">
        <v>2</v>
      </c>
      <c r="E14" s="382">
        <f t="shared" si="1"/>
        <v>0.11764705882352941</v>
      </c>
      <c r="F14" s="379">
        <v>5</v>
      </c>
      <c r="G14" s="382">
        <f t="shared" si="2"/>
        <v>0.29411764705882354</v>
      </c>
      <c r="H14" s="379">
        <v>614</v>
      </c>
      <c r="I14" s="382">
        <f t="shared" si="3"/>
        <v>36.117647058823529</v>
      </c>
      <c r="J14" s="379">
        <v>0</v>
      </c>
      <c r="K14" s="382">
        <f t="shared" si="4"/>
        <v>0</v>
      </c>
      <c r="L14" s="379">
        <v>4</v>
      </c>
      <c r="M14" s="382">
        <f t="shared" si="5"/>
        <v>0.23529411764705882</v>
      </c>
      <c r="N14" s="379">
        <v>0</v>
      </c>
      <c r="O14" s="382">
        <f t="shared" si="6"/>
        <v>0</v>
      </c>
      <c r="P14" s="379">
        <v>1</v>
      </c>
      <c r="Q14" s="382">
        <f t="shared" si="7"/>
        <v>5.8823529411764705E-2</v>
      </c>
      <c r="R14" s="379">
        <v>17</v>
      </c>
    </row>
    <row r="15" spans="1:18" s="116" customFormat="1" ht="12.95">
      <c r="A15" s="291" t="s">
        <v>118</v>
      </c>
      <c r="B15" s="379">
        <v>240</v>
      </c>
      <c r="C15" s="382">
        <f t="shared" si="0"/>
        <v>0.12048192771084337</v>
      </c>
      <c r="D15" s="379">
        <v>260</v>
      </c>
      <c r="E15" s="382">
        <f t="shared" si="1"/>
        <v>0.13052208835341367</v>
      </c>
      <c r="F15" s="379">
        <v>364</v>
      </c>
      <c r="G15" s="382">
        <f t="shared" si="2"/>
        <v>0.18273092369477911</v>
      </c>
      <c r="H15" s="379">
        <v>641</v>
      </c>
      <c r="I15" s="382">
        <f t="shared" si="3"/>
        <v>0.32178714859437751</v>
      </c>
      <c r="J15" s="379">
        <v>95</v>
      </c>
      <c r="K15" s="382">
        <f t="shared" si="4"/>
        <v>4.7690763052208839E-2</v>
      </c>
      <c r="L15" s="379">
        <v>440</v>
      </c>
      <c r="M15" s="382">
        <f t="shared" si="5"/>
        <v>0.22088353413654618</v>
      </c>
      <c r="N15" s="379">
        <v>35</v>
      </c>
      <c r="O15" s="382">
        <f t="shared" si="6"/>
        <v>1.7570281124497992E-2</v>
      </c>
      <c r="P15" s="379">
        <v>502</v>
      </c>
      <c r="Q15" s="382">
        <f t="shared" si="7"/>
        <v>0.25200803212851408</v>
      </c>
      <c r="R15" s="379">
        <v>1992</v>
      </c>
    </row>
    <row r="16" spans="1:18" s="116" customFormat="1" ht="12.95">
      <c r="A16" s="291" t="s">
        <v>119</v>
      </c>
      <c r="B16" s="379">
        <v>280</v>
      </c>
      <c r="C16" s="382">
        <f t="shared" si="0"/>
        <v>0.11382113821138211</v>
      </c>
      <c r="D16" s="379">
        <v>478</v>
      </c>
      <c r="E16" s="382">
        <f t="shared" si="1"/>
        <v>0.19430894308943089</v>
      </c>
      <c r="F16" s="379">
        <v>861</v>
      </c>
      <c r="G16" s="382">
        <f t="shared" si="2"/>
        <v>0.35</v>
      </c>
      <c r="H16" s="379">
        <v>897</v>
      </c>
      <c r="I16" s="382">
        <f t="shared" si="3"/>
        <v>0.36463414634146341</v>
      </c>
      <c r="J16" s="379">
        <v>149</v>
      </c>
      <c r="K16" s="382">
        <f t="shared" si="4"/>
        <v>6.0569105691056911E-2</v>
      </c>
      <c r="L16" s="379">
        <v>506</v>
      </c>
      <c r="M16" s="382">
        <f t="shared" si="5"/>
        <v>0.2056910569105691</v>
      </c>
      <c r="N16" s="379">
        <v>204</v>
      </c>
      <c r="O16" s="382">
        <f t="shared" si="6"/>
        <v>8.2926829268292687E-2</v>
      </c>
      <c r="P16" s="379">
        <v>301</v>
      </c>
      <c r="Q16" s="382">
        <f t="shared" si="7"/>
        <v>0.12235772357723577</v>
      </c>
      <c r="R16" s="379">
        <v>2460</v>
      </c>
    </row>
    <row r="17" spans="1:18" s="116" customFormat="1" ht="12.95">
      <c r="A17" s="291" t="s">
        <v>120</v>
      </c>
      <c r="B17" s="379">
        <v>253</v>
      </c>
      <c r="C17" s="382">
        <f t="shared" si="0"/>
        <v>0.11067366579177602</v>
      </c>
      <c r="D17" s="379">
        <v>227</v>
      </c>
      <c r="E17" s="382">
        <f t="shared" si="1"/>
        <v>9.9300087489063868E-2</v>
      </c>
      <c r="F17" s="379">
        <v>334</v>
      </c>
      <c r="G17" s="382">
        <f t="shared" si="2"/>
        <v>0.14610673665791776</v>
      </c>
      <c r="H17" s="379">
        <v>677</v>
      </c>
      <c r="I17" s="382">
        <f t="shared" si="3"/>
        <v>0.29615048118985127</v>
      </c>
      <c r="J17" s="379">
        <v>192</v>
      </c>
      <c r="K17" s="382">
        <f t="shared" si="4"/>
        <v>8.3989501312335957E-2</v>
      </c>
      <c r="L17" s="379">
        <v>789</v>
      </c>
      <c r="M17" s="382">
        <f t="shared" si="5"/>
        <v>0.34514435695538059</v>
      </c>
      <c r="N17" s="379">
        <v>32</v>
      </c>
      <c r="O17" s="382">
        <f t="shared" si="6"/>
        <v>1.399825021872266E-2</v>
      </c>
      <c r="P17" s="379">
        <v>554</v>
      </c>
      <c r="Q17" s="382">
        <f t="shared" si="7"/>
        <v>0.24234470691163604</v>
      </c>
      <c r="R17" s="379">
        <v>2286</v>
      </c>
    </row>
    <row r="18" spans="1:18" s="116" customFormat="1" ht="12.95">
      <c r="A18" s="291" t="s">
        <v>121</v>
      </c>
      <c r="B18" s="379">
        <v>371</v>
      </c>
      <c r="C18" s="382">
        <f t="shared" si="0"/>
        <v>0.17368913857677903</v>
      </c>
      <c r="D18" s="379">
        <v>325</v>
      </c>
      <c r="E18" s="382">
        <f t="shared" si="1"/>
        <v>0.15215355805243447</v>
      </c>
      <c r="F18" s="379">
        <v>700</v>
      </c>
      <c r="G18" s="382">
        <f t="shared" si="2"/>
        <v>0.32771535580524347</v>
      </c>
      <c r="H18" s="379">
        <v>279</v>
      </c>
      <c r="I18" s="382">
        <f t="shared" si="3"/>
        <v>0.1306179775280899</v>
      </c>
      <c r="J18" s="379">
        <v>365</v>
      </c>
      <c r="K18" s="382">
        <f t="shared" si="4"/>
        <v>0.17088014981273408</v>
      </c>
      <c r="L18" s="379">
        <v>531</v>
      </c>
      <c r="M18" s="382">
        <f t="shared" si="5"/>
        <v>0.24859550561797752</v>
      </c>
      <c r="N18" s="379">
        <v>87</v>
      </c>
      <c r="O18" s="382">
        <f t="shared" si="6"/>
        <v>4.0730337078651688E-2</v>
      </c>
      <c r="P18" s="379">
        <v>321</v>
      </c>
      <c r="Q18" s="382">
        <f t="shared" si="7"/>
        <v>0.1502808988764045</v>
      </c>
      <c r="R18" s="379">
        <v>2136</v>
      </c>
    </row>
    <row r="19" spans="1:18" s="116" customFormat="1" ht="12.95">
      <c r="A19" s="291" t="s">
        <v>122</v>
      </c>
      <c r="B19" s="379">
        <v>183</v>
      </c>
      <c r="C19" s="382">
        <f t="shared" si="0"/>
        <v>0.12398373983739837</v>
      </c>
      <c r="D19" s="379">
        <v>237</v>
      </c>
      <c r="E19" s="382">
        <f t="shared" si="1"/>
        <v>0.16056910569105692</v>
      </c>
      <c r="F19" s="379">
        <v>287</v>
      </c>
      <c r="G19" s="382">
        <f t="shared" si="2"/>
        <v>0.19444444444444445</v>
      </c>
      <c r="H19" s="379">
        <v>90</v>
      </c>
      <c r="I19" s="382">
        <f t="shared" si="3"/>
        <v>6.097560975609756E-2</v>
      </c>
      <c r="J19" s="379">
        <v>143</v>
      </c>
      <c r="K19" s="382">
        <f t="shared" si="4"/>
        <v>9.6883468834688347E-2</v>
      </c>
      <c r="L19" s="379">
        <v>234</v>
      </c>
      <c r="M19" s="382">
        <f t="shared" si="5"/>
        <v>0.15853658536585366</v>
      </c>
      <c r="N19" s="379">
        <v>66</v>
      </c>
      <c r="O19" s="382">
        <f t="shared" si="6"/>
        <v>4.4715447154471545E-2</v>
      </c>
      <c r="P19" s="379">
        <v>468</v>
      </c>
      <c r="Q19" s="382">
        <f t="shared" si="7"/>
        <v>0.31707317073170732</v>
      </c>
      <c r="R19" s="379">
        <v>1476</v>
      </c>
    </row>
    <row r="20" spans="1:18" s="116" customFormat="1" ht="12.95">
      <c r="A20" s="291" t="s">
        <v>123</v>
      </c>
      <c r="B20" s="379">
        <v>45</v>
      </c>
      <c r="C20" s="382">
        <f t="shared" si="0"/>
        <v>0.20089285714285715</v>
      </c>
      <c r="D20" s="379">
        <v>52</v>
      </c>
      <c r="E20" s="382">
        <f t="shared" si="1"/>
        <v>0.23214285714285715</v>
      </c>
      <c r="F20" s="379">
        <v>39</v>
      </c>
      <c r="G20" s="382">
        <f t="shared" si="2"/>
        <v>0.17410714285714285</v>
      </c>
      <c r="H20" s="379">
        <v>1</v>
      </c>
      <c r="I20" s="382">
        <f t="shared" si="3"/>
        <v>4.464285714285714E-3</v>
      </c>
      <c r="J20" s="379">
        <v>56</v>
      </c>
      <c r="K20" s="382">
        <f t="shared" si="4"/>
        <v>0.25</v>
      </c>
      <c r="L20" s="379">
        <v>45</v>
      </c>
      <c r="M20" s="382">
        <f t="shared" si="5"/>
        <v>0.20089285714285715</v>
      </c>
      <c r="N20" s="379">
        <v>29</v>
      </c>
      <c r="O20" s="382">
        <f t="shared" si="6"/>
        <v>0.12946428571428573</v>
      </c>
      <c r="P20" s="379">
        <v>29</v>
      </c>
      <c r="Q20" s="382">
        <f t="shared" si="7"/>
        <v>0.12946428571428573</v>
      </c>
      <c r="R20" s="379">
        <v>224</v>
      </c>
    </row>
    <row r="21" spans="1:18" s="116" customFormat="1" ht="12.95">
      <c r="A21" s="291" t="s">
        <v>124</v>
      </c>
      <c r="B21" s="379">
        <v>0</v>
      </c>
      <c r="C21" s="382">
        <f t="shared" si="0"/>
        <v>0</v>
      </c>
      <c r="D21" s="379">
        <v>2</v>
      </c>
      <c r="E21" s="382">
        <f t="shared" si="1"/>
        <v>0.2857142857142857</v>
      </c>
      <c r="F21" s="379">
        <v>0</v>
      </c>
      <c r="G21" s="382">
        <f t="shared" si="2"/>
        <v>0</v>
      </c>
      <c r="H21" s="379">
        <v>395</v>
      </c>
      <c r="I21" s="382">
        <f t="shared" si="3"/>
        <v>56.428571428571431</v>
      </c>
      <c r="J21" s="379">
        <v>1</v>
      </c>
      <c r="K21" s="382">
        <f t="shared" si="4"/>
        <v>0.14285714285714285</v>
      </c>
      <c r="L21" s="379">
        <v>0</v>
      </c>
      <c r="M21" s="382">
        <f t="shared" si="5"/>
        <v>0</v>
      </c>
      <c r="N21" s="379">
        <v>1</v>
      </c>
      <c r="O21" s="382">
        <f t="shared" si="6"/>
        <v>0.14285714285714285</v>
      </c>
      <c r="P21" s="379">
        <v>2</v>
      </c>
      <c r="Q21" s="382">
        <f t="shared" si="7"/>
        <v>0.2857142857142857</v>
      </c>
      <c r="R21" s="379">
        <v>7</v>
      </c>
    </row>
    <row r="22" spans="1:18" s="116" customFormat="1" ht="12.95">
      <c r="A22" s="291" t="s">
        <v>125</v>
      </c>
      <c r="B22" s="379">
        <v>361</v>
      </c>
      <c r="C22" s="382">
        <f t="shared" si="0"/>
        <v>0.25712250712250712</v>
      </c>
      <c r="D22" s="379">
        <v>254</v>
      </c>
      <c r="E22" s="382">
        <f t="shared" si="1"/>
        <v>0.18091168091168092</v>
      </c>
      <c r="F22" s="379">
        <v>524</v>
      </c>
      <c r="G22" s="382">
        <f t="shared" si="2"/>
        <v>0.37321937321937321</v>
      </c>
      <c r="H22" s="379">
        <v>159</v>
      </c>
      <c r="I22" s="382">
        <f t="shared" si="3"/>
        <v>0.11324786324786325</v>
      </c>
      <c r="J22" s="379">
        <v>361</v>
      </c>
      <c r="K22" s="382">
        <f t="shared" si="4"/>
        <v>0.25712250712250712</v>
      </c>
      <c r="L22" s="379">
        <v>312</v>
      </c>
      <c r="M22" s="382">
        <f t="shared" si="5"/>
        <v>0.22222222222222221</v>
      </c>
      <c r="N22" s="379">
        <v>46</v>
      </c>
      <c r="O22" s="382">
        <f t="shared" si="6"/>
        <v>3.2763532763532763E-2</v>
      </c>
      <c r="P22" s="379">
        <v>102</v>
      </c>
      <c r="Q22" s="382">
        <f t="shared" si="7"/>
        <v>7.2649572649572655E-2</v>
      </c>
      <c r="R22" s="379">
        <v>1404</v>
      </c>
    </row>
    <row r="23" spans="1:18" s="116" customFormat="1" ht="12.95">
      <c r="A23" s="291" t="s">
        <v>126</v>
      </c>
      <c r="B23" s="379">
        <v>58</v>
      </c>
      <c r="C23" s="382">
        <f t="shared" si="0"/>
        <v>0.15104166666666666</v>
      </c>
      <c r="D23" s="379">
        <v>3</v>
      </c>
      <c r="E23" s="382">
        <f t="shared" si="1"/>
        <v>7.8125E-3</v>
      </c>
      <c r="F23" s="379">
        <v>131</v>
      </c>
      <c r="G23" s="382">
        <f t="shared" si="2"/>
        <v>0.34114583333333331</v>
      </c>
      <c r="H23" s="379">
        <v>366</v>
      </c>
      <c r="I23" s="382">
        <f t="shared" si="3"/>
        <v>0.953125</v>
      </c>
      <c r="J23" s="379">
        <v>19</v>
      </c>
      <c r="K23" s="382">
        <f t="shared" si="4"/>
        <v>4.9479166666666664E-2</v>
      </c>
      <c r="L23" s="379">
        <v>23</v>
      </c>
      <c r="M23" s="382">
        <f t="shared" si="5"/>
        <v>5.9895833333333336E-2</v>
      </c>
      <c r="N23" s="379">
        <v>1</v>
      </c>
      <c r="O23" s="382">
        <f t="shared" si="6"/>
        <v>2.6041666666666665E-3</v>
      </c>
      <c r="P23" s="379">
        <v>44</v>
      </c>
      <c r="Q23" s="382">
        <f t="shared" si="7"/>
        <v>0.11458333333333333</v>
      </c>
      <c r="R23" s="379">
        <v>384</v>
      </c>
    </row>
    <row r="24" spans="1:18" s="116" customFormat="1" ht="12.95">
      <c r="A24" s="291" t="s">
        <v>127</v>
      </c>
      <c r="B24" s="379">
        <v>722</v>
      </c>
      <c r="C24" s="382">
        <f t="shared" si="0"/>
        <v>0.45494643982356647</v>
      </c>
      <c r="D24" s="379">
        <v>149</v>
      </c>
      <c r="E24" s="382">
        <f t="shared" si="1"/>
        <v>9.388783868935098E-2</v>
      </c>
      <c r="F24" s="379">
        <v>196</v>
      </c>
      <c r="G24" s="382">
        <f t="shared" si="2"/>
        <v>0.12350346565847511</v>
      </c>
      <c r="H24" s="379">
        <v>516</v>
      </c>
      <c r="I24" s="382">
        <f t="shared" si="3"/>
        <v>0.32514177693761814</v>
      </c>
      <c r="J24" s="379">
        <v>716</v>
      </c>
      <c r="K24" s="382">
        <f t="shared" si="4"/>
        <v>0.45116572148708256</v>
      </c>
      <c r="L24" s="379">
        <v>167</v>
      </c>
      <c r="M24" s="382">
        <f t="shared" si="5"/>
        <v>0.10522999369880277</v>
      </c>
      <c r="N24" s="379">
        <v>2</v>
      </c>
      <c r="O24" s="382">
        <f t="shared" si="6"/>
        <v>1.260239445494644E-3</v>
      </c>
      <c r="P24" s="379">
        <v>347</v>
      </c>
      <c r="Q24" s="382">
        <f t="shared" si="7"/>
        <v>0.21865154379332072</v>
      </c>
      <c r="R24" s="379">
        <v>1587</v>
      </c>
    </row>
    <row r="25" spans="1:18" s="116" customFormat="1" ht="12.95">
      <c r="A25" s="291" t="s">
        <v>128</v>
      </c>
      <c r="B25" s="379">
        <v>165</v>
      </c>
      <c r="C25" s="382">
        <f t="shared" si="0"/>
        <v>0.11844938980617373</v>
      </c>
      <c r="D25" s="379">
        <v>87</v>
      </c>
      <c r="E25" s="382">
        <f t="shared" si="1"/>
        <v>6.2455132806891599E-2</v>
      </c>
      <c r="F25" s="379">
        <v>256</v>
      </c>
      <c r="G25" s="382">
        <f t="shared" si="2"/>
        <v>0.18377602297200288</v>
      </c>
      <c r="H25" s="379">
        <v>414</v>
      </c>
      <c r="I25" s="382">
        <f t="shared" si="3"/>
        <v>0.29720028715003588</v>
      </c>
      <c r="J25" s="379">
        <v>265</v>
      </c>
      <c r="K25" s="382">
        <f t="shared" si="4"/>
        <v>0.19023689877961233</v>
      </c>
      <c r="L25" s="379">
        <v>374</v>
      </c>
      <c r="M25" s="382">
        <f t="shared" si="5"/>
        <v>0.26848528356066043</v>
      </c>
      <c r="N25" s="379">
        <v>49</v>
      </c>
      <c r="O25" s="382">
        <f t="shared" si="6"/>
        <v>3.5175879396984924E-2</v>
      </c>
      <c r="P25" s="379">
        <v>275</v>
      </c>
      <c r="Q25" s="382">
        <f t="shared" si="7"/>
        <v>0.19741564967695621</v>
      </c>
      <c r="R25" s="379">
        <v>1393</v>
      </c>
    </row>
    <row r="26" spans="1:18" s="116" customFormat="1" ht="12.95">
      <c r="A26" s="291" t="s">
        <v>129</v>
      </c>
      <c r="B26" s="379">
        <v>240</v>
      </c>
      <c r="C26" s="382">
        <f t="shared" si="0"/>
        <v>0.17057569296375266</v>
      </c>
      <c r="D26" s="379">
        <v>291</v>
      </c>
      <c r="E26" s="382">
        <f t="shared" si="1"/>
        <v>0.2068230277185501</v>
      </c>
      <c r="F26" s="379">
        <v>484</v>
      </c>
      <c r="G26" s="382">
        <f t="shared" si="2"/>
        <v>0.34399431414356785</v>
      </c>
      <c r="H26" s="379">
        <v>13</v>
      </c>
      <c r="I26" s="382">
        <f t="shared" si="3"/>
        <v>9.2395167022032692E-3</v>
      </c>
      <c r="J26" s="379">
        <v>193</v>
      </c>
      <c r="K26" s="382">
        <f t="shared" si="4"/>
        <v>0.13717128642501777</v>
      </c>
      <c r="L26" s="379">
        <v>313</v>
      </c>
      <c r="M26" s="382">
        <f t="shared" si="5"/>
        <v>0.22245913290689409</v>
      </c>
      <c r="N26" s="379">
        <v>92</v>
      </c>
      <c r="O26" s="382">
        <f t="shared" si="6"/>
        <v>6.5387348969438527E-2</v>
      </c>
      <c r="P26" s="379">
        <v>137</v>
      </c>
      <c r="Q26" s="382">
        <f t="shared" si="7"/>
        <v>9.7370291400142153E-2</v>
      </c>
      <c r="R26" s="379">
        <v>1407</v>
      </c>
    </row>
    <row r="27" spans="1:18" s="116" customFormat="1" ht="12.95">
      <c r="A27" s="291" t="s">
        <v>130</v>
      </c>
      <c r="B27" s="379">
        <v>18</v>
      </c>
      <c r="C27" s="382">
        <f t="shared" si="0"/>
        <v>0.32727272727272727</v>
      </c>
      <c r="D27" s="379">
        <v>9</v>
      </c>
      <c r="E27" s="382">
        <f t="shared" si="1"/>
        <v>0.16363636363636364</v>
      </c>
      <c r="F27" s="379">
        <v>34</v>
      </c>
      <c r="G27" s="382">
        <f t="shared" si="2"/>
        <v>0.61818181818181817</v>
      </c>
      <c r="H27" s="379">
        <v>27</v>
      </c>
      <c r="I27" s="382">
        <f t="shared" si="3"/>
        <v>0.49090909090909091</v>
      </c>
      <c r="J27" s="379">
        <v>12</v>
      </c>
      <c r="K27" s="382">
        <f t="shared" si="4"/>
        <v>0.21818181818181817</v>
      </c>
      <c r="L27" s="379">
        <v>3</v>
      </c>
      <c r="M27" s="382">
        <f t="shared" si="5"/>
        <v>5.4545454545454543E-2</v>
      </c>
      <c r="N27" s="379">
        <v>0</v>
      </c>
      <c r="O27" s="382">
        <f t="shared" si="6"/>
        <v>0</v>
      </c>
      <c r="P27" s="379">
        <v>1</v>
      </c>
      <c r="Q27" s="382">
        <f t="shared" si="7"/>
        <v>1.8181818181818181E-2</v>
      </c>
      <c r="R27" s="379">
        <v>55</v>
      </c>
    </row>
    <row r="28" spans="1:18" s="116" customFormat="1" ht="12.95">
      <c r="A28" s="291" t="s">
        <v>131</v>
      </c>
      <c r="B28" s="379">
        <v>28</v>
      </c>
      <c r="C28" s="382">
        <f t="shared" si="0"/>
        <v>0.90322580645161288</v>
      </c>
      <c r="D28" s="379">
        <v>27</v>
      </c>
      <c r="E28" s="382">
        <f t="shared" si="1"/>
        <v>0.87096774193548387</v>
      </c>
      <c r="F28" s="379">
        <v>29</v>
      </c>
      <c r="G28" s="382">
        <f t="shared" si="2"/>
        <v>0.93548387096774188</v>
      </c>
      <c r="H28" s="379">
        <v>301</v>
      </c>
      <c r="I28" s="382">
        <f t="shared" si="3"/>
        <v>9.7096774193548381</v>
      </c>
      <c r="J28" s="379">
        <v>27</v>
      </c>
      <c r="K28" s="382">
        <f t="shared" si="4"/>
        <v>0.87096774193548387</v>
      </c>
      <c r="L28" s="379">
        <v>23</v>
      </c>
      <c r="M28" s="382">
        <f t="shared" si="5"/>
        <v>0.74193548387096775</v>
      </c>
      <c r="N28" s="379">
        <v>1</v>
      </c>
      <c r="O28" s="382">
        <f t="shared" si="6"/>
        <v>3.2258064516129031E-2</v>
      </c>
      <c r="P28" s="379">
        <v>0</v>
      </c>
      <c r="Q28" s="382">
        <f t="shared" si="7"/>
        <v>0</v>
      </c>
      <c r="R28" s="379">
        <v>31</v>
      </c>
    </row>
    <row r="29" spans="1:18" s="116" customFormat="1" ht="12.95">
      <c r="A29" s="291" t="s">
        <v>132</v>
      </c>
      <c r="B29" s="379">
        <v>306</v>
      </c>
      <c r="C29" s="382">
        <f t="shared" si="0"/>
        <v>0.23146747352496219</v>
      </c>
      <c r="D29" s="379">
        <v>130</v>
      </c>
      <c r="E29" s="382">
        <f t="shared" si="1"/>
        <v>9.8335854765506811E-2</v>
      </c>
      <c r="F29" s="379">
        <v>401</v>
      </c>
      <c r="G29" s="382">
        <f t="shared" si="2"/>
        <v>0.30332829046898641</v>
      </c>
      <c r="H29" s="379">
        <v>904</v>
      </c>
      <c r="I29" s="382">
        <f t="shared" si="3"/>
        <v>0.68381240544629351</v>
      </c>
      <c r="J29" s="379">
        <v>230</v>
      </c>
      <c r="K29" s="382">
        <f t="shared" si="4"/>
        <v>0.17397881996974282</v>
      </c>
      <c r="L29" s="379">
        <v>206</v>
      </c>
      <c r="M29" s="382">
        <f t="shared" si="5"/>
        <v>0.15582450832072617</v>
      </c>
      <c r="N29" s="379">
        <v>57</v>
      </c>
      <c r="O29" s="382">
        <f t="shared" si="6"/>
        <v>4.3116490166414521E-2</v>
      </c>
      <c r="P29" s="379">
        <v>307</v>
      </c>
      <c r="Q29" s="382">
        <f t="shared" si="7"/>
        <v>0.23222390317700453</v>
      </c>
      <c r="R29" s="379">
        <v>1322</v>
      </c>
    </row>
    <row r="30" spans="1:18" s="116" customFormat="1" ht="12.95">
      <c r="A30" s="291" t="s">
        <v>133</v>
      </c>
      <c r="B30" s="379">
        <v>289</v>
      </c>
      <c r="C30" s="382">
        <f t="shared" si="0"/>
        <v>0.19700068166325835</v>
      </c>
      <c r="D30" s="379">
        <v>122</v>
      </c>
      <c r="E30" s="382">
        <f t="shared" si="1"/>
        <v>8.3162917518745744E-2</v>
      </c>
      <c r="F30" s="379">
        <v>133</v>
      </c>
      <c r="G30" s="382">
        <f t="shared" si="2"/>
        <v>9.066121336059986E-2</v>
      </c>
      <c r="H30" s="379">
        <v>89</v>
      </c>
      <c r="I30" s="382">
        <f t="shared" si="3"/>
        <v>6.0668029993183367E-2</v>
      </c>
      <c r="J30" s="379">
        <v>275</v>
      </c>
      <c r="K30" s="382">
        <f t="shared" si="4"/>
        <v>0.18745739604635311</v>
      </c>
      <c r="L30" s="379">
        <v>229</v>
      </c>
      <c r="M30" s="382">
        <f t="shared" si="5"/>
        <v>0.15610088616223586</v>
      </c>
      <c r="N30" s="379">
        <v>16</v>
      </c>
      <c r="O30" s="382">
        <f t="shared" si="6"/>
        <v>1.0906612133605999E-2</v>
      </c>
      <c r="P30" s="379">
        <v>269</v>
      </c>
      <c r="Q30" s="382">
        <f t="shared" si="7"/>
        <v>0.18336741649625085</v>
      </c>
      <c r="R30" s="379">
        <v>1467</v>
      </c>
    </row>
    <row r="31" spans="1:18" s="116" customFormat="1" ht="12.95">
      <c r="A31" s="291" t="s">
        <v>134</v>
      </c>
      <c r="B31" s="379">
        <v>198</v>
      </c>
      <c r="C31" s="382">
        <f t="shared" si="0"/>
        <v>0.40080971659919029</v>
      </c>
      <c r="D31" s="379">
        <v>69</v>
      </c>
      <c r="E31" s="382">
        <f t="shared" si="1"/>
        <v>0.1396761133603239</v>
      </c>
      <c r="F31" s="379">
        <v>68</v>
      </c>
      <c r="G31" s="382">
        <f t="shared" si="2"/>
        <v>0.13765182186234817</v>
      </c>
      <c r="H31" s="379">
        <v>13</v>
      </c>
      <c r="I31" s="382">
        <f t="shared" si="3"/>
        <v>2.6315789473684209E-2</v>
      </c>
      <c r="J31" s="379">
        <v>82</v>
      </c>
      <c r="K31" s="382">
        <f t="shared" si="4"/>
        <v>0.16599190283400811</v>
      </c>
      <c r="L31" s="379">
        <v>30</v>
      </c>
      <c r="M31" s="382">
        <f t="shared" si="5"/>
        <v>6.0728744939271252E-2</v>
      </c>
      <c r="N31" s="379">
        <v>4</v>
      </c>
      <c r="O31" s="382">
        <f t="shared" si="6"/>
        <v>8.0971659919028341E-3</v>
      </c>
      <c r="P31" s="379">
        <v>91</v>
      </c>
      <c r="Q31" s="382">
        <f t="shared" si="7"/>
        <v>0.18421052631578946</v>
      </c>
      <c r="R31" s="379">
        <v>494</v>
      </c>
    </row>
    <row r="32" spans="1:18" s="116" customFormat="1" ht="12.95">
      <c r="A32" s="291" t="s">
        <v>135</v>
      </c>
      <c r="B32" s="379">
        <v>34</v>
      </c>
      <c r="C32" s="382">
        <f t="shared" si="0"/>
        <v>0.19318181818181818</v>
      </c>
      <c r="D32" s="379">
        <v>39</v>
      </c>
      <c r="E32" s="382">
        <f t="shared" si="1"/>
        <v>0.22159090909090909</v>
      </c>
      <c r="F32" s="379">
        <v>68</v>
      </c>
      <c r="G32" s="382">
        <f t="shared" si="2"/>
        <v>0.38636363636363635</v>
      </c>
      <c r="H32" s="379">
        <v>681</v>
      </c>
      <c r="I32" s="382">
        <f t="shared" si="3"/>
        <v>3.8693181818181817</v>
      </c>
      <c r="J32" s="379">
        <v>7</v>
      </c>
      <c r="K32" s="382">
        <f t="shared" si="4"/>
        <v>3.9772727272727272E-2</v>
      </c>
      <c r="L32" s="379">
        <v>10</v>
      </c>
      <c r="M32" s="382">
        <f t="shared" si="5"/>
        <v>5.6818181818181816E-2</v>
      </c>
      <c r="N32" s="379">
        <v>7</v>
      </c>
      <c r="O32" s="382">
        <f t="shared" si="6"/>
        <v>3.9772727272727272E-2</v>
      </c>
      <c r="P32" s="379">
        <v>19</v>
      </c>
      <c r="Q32" s="382">
        <f t="shared" si="7"/>
        <v>0.10795454545454546</v>
      </c>
      <c r="R32" s="379">
        <v>176</v>
      </c>
    </row>
    <row r="33" spans="1:18" s="116" customFormat="1" ht="12.95">
      <c r="A33" s="291" t="s">
        <v>136</v>
      </c>
      <c r="B33" s="379">
        <v>266</v>
      </c>
      <c r="C33" s="382">
        <f t="shared" si="0"/>
        <v>0.13825363825363826</v>
      </c>
      <c r="D33" s="379">
        <v>277</v>
      </c>
      <c r="E33" s="382">
        <f t="shared" si="1"/>
        <v>0.14397089397089397</v>
      </c>
      <c r="F33" s="379">
        <v>445</v>
      </c>
      <c r="G33" s="382">
        <f t="shared" si="2"/>
        <v>0.23128898128898129</v>
      </c>
      <c r="H33" s="379">
        <v>204</v>
      </c>
      <c r="I33" s="382">
        <f t="shared" si="3"/>
        <v>0.10602910602910603</v>
      </c>
      <c r="J33" s="379">
        <v>286</v>
      </c>
      <c r="K33" s="382">
        <f t="shared" si="4"/>
        <v>0.14864864864864866</v>
      </c>
      <c r="L33" s="379">
        <v>444</v>
      </c>
      <c r="M33" s="382">
        <f t="shared" si="5"/>
        <v>0.23076923076923078</v>
      </c>
      <c r="N33" s="379">
        <v>42</v>
      </c>
      <c r="O33" s="382">
        <f t="shared" si="6"/>
        <v>2.1829521829521831E-2</v>
      </c>
      <c r="P33" s="379">
        <v>361</v>
      </c>
      <c r="Q33" s="382">
        <f t="shared" si="7"/>
        <v>0.18762993762993763</v>
      </c>
      <c r="R33" s="379">
        <v>1924</v>
      </c>
    </row>
    <row r="34" spans="1:18" s="116" customFormat="1" ht="12.95">
      <c r="A34" s="291" t="s">
        <v>137</v>
      </c>
      <c r="B34" s="379">
        <v>142</v>
      </c>
      <c r="C34" s="382">
        <f t="shared" si="0"/>
        <v>0.14534288638689866</v>
      </c>
      <c r="D34" s="379">
        <v>188</v>
      </c>
      <c r="E34" s="382">
        <f t="shared" si="1"/>
        <v>0.19242579324462641</v>
      </c>
      <c r="F34" s="379">
        <v>202</v>
      </c>
      <c r="G34" s="382">
        <f t="shared" si="2"/>
        <v>0.20675537359263049</v>
      </c>
      <c r="H34" s="379">
        <v>442</v>
      </c>
      <c r="I34" s="382">
        <f t="shared" si="3"/>
        <v>0.45240532241555781</v>
      </c>
      <c r="J34" s="379">
        <v>107</v>
      </c>
      <c r="K34" s="382">
        <f t="shared" si="4"/>
        <v>0.10951893551688843</v>
      </c>
      <c r="L34" s="379">
        <v>210</v>
      </c>
      <c r="M34" s="382">
        <f t="shared" si="5"/>
        <v>0.21494370522006143</v>
      </c>
      <c r="N34" s="379">
        <v>28</v>
      </c>
      <c r="O34" s="382">
        <f t="shared" si="6"/>
        <v>2.8659160696008188E-2</v>
      </c>
      <c r="P34" s="379">
        <v>285</v>
      </c>
      <c r="Q34" s="382">
        <f t="shared" si="7"/>
        <v>0.29170931422722618</v>
      </c>
      <c r="R34" s="379">
        <v>977</v>
      </c>
    </row>
    <row r="35" spans="1:18" s="116" customFormat="1" ht="12.95">
      <c r="A35" s="291" t="s">
        <v>138</v>
      </c>
      <c r="B35" s="379">
        <v>213</v>
      </c>
      <c r="C35" s="382">
        <f t="shared" si="0"/>
        <v>0.14304902619207521</v>
      </c>
      <c r="D35" s="379">
        <v>169</v>
      </c>
      <c r="E35" s="382">
        <f t="shared" si="1"/>
        <v>0.11349899261249161</v>
      </c>
      <c r="F35" s="379">
        <v>420</v>
      </c>
      <c r="G35" s="382">
        <f t="shared" si="2"/>
        <v>0.28206850235057085</v>
      </c>
      <c r="H35" s="379">
        <v>292</v>
      </c>
      <c r="I35" s="382">
        <f t="shared" si="3"/>
        <v>0.19610476830087306</v>
      </c>
      <c r="J35" s="379">
        <v>294</v>
      </c>
      <c r="K35" s="382">
        <f t="shared" si="4"/>
        <v>0.19744795164539961</v>
      </c>
      <c r="L35" s="379">
        <v>217</v>
      </c>
      <c r="M35" s="382">
        <f t="shared" si="5"/>
        <v>0.14573539288112827</v>
      </c>
      <c r="N35" s="379">
        <v>19</v>
      </c>
      <c r="O35" s="382">
        <f t="shared" si="6"/>
        <v>1.2760241773002015E-2</v>
      </c>
      <c r="P35" s="379">
        <v>326</v>
      </c>
      <c r="Q35" s="382">
        <f t="shared" si="7"/>
        <v>0.21893888515782403</v>
      </c>
      <c r="R35" s="379">
        <v>1489</v>
      </c>
    </row>
    <row r="36" spans="1:18" s="116" customFormat="1" ht="12.95">
      <c r="A36" s="291" t="s">
        <v>139</v>
      </c>
      <c r="B36" s="379">
        <v>177</v>
      </c>
      <c r="C36" s="382">
        <f t="shared" si="0"/>
        <v>0.19732441471571907</v>
      </c>
      <c r="D36" s="379">
        <v>140</v>
      </c>
      <c r="E36" s="382">
        <f t="shared" si="1"/>
        <v>0.15607580824972128</v>
      </c>
      <c r="F36" s="379">
        <v>198</v>
      </c>
      <c r="G36" s="382">
        <f t="shared" si="2"/>
        <v>0.22073578595317725</v>
      </c>
      <c r="H36" s="379">
        <v>337</v>
      </c>
      <c r="I36" s="382">
        <f t="shared" si="3"/>
        <v>0.37569676700111482</v>
      </c>
      <c r="J36" s="379">
        <v>95</v>
      </c>
      <c r="K36" s="382">
        <f t="shared" si="4"/>
        <v>0.10590858416945373</v>
      </c>
      <c r="L36" s="379">
        <v>167</v>
      </c>
      <c r="M36" s="382">
        <f t="shared" si="5"/>
        <v>0.18617614269788182</v>
      </c>
      <c r="N36" s="379">
        <v>66</v>
      </c>
      <c r="O36" s="382">
        <f t="shared" si="6"/>
        <v>7.3578595317725759E-2</v>
      </c>
      <c r="P36" s="379">
        <v>251</v>
      </c>
      <c r="Q36" s="382">
        <f t="shared" si="7"/>
        <v>0.27982162764771462</v>
      </c>
      <c r="R36" s="379">
        <v>897</v>
      </c>
    </row>
    <row r="37" spans="1:18" s="116" customFormat="1" ht="12.95">
      <c r="A37" s="291" t="s">
        <v>140</v>
      </c>
      <c r="B37" s="379">
        <v>409</v>
      </c>
      <c r="C37" s="382">
        <f t="shared" si="0"/>
        <v>0.30073529411764705</v>
      </c>
      <c r="D37" s="379">
        <v>249</v>
      </c>
      <c r="E37" s="382">
        <f t="shared" si="1"/>
        <v>0.18308823529411763</v>
      </c>
      <c r="F37" s="379">
        <v>247</v>
      </c>
      <c r="G37" s="382">
        <f t="shared" si="2"/>
        <v>0.18161764705882352</v>
      </c>
      <c r="H37" s="379">
        <v>277</v>
      </c>
      <c r="I37" s="382">
        <f t="shared" si="3"/>
        <v>0.20367647058823529</v>
      </c>
      <c r="J37" s="379">
        <v>250</v>
      </c>
      <c r="K37" s="382">
        <f t="shared" si="4"/>
        <v>0.18382352941176472</v>
      </c>
      <c r="L37" s="379">
        <v>193</v>
      </c>
      <c r="M37" s="382">
        <f t="shared" si="5"/>
        <v>0.14191176470588235</v>
      </c>
      <c r="N37" s="379">
        <v>47</v>
      </c>
      <c r="O37" s="382">
        <f t="shared" si="6"/>
        <v>3.4558823529411767E-2</v>
      </c>
      <c r="P37" s="379">
        <v>309</v>
      </c>
      <c r="Q37" s="382">
        <f t="shared" si="7"/>
        <v>0.22720588235294117</v>
      </c>
      <c r="R37" s="379">
        <v>1360</v>
      </c>
    </row>
    <row r="38" spans="1:18" s="116" customFormat="1" ht="12.95">
      <c r="A38" s="291" t="s">
        <v>141</v>
      </c>
      <c r="B38" s="379">
        <v>216</v>
      </c>
      <c r="C38" s="382">
        <f t="shared" si="0"/>
        <v>0.20512820512820512</v>
      </c>
      <c r="D38" s="379">
        <v>120</v>
      </c>
      <c r="E38" s="382">
        <f t="shared" si="1"/>
        <v>0.11396011396011396</v>
      </c>
      <c r="F38" s="379">
        <v>346</v>
      </c>
      <c r="G38" s="382">
        <f t="shared" si="2"/>
        <v>0.3285849952516619</v>
      </c>
      <c r="H38" s="379">
        <v>194</v>
      </c>
      <c r="I38" s="382">
        <f t="shared" si="3"/>
        <v>0.1842355175688509</v>
      </c>
      <c r="J38" s="379">
        <v>139</v>
      </c>
      <c r="K38" s="382">
        <f t="shared" si="4"/>
        <v>0.13200379867046533</v>
      </c>
      <c r="L38" s="379">
        <v>243</v>
      </c>
      <c r="M38" s="382">
        <f t="shared" si="5"/>
        <v>0.23076923076923078</v>
      </c>
      <c r="N38" s="379">
        <v>29</v>
      </c>
      <c r="O38" s="382">
        <f t="shared" si="6"/>
        <v>2.7540360873694207E-2</v>
      </c>
      <c r="P38" s="379">
        <v>182</v>
      </c>
      <c r="Q38" s="382">
        <f t="shared" si="7"/>
        <v>0.1728395061728395</v>
      </c>
      <c r="R38" s="379">
        <v>1053</v>
      </c>
    </row>
    <row r="39" spans="1:18" s="116" customFormat="1" ht="12.95">
      <c r="A39" s="291" t="s">
        <v>142</v>
      </c>
      <c r="B39" s="379">
        <v>53</v>
      </c>
      <c r="C39" s="382">
        <f t="shared" si="0"/>
        <v>0.12771084337349398</v>
      </c>
      <c r="D39" s="379">
        <v>79</v>
      </c>
      <c r="E39" s="382">
        <f t="shared" si="1"/>
        <v>0.19036144578313252</v>
      </c>
      <c r="F39" s="379">
        <v>87</v>
      </c>
      <c r="G39" s="382">
        <f t="shared" si="2"/>
        <v>0.20963855421686747</v>
      </c>
      <c r="H39" s="379">
        <v>353</v>
      </c>
      <c r="I39" s="382">
        <f t="shared" si="3"/>
        <v>0.85060240963855427</v>
      </c>
      <c r="J39" s="379">
        <v>47</v>
      </c>
      <c r="K39" s="382">
        <f t="shared" si="4"/>
        <v>0.11325301204819277</v>
      </c>
      <c r="L39" s="379">
        <v>166</v>
      </c>
      <c r="M39" s="382">
        <f t="shared" si="5"/>
        <v>0.4</v>
      </c>
      <c r="N39" s="379">
        <v>8</v>
      </c>
      <c r="O39" s="382">
        <f t="shared" si="6"/>
        <v>1.9277108433734941E-2</v>
      </c>
      <c r="P39" s="379">
        <v>71</v>
      </c>
      <c r="Q39" s="382">
        <f t="shared" si="7"/>
        <v>0.1710843373493976</v>
      </c>
      <c r="R39" s="379">
        <v>415</v>
      </c>
    </row>
    <row r="40" spans="1:18" s="116" customFormat="1" ht="12.95">
      <c r="A40" s="291" t="s">
        <v>143</v>
      </c>
      <c r="B40" s="379">
        <v>193</v>
      </c>
      <c r="C40" s="382">
        <f t="shared" si="0"/>
        <v>0.1199502796768179</v>
      </c>
      <c r="D40" s="379">
        <v>318</v>
      </c>
      <c r="E40" s="382">
        <f t="shared" si="1"/>
        <v>0.19763828464885022</v>
      </c>
      <c r="F40" s="379">
        <v>436</v>
      </c>
      <c r="G40" s="382">
        <f t="shared" si="2"/>
        <v>0.27097576134244872</v>
      </c>
      <c r="H40" s="379">
        <v>327</v>
      </c>
      <c r="I40" s="382">
        <f t="shared" si="3"/>
        <v>0.20323182100683654</v>
      </c>
      <c r="J40" s="379">
        <v>192</v>
      </c>
      <c r="K40" s="382">
        <f t="shared" si="4"/>
        <v>0.11932877563704164</v>
      </c>
      <c r="L40" s="379">
        <v>271</v>
      </c>
      <c r="M40" s="382">
        <f t="shared" si="5"/>
        <v>0.16842759477936606</v>
      </c>
      <c r="N40" s="379">
        <v>80</v>
      </c>
      <c r="O40" s="382">
        <f t="shared" si="6"/>
        <v>4.9720323182100686E-2</v>
      </c>
      <c r="P40" s="379">
        <v>255</v>
      </c>
      <c r="Q40" s="382">
        <f t="shared" si="7"/>
        <v>0.15848353014294592</v>
      </c>
      <c r="R40" s="379">
        <v>1609</v>
      </c>
    </row>
    <row r="41" spans="1:18" s="116" customFormat="1" ht="12.95">
      <c r="A41" s="291" t="s">
        <v>144</v>
      </c>
      <c r="B41" s="379">
        <v>201</v>
      </c>
      <c r="C41" s="382">
        <f t="shared" si="0"/>
        <v>0.16806020066889632</v>
      </c>
      <c r="D41" s="379">
        <v>224</v>
      </c>
      <c r="E41" s="382">
        <f t="shared" si="1"/>
        <v>0.18729096989966554</v>
      </c>
      <c r="F41" s="379">
        <v>208</v>
      </c>
      <c r="G41" s="382">
        <f t="shared" si="2"/>
        <v>0.17391304347826086</v>
      </c>
      <c r="H41" s="379">
        <v>6</v>
      </c>
      <c r="I41" s="382">
        <f t="shared" si="3"/>
        <v>5.016722408026756E-3</v>
      </c>
      <c r="J41" s="379">
        <v>119</v>
      </c>
      <c r="K41" s="382">
        <f t="shared" si="4"/>
        <v>9.9498327759197328E-2</v>
      </c>
      <c r="L41" s="379">
        <v>210</v>
      </c>
      <c r="M41" s="382">
        <f t="shared" si="5"/>
        <v>0.17558528428093645</v>
      </c>
      <c r="N41" s="379">
        <v>25</v>
      </c>
      <c r="O41" s="382">
        <f t="shared" si="6"/>
        <v>2.0903010033444816E-2</v>
      </c>
      <c r="P41" s="379">
        <v>308</v>
      </c>
      <c r="Q41" s="382">
        <f t="shared" si="7"/>
        <v>0.25752508361204013</v>
      </c>
      <c r="R41" s="379">
        <v>1196</v>
      </c>
    </row>
    <row r="42" spans="1:18" s="116" customFormat="1" ht="12.95">
      <c r="A42" s="291" t="s">
        <v>145</v>
      </c>
      <c r="B42" s="379">
        <v>15</v>
      </c>
      <c r="C42" s="382">
        <f t="shared" si="0"/>
        <v>0.625</v>
      </c>
      <c r="D42" s="379">
        <v>0</v>
      </c>
      <c r="E42" s="382">
        <f t="shared" si="1"/>
        <v>0</v>
      </c>
      <c r="F42" s="379">
        <v>1</v>
      </c>
      <c r="G42" s="382">
        <f t="shared" si="2"/>
        <v>4.1666666666666664E-2</v>
      </c>
      <c r="H42" s="379">
        <v>13</v>
      </c>
      <c r="I42" s="382">
        <f t="shared" si="3"/>
        <v>0.54166666666666663</v>
      </c>
      <c r="J42" s="379">
        <v>5</v>
      </c>
      <c r="K42" s="382">
        <f t="shared" si="4"/>
        <v>0.20833333333333334</v>
      </c>
      <c r="L42" s="379">
        <v>1</v>
      </c>
      <c r="M42" s="382">
        <f t="shared" si="5"/>
        <v>4.1666666666666664E-2</v>
      </c>
      <c r="N42" s="379">
        <v>0</v>
      </c>
      <c r="O42" s="382">
        <f t="shared" si="6"/>
        <v>0</v>
      </c>
      <c r="P42" s="379">
        <v>1</v>
      </c>
      <c r="Q42" s="382">
        <f t="shared" si="7"/>
        <v>4.1666666666666664E-2</v>
      </c>
      <c r="R42" s="379">
        <v>24</v>
      </c>
    </row>
    <row r="43" spans="1:18" s="116" customFormat="1" ht="12.95">
      <c r="A43" s="291" t="s">
        <v>146</v>
      </c>
      <c r="B43" s="379">
        <v>26</v>
      </c>
      <c r="C43" s="382">
        <f t="shared" si="0"/>
        <v>0.40625</v>
      </c>
      <c r="D43" s="379">
        <v>26</v>
      </c>
      <c r="E43" s="382">
        <f t="shared" si="1"/>
        <v>0.40625</v>
      </c>
      <c r="F43" s="379">
        <v>0</v>
      </c>
      <c r="G43" s="382">
        <f t="shared" si="2"/>
        <v>0</v>
      </c>
      <c r="H43" s="379">
        <v>13</v>
      </c>
      <c r="I43" s="382">
        <f t="shared" si="3"/>
        <v>0.203125</v>
      </c>
      <c r="J43" s="379">
        <v>25</v>
      </c>
      <c r="K43" s="382">
        <f t="shared" si="4"/>
        <v>0.390625</v>
      </c>
      <c r="L43" s="379">
        <v>5</v>
      </c>
      <c r="M43" s="382">
        <f t="shared" si="5"/>
        <v>7.8125E-2</v>
      </c>
      <c r="N43" s="379">
        <v>0</v>
      </c>
      <c r="O43" s="382">
        <f t="shared" si="6"/>
        <v>0</v>
      </c>
      <c r="P43" s="379">
        <v>7</v>
      </c>
      <c r="Q43" s="382">
        <f t="shared" si="7"/>
        <v>0.109375</v>
      </c>
      <c r="R43" s="379">
        <v>64</v>
      </c>
    </row>
    <row r="44" spans="1:18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</row>
    <row r="45" spans="1:18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</row>
  </sheetData>
  <sheetProtection selectLockedCells="1" selectUnlockedCells="1"/>
  <mergeCells count="11">
    <mergeCell ref="P9:Q9"/>
    <mergeCell ref="A3:R3"/>
    <mergeCell ref="A8:A10"/>
    <mergeCell ref="B8:R8"/>
    <mergeCell ref="B9:C9"/>
    <mergeCell ref="D9:E9"/>
    <mergeCell ref="F9:G9"/>
    <mergeCell ref="H9:I9"/>
    <mergeCell ref="J9:K9"/>
    <mergeCell ref="L9:M9"/>
    <mergeCell ref="N9:O9"/>
  </mergeCells>
  <conditionalFormatting sqref="A4:C5 B6:C6">
    <cfRule type="duplicateValues" dxfId="166" priority="3"/>
  </conditionalFormatting>
  <conditionalFormatting sqref="A6">
    <cfRule type="duplicateValues" dxfId="165" priority="2"/>
  </conditionalFormatting>
  <conditionalFormatting sqref="D4:R6">
    <cfRule type="duplicateValues" dxfId="16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8AD2-3998-C149-8007-92A89F6A9E11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25</v>
      </c>
      <c r="B4" s="373"/>
      <c r="C4" s="373"/>
      <c r="D4" s="373"/>
      <c r="E4" s="373"/>
      <c r="F4" s="373"/>
    </row>
    <row r="5" spans="1:6">
      <c r="A5" s="383" t="s">
        <v>290</v>
      </c>
      <c r="B5" s="373"/>
      <c r="C5" s="373"/>
      <c r="D5" s="373"/>
      <c r="E5" s="373"/>
      <c r="F5" s="373"/>
    </row>
    <row r="6" spans="1:6">
      <c r="A6" s="374" t="s">
        <v>291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292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4402</v>
      </c>
      <c r="C11" s="381">
        <f>B11/$F11</f>
        <v>0.1318595734483585</v>
      </c>
      <c r="D11" s="377">
        <f>SUM(D12:D43)</f>
        <v>28982</v>
      </c>
      <c r="E11" s="381">
        <f>D11/$F11</f>
        <v>0.86814042655164148</v>
      </c>
      <c r="F11" s="377">
        <f>SUM(F12:F43)</f>
        <v>33384</v>
      </c>
    </row>
    <row r="12" spans="1:6" s="116" customFormat="1" ht="12.95">
      <c r="A12" s="291" t="s">
        <v>115</v>
      </c>
      <c r="B12" s="379">
        <v>92</v>
      </c>
      <c r="C12" s="382">
        <f>B12/$F12</f>
        <v>0.11471321695760599</v>
      </c>
      <c r="D12" s="379">
        <v>710</v>
      </c>
      <c r="E12" s="382">
        <f>D12/$F12</f>
        <v>0.88528678304239405</v>
      </c>
      <c r="F12" s="379">
        <f>B12+D12</f>
        <v>802</v>
      </c>
    </row>
    <row r="13" spans="1:6" s="116" customFormat="1" ht="12.95">
      <c r="A13" s="291" t="s">
        <v>116</v>
      </c>
      <c r="B13" s="379">
        <v>295</v>
      </c>
      <c r="C13" s="382">
        <f t="shared" ref="C13:E28" si="0">B13/$F13</f>
        <v>0.1938239159001314</v>
      </c>
      <c r="D13" s="379">
        <v>1227</v>
      </c>
      <c r="E13" s="382">
        <f t="shared" si="0"/>
        <v>0.80617608409986863</v>
      </c>
      <c r="F13" s="379">
        <f t="shared" ref="F13:F43" si="1">B13+D13</f>
        <v>1522</v>
      </c>
    </row>
    <row r="14" spans="1:6" s="116" customFormat="1" ht="12.95">
      <c r="A14" s="291" t="s">
        <v>117</v>
      </c>
      <c r="B14" s="379">
        <v>1</v>
      </c>
      <c r="C14" s="382">
        <f t="shared" si="0"/>
        <v>7.6923076923076927E-2</v>
      </c>
      <c r="D14" s="379">
        <v>12</v>
      </c>
      <c r="E14" s="382">
        <f t="shared" si="0"/>
        <v>0.92307692307692313</v>
      </c>
      <c r="F14" s="379">
        <f t="shared" si="1"/>
        <v>13</v>
      </c>
    </row>
    <row r="15" spans="1:6" s="116" customFormat="1" ht="12.95">
      <c r="A15" s="291" t="s">
        <v>118</v>
      </c>
      <c r="B15" s="379">
        <v>166</v>
      </c>
      <c r="C15" s="382">
        <f t="shared" si="0"/>
        <v>8.4050632911392406E-2</v>
      </c>
      <c r="D15" s="379">
        <v>1809</v>
      </c>
      <c r="E15" s="382">
        <f t="shared" si="0"/>
        <v>0.91594936708860764</v>
      </c>
      <c r="F15" s="379">
        <f t="shared" si="1"/>
        <v>1975</v>
      </c>
    </row>
    <row r="16" spans="1:6" s="116" customFormat="1" ht="12.95">
      <c r="A16" s="291" t="s">
        <v>119</v>
      </c>
      <c r="B16" s="379">
        <v>416</v>
      </c>
      <c r="C16" s="382">
        <f t="shared" si="0"/>
        <v>0.17105263157894737</v>
      </c>
      <c r="D16" s="379">
        <v>2016</v>
      </c>
      <c r="E16" s="382">
        <f t="shared" si="0"/>
        <v>0.82894736842105265</v>
      </c>
      <c r="F16" s="379">
        <f t="shared" si="1"/>
        <v>2432</v>
      </c>
    </row>
    <row r="17" spans="1:6" s="116" customFormat="1" ht="12.95">
      <c r="A17" s="291" t="s">
        <v>120</v>
      </c>
      <c r="B17" s="379">
        <v>204</v>
      </c>
      <c r="C17" s="382">
        <f t="shared" si="0"/>
        <v>8.9630931458699478E-2</v>
      </c>
      <c r="D17" s="379">
        <v>2072</v>
      </c>
      <c r="E17" s="382">
        <f t="shared" si="0"/>
        <v>0.91036906854130051</v>
      </c>
      <c r="F17" s="379">
        <f t="shared" si="1"/>
        <v>2276</v>
      </c>
    </row>
    <row r="18" spans="1:6" s="116" customFormat="1" ht="12.95">
      <c r="A18" s="291" t="s">
        <v>121</v>
      </c>
      <c r="B18" s="379">
        <v>448</v>
      </c>
      <c r="C18" s="382">
        <f t="shared" si="0"/>
        <v>0.21182033096926714</v>
      </c>
      <c r="D18" s="379">
        <v>1667</v>
      </c>
      <c r="E18" s="382">
        <f t="shared" si="0"/>
        <v>0.78817966903073289</v>
      </c>
      <c r="F18" s="379">
        <f t="shared" si="1"/>
        <v>2115</v>
      </c>
    </row>
    <row r="19" spans="1:6" s="116" customFormat="1" ht="12.95">
      <c r="A19" s="291" t="s">
        <v>122</v>
      </c>
      <c r="B19" s="379">
        <v>235</v>
      </c>
      <c r="C19" s="382">
        <f t="shared" si="0"/>
        <v>0.16095890410958905</v>
      </c>
      <c r="D19" s="379">
        <v>1225</v>
      </c>
      <c r="E19" s="382">
        <f t="shared" si="0"/>
        <v>0.83904109589041098</v>
      </c>
      <c r="F19" s="379">
        <f t="shared" si="1"/>
        <v>1460</v>
      </c>
    </row>
    <row r="20" spans="1:6" s="116" customFormat="1" ht="12.95">
      <c r="A20" s="291" t="s">
        <v>123</v>
      </c>
      <c r="B20" s="379">
        <v>28</v>
      </c>
      <c r="C20" s="382">
        <f t="shared" si="0"/>
        <v>0.12612612612612611</v>
      </c>
      <c r="D20" s="379">
        <v>194</v>
      </c>
      <c r="E20" s="382">
        <f t="shared" si="0"/>
        <v>0.87387387387387383</v>
      </c>
      <c r="F20" s="379">
        <f t="shared" si="1"/>
        <v>222</v>
      </c>
    </row>
    <row r="21" spans="1:6" s="116" customFormat="1" ht="12.95">
      <c r="A21" s="291" t="s">
        <v>124</v>
      </c>
      <c r="B21" s="379">
        <v>1</v>
      </c>
      <c r="C21" s="382">
        <f t="shared" si="0"/>
        <v>0.16666666666666666</v>
      </c>
      <c r="D21" s="379">
        <v>5</v>
      </c>
      <c r="E21" s="382">
        <f t="shared" si="0"/>
        <v>0.83333333333333337</v>
      </c>
      <c r="F21" s="379">
        <f t="shared" si="1"/>
        <v>6</v>
      </c>
    </row>
    <row r="22" spans="1:6" s="116" customFormat="1" ht="12.95">
      <c r="A22" s="291" t="s">
        <v>125</v>
      </c>
      <c r="B22" s="379">
        <v>151</v>
      </c>
      <c r="C22" s="382">
        <f t="shared" si="0"/>
        <v>0.10839913854989232</v>
      </c>
      <c r="D22" s="379">
        <v>1242</v>
      </c>
      <c r="E22" s="382">
        <f t="shared" si="0"/>
        <v>0.89160086145010764</v>
      </c>
      <c r="F22" s="379">
        <f t="shared" si="1"/>
        <v>1393</v>
      </c>
    </row>
    <row r="23" spans="1:6" s="116" customFormat="1" ht="12.95">
      <c r="A23" s="291" t="s">
        <v>126</v>
      </c>
      <c r="B23" s="379">
        <v>6</v>
      </c>
      <c r="C23" s="382">
        <f t="shared" si="0"/>
        <v>1.6085790884718499E-2</v>
      </c>
      <c r="D23" s="379">
        <v>367</v>
      </c>
      <c r="E23" s="382">
        <f t="shared" si="0"/>
        <v>0.98391420911528149</v>
      </c>
      <c r="F23" s="379">
        <f t="shared" si="1"/>
        <v>373</v>
      </c>
    </row>
    <row r="24" spans="1:6" s="116" customFormat="1" ht="12.95">
      <c r="A24" s="291" t="s">
        <v>127</v>
      </c>
      <c r="B24" s="379">
        <v>37</v>
      </c>
      <c r="C24" s="382">
        <f t="shared" si="0"/>
        <v>2.3581899298916506E-2</v>
      </c>
      <c r="D24" s="379">
        <v>1532</v>
      </c>
      <c r="E24" s="382">
        <f t="shared" si="0"/>
        <v>0.97641810070108348</v>
      </c>
      <c r="F24" s="379">
        <f t="shared" si="1"/>
        <v>1569</v>
      </c>
    </row>
    <row r="25" spans="1:6" s="116" customFormat="1" ht="12.95">
      <c r="A25" s="291" t="s">
        <v>128</v>
      </c>
      <c r="B25" s="379">
        <v>103</v>
      </c>
      <c r="C25" s="382">
        <f t="shared" si="0"/>
        <v>7.4475777295733916E-2</v>
      </c>
      <c r="D25" s="379">
        <v>1280</v>
      </c>
      <c r="E25" s="382">
        <f t="shared" si="0"/>
        <v>0.92552422270426604</v>
      </c>
      <c r="F25" s="379">
        <f t="shared" si="1"/>
        <v>1383</v>
      </c>
    </row>
    <row r="26" spans="1:6" s="116" customFormat="1" ht="12.95">
      <c r="A26" s="291" t="s">
        <v>129</v>
      </c>
      <c r="B26" s="379">
        <v>341</v>
      </c>
      <c r="C26" s="382">
        <f t="shared" si="0"/>
        <v>0.2447954055994257</v>
      </c>
      <c r="D26" s="379">
        <v>1052</v>
      </c>
      <c r="E26" s="382">
        <f t="shared" si="0"/>
        <v>0.7552045944005743</v>
      </c>
      <c r="F26" s="379">
        <f t="shared" si="1"/>
        <v>1393</v>
      </c>
    </row>
    <row r="27" spans="1:6" s="116" customFormat="1" ht="12.95">
      <c r="A27" s="291" t="s">
        <v>130</v>
      </c>
      <c r="B27" s="379">
        <v>1</v>
      </c>
      <c r="C27" s="382">
        <f t="shared" si="0"/>
        <v>1.8181818181818181E-2</v>
      </c>
      <c r="D27" s="379">
        <v>54</v>
      </c>
      <c r="E27" s="382">
        <f t="shared" si="0"/>
        <v>0.98181818181818181</v>
      </c>
      <c r="F27" s="379">
        <f t="shared" si="1"/>
        <v>55</v>
      </c>
    </row>
    <row r="28" spans="1:6" s="116" customFormat="1" ht="12.95">
      <c r="A28" s="291" t="s">
        <v>131</v>
      </c>
      <c r="B28" s="379">
        <v>2</v>
      </c>
      <c r="C28" s="382">
        <f t="shared" si="0"/>
        <v>6.4516129032258063E-2</v>
      </c>
      <c r="D28" s="379">
        <v>29</v>
      </c>
      <c r="E28" s="382">
        <f t="shared" si="0"/>
        <v>0.93548387096774188</v>
      </c>
      <c r="F28" s="379">
        <f t="shared" si="1"/>
        <v>31</v>
      </c>
    </row>
    <row r="29" spans="1:6" s="116" customFormat="1" ht="12.95">
      <c r="A29" s="291" t="s">
        <v>132</v>
      </c>
      <c r="B29" s="379">
        <v>198</v>
      </c>
      <c r="C29" s="382">
        <f t="shared" ref="C29:E43" si="2">B29/$F29</f>
        <v>0.1507996953541508</v>
      </c>
      <c r="D29" s="379">
        <v>1115</v>
      </c>
      <c r="E29" s="382">
        <f t="shared" si="2"/>
        <v>0.84920030464584917</v>
      </c>
      <c r="F29" s="379">
        <f t="shared" si="1"/>
        <v>1313</v>
      </c>
    </row>
    <row r="30" spans="1:6" s="116" customFormat="1" ht="12.95">
      <c r="A30" s="291" t="s">
        <v>133</v>
      </c>
      <c r="B30" s="379">
        <v>64</v>
      </c>
      <c r="C30" s="382">
        <f t="shared" si="2"/>
        <v>4.3745727956254275E-2</v>
      </c>
      <c r="D30" s="379">
        <v>1399</v>
      </c>
      <c r="E30" s="382">
        <f t="shared" si="2"/>
        <v>0.95625427204374569</v>
      </c>
      <c r="F30" s="379">
        <f t="shared" si="1"/>
        <v>1463</v>
      </c>
    </row>
    <row r="31" spans="1:6" s="116" customFormat="1" ht="12.95">
      <c r="A31" s="291" t="s">
        <v>134</v>
      </c>
      <c r="B31" s="379">
        <v>8</v>
      </c>
      <c r="C31" s="382">
        <f t="shared" si="2"/>
        <v>1.6632016632016633E-2</v>
      </c>
      <c r="D31" s="379">
        <v>473</v>
      </c>
      <c r="E31" s="382">
        <f t="shared" si="2"/>
        <v>0.98336798336798337</v>
      </c>
      <c r="F31" s="379">
        <f t="shared" si="1"/>
        <v>481</v>
      </c>
    </row>
    <row r="32" spans="1:6" s="116" customFormat="1" ht="12.95">
      <c r="A32" s="291" t="s">
        <v>135</v>
      </c>
      <c r="B32" s="379">
        <v>31</v>
      </c>
      <c r="C32" s="382">
        <f t="shared" si="2"/>
        <v>0.17613636363636365</v>
      </c>
      <c r="D32" s="379">
        <v>145</v>
      </c>
      <c r="E32" s="382">
        <f t="shared" si="2"/>
        <v>0.82386363636363635</v>
      </c>
      <c r="F32" s="379">
        <f t="shared" si="1"/>
        <v>176</v>
      </c>
    </row>
    <row r="33" spans="1:6" s="116" customFormat="1" ht="12.95">
      <c r="A33" s="291" t="s">
        <v>136</v>
      </c>
      <c r="B33" s="379">
        <v>134</v>
      </c>
      <c r="C33" s="382">
        <f t="shared" si="2"/>
        <v>7.0193818753273962E-2</v>
      </c>
      <c r="D33" s="379">
        <v>1775</v>
      </c>
      <c r="E33" s="382">
        <f t="shared" si="2"/>
        <v>0.92980618124672598</v>
      </c>
      <c r="F33" s="379">
        <f t="shared" si="1"/>
        <v>1909</v>
      </c>
    </row>
    <row r="34" spans="1:6" s="116" customFormat="1" ht="12.95">
      <c r="A34" s="291" t="s">
        <v>137</v>
      </c>
      <c r="B34" s="379">
        <v>138</v>
      </c>
      <c r="C34" s="382">
        <f t="shared" si="2"/>
        <v>0.1422680412371134</v>
      </c>
      <c r="D34" s="379">
        <v>832</v>
      </c>
      <c r="E34" s="382">
        <f t="shared" si="2"/>
        <v>0.85773195876288655</v>
      </c>
      <c r="F34" s="379">
        <f t="shared" si="1"/>
        <v>970</v>
      </c>
    </row>
    <row r="35" spans="1:6" s="116" customFormat="1" ht="12.95">
      <c r="A35" s="291" t="s">
        <v>138</v>
      </c>
      <c r="B35" s="379">
        <v>143</v>
      </c>
      <c r="C35" s="382">
        <f t="shared" si="2"/>
        <v>9.7014925373134331E-2</v>
      </c>
      <c r="D35" s="379">
        <v>1331</v>
      </c>
      <c r="E35" s="382">
        <f t="shared" si="2"/>
        <v>0.90298507462686572</v>
      </c>
      <c r="F35" s="379">
        <f t="shared" si="1"/>
        <v>1474</v>
      </c>
    </row>
    <row r="36" spans="1:6" s="116" customFormat="1" ht="12.95">
      <c r="A36" s="291" t="s">
        <v>139</v>
      </c>
      <c r="B36" s="379">
        <v>219</v>
      </c>
      <c r="C36" s="382">
        <f t="shared" si="2"/>
        <v>0.24551569506726456</v>
      </c>
      <c r="D36" s="379">
        <v>673</v>
      </c>
      <c r="E36" s="382">
        <f t="shared" si="2"/>
        <v>0.75448430493273544</v>
      </c>
      <c r="F36" s="379">
        <f t="shared" si="1"/>
        <v>892</v>
      </c>
    </row>
    <row r="37" spans="1:6" s="116" customFormat="1" ht="12.95">
      <c r="A37" s="291" t="s">
        <v>140</v>
      </c>
      <c r="B37" s="379">
        <v>172</v>
      </c>
      <c r="C37" s="382">
        <f t="shared" si="2"/>
        <v>0.12731310140636565</v>
      </c>
      <c r="D37" s="379">
        <v>1179</v>
      </c>
      <c r="E37" s="382">
        <f t="shared" si="2"/>
        <v>0.87268689859363435</v>
      </c>
      <c r="F37" s="379">
        <f t="shared" si="1"/>
        <v>1351</v>
      </c>
    </row>
    <row r="38" spans="1:6" s="116" customFormat="1" ht="12.95">
      <c r="A38" s="291" t="s">
        <v>141</v>
      </c>
      <c r="B38" s="379">
        <v>178</v>
      </c>
      <c r="C38" s="382">
        <f t="shared" si="2"/>
        <v>0.16920152091254753</v>
      </c>
      <c r="D38" s="379">
        <v>874</v>
      </c>
      <c r="E38" s="382">
        <f t="shared" si="2"/>
        <v>0.83079847908745252</v>
      </c>
      <c r="F38" s="379">
        <f t="shared" si="1"/>
        <v>1052</v>
      </c>
    </row>
    <row r="39" spans="1:6" s="116" customFormat="1" ht="12.95">
      <c r="A39" s="291" t="s">
        <v>142</v>
      </c>
      <c r="B39" s="379">
        <v>39</v>
      </c>
      <c r="C39" s="382">
        <f t="shared" si="2"/>
        <v>9.4890510948905105E-2</v>
      </c>
      <c r="D39" s="379">
        <v>372</v>
      </c>
      <c r="E39" s="382">
        <f t="shared" si="2"/>
        <v>0.9051094890510949</v>
      </c>
      <c r="F39" s="379">
        <f t="shared" si="1"/>
        <v>411</v>
      </c>
    </row>
    <row r="40" spans="1:6" s="116" customFormat="1" ht="12.95">
      <c r="A40" s="291" t="s">
        <v>143</v>
      </c>
      <c r="B40" s="379">
        <v>249</v>
      </c>
      <c r="C40" s="382">
        <f t="shared" si="2"/>
        <v>0.15621079046424091</v>
      </c>
      <c r="D40" s="379">
        <v>1345</v>
      </c>
      <c r="E40" s="382">
        <f t="shared" si="2"/>
        <v>0.84378920953575909</v>
      </c>
      <c r="F40" s="379">
        <f t="shared" si="1"/>
        <v>1594</v>
      </c>
    </row>
    <row r="41" spans="1:6" s="116" customFormat="1" ht="12.95">
      <c r="A41" s="291" t="s">
        <v>144</v>
      </c>
      <c r="B41" s="379">
        <v>295</v>
      </c>
      <c r="C41" s="382">
        <f t="shared" si="2"/>
        <v>0.24748322147651006</v>
      </c>
      <c r="D41" s="379">
        <v>897</v>
      </c>
      <c r="E41" s="382">
        <f t="shared" si="2"/>
        <v>0.75251677852348997</v>
      </c>
      <c r="F41" s="379">
        <f t="shared" si="1"/>
        <v>1192</v>
      </c>
    </row>
    <row r="42" spans="1:6" s="116" customFormat="1" ht="12.95">
      <c r="A42" s="291" t="s">
        <v>145</v>
      </c>
      <c r="B42" s="379">
        <v>1</v>
      </c>
      <c r="C42" s="382">
        <f t="shared" si="2"/>
        <v>4.1666666666666664E-2</v>
      </c>
      <c r="D42" s="379">
        <v>23</v>
      </c>
      <c r="E42" s="382">
        <f t="shared" si="2"/>
        <v>0.95833333333333337</v>
      </c>
      <c r="F42" s="379">
        <f t="shared" si="1"/>
        <v>24</v>
      </c>
    </row>
    <row r="43" spans="1:6" s="116" customFormat="1" ht="12.95">
      <c r="A43" s="291" t="s">
        <v>146</v>
      </c>
      <c r="B43" s="379">
        <v>6</v>
      </c>
      <c r="C43" s="382">
        <f t="shared" si="2"/>
        <v>9.6774193548387094E-2</v>
      </c>
      <c r="D43" s="379">
        <v>56</v>
      </c>
      <c r="E43" s="382">
        <f t="shared" si="2"/>
        <v>0.90322580645161288</v>
      </c>
      <c r="F43" s="379">
        <f t="shared" si="1"/>
        <v>62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293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63" priority="3"/>
  </conditionalFormatting>
  <conditionalFormatting sqref="A6">
    <cfRule type="duplicateValues" dxfId="162" priority="2"/>
  </conditionalFormatting>
  <conditionalFormatting sqref="D4:F6">
    <cfRule type="duplicateValues" dxfId="16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F1CD0-EE57-6545-873D-C43678BFBF9E}">
  <dimension ref="A1:H45"/>
  <sheetViews>
    <sheetView showGridLines="0" zoomScale="87" zoomScaleNormal="87" workbookViewId="0">
      <selection activeCell="S31" sqref="S31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7" width="11.42578125" style="142"/>
    <col min="8" max="8" width="14.140625" style="128" bestFit="1" customWidth="1"/>
    <col min="9" max="16384" width="11.42578125" style="128"/>
  </cols>
  <sheetData>
    <row r="1" spans="1:8" s="114" customFormat="1" ht="59.25" customHeight="1">
      <c r="B1" s="371"/>
      <c r="C1" s="371"/>
    </row>
    <row r="2" spans="1:8" s="115" customFormat="1" ht="3.75" customHeight="1">
      <c r="B2" s="372"/>
      <c r="C2" s="372"/>
      <c r="D2" s="372"/>
      <c r="E2" s="372"/>
      <c r="F2" s="372"/>
      <c r="G2" s="372"/>
    </row>
    <row r="3" spans="1:8" ht="28.5" customHeight="1">
      <c r="A3" s="617" t="s">
        <v>110</v>
      </c>
      <c r="B3" s="617"/>
      <c r="C3" s="617"/>
      <c r="D3" s="617"/>
      <c r="E3" s="617"/>
      <c r="F3" s="617"/>
      <c r="G3" s="617"/>
      <c r="H3" s="617"/>
    </row>
    <row r="4" spans="1:8">
      <c r="A4" s="191" t="s">
        <v>26</v>
      </c>
      <c r="B4" s="373"/>
      <c r="C4" s="373"/>
      <c r="D4" s="373"/>
      <c r="E4" s="373"/>
      <c r="F4" s="373"/>
      <c r="G4" s="373"/>
      <c r="H4" s="373"/>
    </row>
    <row r="5" spans="1:8">
      <c r="A5" s="383" t="s">
        <v>294</v>
      </c>
      <c r="B5" s="373"/>
      <c r="C5" s="373"/>
      <c r="D5" s="373"/>
      <c r="E5" s="373"/>
      <c r="F5" s="373"/>
      <c r="G5" s="373"/>
      <c r="H5" s="373"/>
    </row>
    <row r="6" spans="1:8">
      <c r="A6" s="374" t="s">
        <v>111</v>
      </c>
      <c r="B6" s="375"/>
      <c r="C6" s="375"/>
      <c r="D6" s="375"/>
      <c r="E6" s="375"/>
      <c r="F6" s="375"/>
      <c r="G6" s="375"/>
      <c r="H6" s="375"/>
    </row>
    <row r="8" spans="1:8" s="116" customFormat="1" ht="12.95">
      <c r="A8" s="618" t="s">
        <v>112</v>
      </c>
      <c r="B8" s="621" t="s">
        <v>295</v>
      </c>
      <c r="C8" s="622"/>
      <c r="D8" s="622"/>
      <c r="E8" s="622"/>
      <c r="F8" s="622"/>
      <c r="G8" s="622"/>
      <c r="H8" s="623"/>
    </row>
    <row r="9" spans="1:8" s="116" customFormat="1" ht="38.25" customHeight="1">
      <c r="A9" s="619"/>
      <c r="B9" s="621" t="s">
        <v>296</v>
      </c>
      <c r="C9" s="623"/>
      <c r="D9" s="621" t="s">
        <v>297</v>
      </c>
      <c r="E9" s="623"/>
      <c r="F9" s="624" t="s">
        <v>298</v>
      </c>
      <c r="G9" s="737"/>
      <c r="H9" s="41" t="s">
        <v>151</v>
      </c>
    </row>
    <row r="10" spans="1:8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/>
    </row>
    <row r="11" spans="1:8" s="116" customFormat="1" ht="12.95">
      <c r="A11" s="376" t="s">
        <v>114</v>
      </c>
      <c r="B11" s="377">
        <f>SUM(B12:B43)</f>
        <v>2390</v>
      </c>
      <c r="C11" s="381">
        <f t="shared" ref="C11:C43" si="0">B11/$H11</f>
        <v>0.54293502953203088</v>
      </c>
      <c r="D11" s="377">
        <f>SUM(D12:D43)</f>
        <v>1149</v>
      </c>
      <c r="E11" s="381">
        <f t="shared" ref="E11:E43" si="1">D11/$H11</f>
        <v>0.261017719218537</v>
      </c>
      <c r="F11" s="377">
        <f>SUM(F12:F43)</f>
        <v>863</v>
      </c>
      <c r="G11" s="381">
        <f t="shared" ref="G11:G43" si="2">F11/$H11</f>
        <v>0.19604725124943206</v>
      </c>
      <c r="H11" s="377">
        <f>SUM(H12:H43)</f>
        <v>4402</v>
      </c>
    </row>
    <row r="12" spans="1:8" s="116" customFormat="1" ht="12.95">
      <c r="A12" s="291" t="s">
        <v>115</v>
      </c>
      <c r="B12" s="379">
        <v>15</v>
      </c>
      <c r="C12" s="382">
        <f t="shared" si="0"/>
        <v>0.16304347826086957</v>
      </c>
      <c r="D12" s="379">
        <v>60</v>
      </c>
      <c r="E12" s="382">
        <f t="shared" si="1"/>
        <v>0.65217391304347827</v>
      </c>
      <c r="F12" s="379">
        <v>17</v>
      </c>
      <c r="G12" s="382">
        <f t="shared" si="2"/>
        <v>0.18478260869565216</v>
      </c>
      <c r="H12" s="379">
        <f>B12+D12+F12</f>
        <v>92</v>
      </c>
    </row>
    <row r="13" spans="1:8" s="116" customFormat="1" ht="12.95">
      <c r="A13" s="291" t="s">
        <v>116</v>
      </c>
      <c r="B13" s="379">
        <v>129</v>
      </c>
      <c r="C13" s="382">
        <f t="shared" si="0"/>
        <v>0.43728813559322033</v>
      </c>
      <c r="D13" s="379">
        <v>63</v>
      </c>
      <c r="E13" s="382">
        <f t="shared" si="1"/>
        <v>0.2135593220338983</v>
      </c>
      <c r="F13" s="379">
        <v>103</v>
      </c>
      <c r="G13" s="382">
        <f t="shared" si="2"/>
        <v>0.34915254237288135</v>
      </c>
      <c r="H13" s="379">
        <f t="shared" ref="H13:H43" si="3">B13+D13+F13</f>
        <v>295</v>
      </c>
    </row>
    <row r="14" spans="1:8" s="116" customFormat="1" ht="12.95">
      <c r="A14" s="291" t="s">
        <v>117</v>
      </c>
      <c r="B14" s="379">
        <v>0</v>
      </c>
      <c r="C14" s="382">
        <f t="shared" si="0"/>
        <v>0</v>
      </c>
      <c r="D14" s="379">
        <v>1</v>
      </c>
      <c r="E14" s="382">
        <f t="shared" si="1"/>
        <v>1</v>
      </c>
      <c r="F14" s="379">
        <v>0</v>
      </c>
      <c r="G14" s="382">
        <f t="shared" si="2"/>
        <v>0</v>
      </c>
      <c r="H14" s="379">
        <f t="shared" si="3"/>
        <v>1</v>
      </c>
    </row>
    <row r="15" spans="1:8" s="116" customFormat="1" ht="12.95">
      <c r="A15" s="291" t="s">
        <v>118</v>
      </c>
      <c r="B15" s="379">
        <v>111</v>
      </c>
      <c r="C15" s="382">
        <f t="shared" si="0"/>
        <v>0.66867469879518071</v>
      </c>
      <c r="D15" s="379">
        <v>30</v>
      </c>
      <c r="E15" s="382">
        <f t="shared" si="1"/>
        <v>0.18072289156626506</v>
      </c>
      <c r="F15" s="379">
        <v>25</v>
      </c>
      <c r="G15" s="382">
        <f t="shared" si="2"/>
        <v>0.15060240963855423</v>
      </c>
      <c r="H15" s="379">
        <f t="shared" si="3"/>
        <v>166</v>
      </c>
    </row>
    <row r="16" spans="1:8" s="116" customFormat="1" ht="12.95">
      <c r="A16" s="291" t="s">
        <v>119</v>
      </c>
      <c r="B16" s="379">
        <v>278</v>
      </c>
      <c r="C16" s="382">
        <f t="shared" si="0"/>
        <v>0.66826923076923073</v>
      </c>
      <c r="D16" s="379">
        <v>79</v>
      </c>
      <c r="E16" s="382">
        <f t="shared" si="1"/>
        <v>0.18990384615384615</v>
      </c>
      <c r="F16" s="379">
        <v>59</v>
      </c>
      <c r="G16" s="382">
        <f t="shared" si="2"/>
        <v>0.14182692307692307</v>
      </c>
      <c r="H16" s="379">
        <f t="shared" si="3"/>
        <v>416</v>
      </c>
    </row>
    <row r="17" spans="1:8" s="116" customFormat="1" ht="12.95">
      <c r="A17" s="291" t="s">
        <v>120</v>
      </c>
      <c r="B17" s="379">
        <v>95</v>
      </c>
      <c r="C17" s="382">
        <f t="shared" si="0"/>
        <v>0.46568627450980393</v>
      </c>
      <c r="D17" s="379">
        <v>73</v>
      </c>
      <c r="E17" s="382">
        <f t="shared" si="1"/>
        <v>0.35784313725490197</v>
      </c>
      <c r="F17" s="379">
        <v>36</v>
      </c>
      <c r="G17" s="382">
        <f t="shared" si="2"/>
        <v>0.17647058823529413</v>
      </c>
      <c r="H17" s="379">
        <f t="shared" si="3"/>
        <v>204</v>
      </c>
    </row>
    <row r="18" spans="1:8" s="116" customFormat="1" ht="12.95">
      <c r="A18" s="291" t="s">
        <v>121</v>
      </c>
      <c r="B18" s="379">
        <v>211</v>
      </c>
      <c r="C18" s="382">
        <f t="shared" si="0"/>
        <v>0.47098214285714285</v>
      </c>
      <c r="D18" s="379">
        <v>164</v>
      </c>
      <c r="E18" s="382">
        <f t="shared" si="1"/>
        <v>0.36607142857142855</v>
      </c>
      <c r="F18" s="379">
        <v>73</v>
      </c>
      <c r="G18" s="382">
        <f t="shared" si="2"/>
        <v>0.16294642857142858</v>
      </c>
      <c r="H18" s="379">
        <f t="shared" si="3"/>
        <v>448</v>
      </c>
    </row>
    <row r="19" spans="1:8" s="116" customFormat="1" ht="12.95">
      <c r="A19" s="291" t="s">
        <v>122</v>
      </c>
      <c r="B19" s="379">
        <v>98</v>
      </c>
      <c r="C19" s="382">
        <f t="shared" si="0"/>
        <v>0.41702127659574467</v>
      </c>
      <c r="D19" s="379">
        <v>60</v>
      </c>
      <c r="E19" s="382">
        <f t="shared" si="1"/>
        <v>0.25531914893617019</v>
      </c>
      <c r="F19" s="379">
        <v>77</v>
      </c>
      <c r="G19" s="382">
        <f t="shared" si="2"/>
        <v>0.32765957446808508</v>
      </c>
      <c r="H19" s="379">
        <f t="shared" si="3"/>
        <v>235</v>
      </c>
    </row>
    <row r="20" spans="1:8" s="116" customFormat="1" ht="12.95">
      <c r="A20" s="291" t="s">
        <v>123</v>
      </c>
      <c r="B20" s="379">
        <v>23</v>
      </c>
      <c r="C20" s="382">
        <f t="shared" si="0"/>
        <v>0.8214285714285714</v>
      </c>
      <c r="D20" s="379">
        <v>1</v>
      </c>
      <c r="E20" s="382">
        <f t="shared" si="1"/>
        <v>3.5714285714285712E-2</v>
      </c>
      <c r="F20" s="379">
        <v>4</v>
      </c>
      <c r="G20" s="382">
        <f t="shared" si="2"/>
        <v>0.14285714285714285</v>
      </c>
      <c r="H20" s="379">
        <f t="shared" si="3"/>
        <v>28</v>
      </c>
    </row>
    <row r="21" spans="1:8" s="116" customFormat="1" ht="12.95">
      <c r="A21" s="291" t="s">
        <v>124</v>
      </c>
      <c r="B21" s="379">
        <v>1</v>
      </c>
      <c r="C21" s="382">
        <f t="shared" si="0"/>
        <v>1</v>
      </c>
      <c r="D21" s="379">
        <v>0</v>
      </c>
      <c r="E21" s="382">
        <f t="shared" si="1"/>
        <v>0</v>
      </c>
      <c r="F21" s="379">
        <v>0</v>
      </c>
      <c r="G21" s="382">
        <f t="shared" si="2"/>
        <v>0</v>
      </c>
      <c r="H21" s="379">
        <f t="shared" si="3"/>
        <v>1</v>
      </c>
    </row>
    <row r="22" spans="1:8" s="116" customFormat="1" ht="12.95">
      <c r="A22" s="291" t="s">
        <v>125</v>
      </c>
      <c r="B22" s="379">
        <v>85</v>
      </c>
      <c r="C22" s="382">
        <f t="shared" si="0"/>
        <v>0.5629139072847682</v>
      </c>
      <c r="D22" s="379">
        <v>49</v>
      </c>
      <c r="E22" s="382">
        <f t="shared" si="1"/>
        <v>0.32450331125827814</v>
      </c>
      <c r="F22" s="379">
        <v>17</v>
      </c>
      <c r="G22" s="382">
        <f t="shared" si="2"/>
        <v>0.11258278145695365</v>
      </c>
      <c r="H22" s="379">
        <f t="shared" si="3"/>
        <v>151</v>
      </c>
    </row>
    <row r="23" spans="1:8" s="116" customFormat="1" ht="12.95">
      <c r="A23" s="291" t="s">
        <v>126</v>
      </c>
      <c r="B23" s="379">
        <v>3</v>
      </c>
      <c r="C23" s="382">
        <f t="shared" si="0"/>
        <v>0.5</v>
      </c>
      <c r="D23" s="379">
        <v>3</v>
      </c>
      <c r="E23" s="382">
        <f t="shared" si="1"/>
        <v>0.5</v>
      </c>
      <c r="F23" s="379">
        <v>0</v>
      </c>
      <c r="G23" s="382">
        <f t="shared" si="2"/>
        <v>0</v>
      </c>
      <c r="H23" s="379">
        <f t="shared" si="3"/>
        <v>6</v>
      </c>
    </row>
    <row r="24" spans="1:8" s="116" customFormat="1" ht="12.95">
      <c r="A24" s="291" t="s">
        <v>127</v>
      </c>
      <c r="B24" s="379">
        <v>18</v>
      </c>
      <c r="C24" s="382">
        <f t="shared" si="0"/>
        <v>0.48648648648648651</v>
      </c>
      <c r="D24" s="379">
        <v>11</v>
      </c>
      <c r="E24" s="382">
        <f t="shared" si="1"/>
        <v>0.29729729729729731</v>
      </c>
      <c r="F24" s="379">
        <v>8</v>
      </c>
      <c r="G24" s="382">
        <f t="shared" si="2"/>
        <v>0.21621621621621623</v>
      </c>
      <c r="H24" s="379">
        <f t="shared" si="3"/>
        <v>37</v>
      </c>
    </row>
    <row r="25" spans="1:8" s="116" customFormat="1" ht="12.95">
      <c r="A25" s="291" t="s">
        <v>128</v>
      </c>
      <c r="B25" s="379">
        <v>63</v>
      </c>
      <c r="C25" s="382">
        <f t="shared" si="0"/>
        <v>0.61165048543689315</v>
      </c>
      <c r="D25" s="379">
        <v>20</v>
      </c>
      <c r="E25" s="382">
        <f t="shared" si="1"/>
        <v>0.1941747572815534</v>
      </c>
      <c r="F25" s="379">
        <v>20</v>
      </c>
      <c r="G25" s="382">
        <f t="shared" si="2"/>
        <v>0.1941747572815534</v>
      </c>
      <c r="H25" s="379">
        <f t="shared" si="3"/>
        <v>103</v>
      </c>
    </row>
    <row r="26" spans="1:8" s="116" customFormat="1" ht="12.95">
      <c r="A26" s="291" t="s">
        <v>129</v>
      </c>
      <c r="B26" s="379">
        <v>172</v>
      </c>
      <c r="C26" s="382">
        <f t="shared" si="0"/>
        <v>0.50439882697947214</v>
      </c>
      <c r="D26" s="379">
        <v>126</v>
      </c>
      <c r="E26" s="382">
        <f t="shared" si="1"/>
        <v>0.36950146627565983</v>
      </c>
      <c r="F26" s="379">
        <v>43</v>
      </c>
      <c r="G26" s="382">
        <f t="shared" si="2"/>
        <v>0.12609970674486803</v>
      </c>
      <c r="H26" s="379">
        <f t="shared" si="3"/>
        <v>341</v>
      </c>
    </row>
    <row r="27" spans="1:8" s="116" customFormat="1" ht="12.95">
      <c r="A27" s="291" t="s">
        <v>130</v>
      </c>
      <c r="B27" s="379">
        <v>0</v>
      </c>
      <c r="C27" s="382">
        <f t="shared" si="0"/>
        <v>0</v>
      </c>
      <c r="D27" s="379">
        <v>1</v>
      </c>
      <c r="E27" s="382">
        <f t="shared" si="1"/>
        <v>1</v>
      </c>
      <c r="F27" s="379">
        <v>0</v>
      </c>
      <c r="G27" s="382">
        <f t="shared" si="2"/>
        <v>0</v>
      </c>
      <c r="H27" s="379">
        <f t="shared" si="3"/>
        <v>1</v>
      </c>
    </row>
    <row r="28" spans="1:8" s="116" customFormat="1" ht="12.95">
      <c r="A28" s="291" t="s">
        <v>131</v>
      </c>
      <c r="B28" s="379">
        <v>1</v>
      </c>
      <c r="C28" s="382">
        <f t="shared" si="0"/>
        <v>0.5</v>
      </c>
      <c r="D28" s="379">
        <v>0</v>
      </c>
      <c r="E28" s="382">
        <f t="shared" si="1"/>
        <v>0</v>
      </c>
      <c r="F28" s="379">
        <v>1</v>
      </c>
      <c r="G28" s="382">
        <f t="shared" si="2"/>
        <v>0.5</v>
      </c>
      <c r="H28" s="379">
        <f t="shared" si="3"/>
        <v>2</v>
      </c>
    </row>
    <row r="29" spans="1:8" s="116" customFormat="1" ht="12.95">
      <c r="A29" s="291" t="s">
        <v>132</v>
      </c>
      <c r="B29" s="379">
        <v>112</v>
      </c>
      <c r="C29" s="382">
        <f t="shared" si="0"/>
        <v>0.56565656565656564</v>
      </c>
      <c r="D29" s="379">
        <v>46</v>
      </c>
      <c r="E29" s="382">
        <f t="shared" si="1"/>
        <v>0.23232323232323232</v>
      </c>
      <c r="F29" s="379">
        <v>40</v>
      </c>
      <c r="G29" s="382">
        <f t="shared" si="2"/>
        <v>0.20202020202020202</v>
      </c>
      <c r="H29" s="379">
        <f t="shared" si="3"/>
        <v>198</v>
      </c>
    </row>
    <row r="30" spans="1:8" s="116" customFormat="1" ht="12.95">
      <c r="A30" s="291" t="s">
        <v>133</v>
      </c>
      <c r="B30" s="379">
        <v>38</v>
      </c>
      <c r="C30" s="382">
        <f t="shared" si="0"/>
        <v>0.59375</v>
      </c>
      <c r="D30" s="379">
        <v>15</v>
      </c>
      <c r="E30" s="382">
        <f t="shared" si="1"/>
        <v>0.234375</v>
      </c>
      <c r="F30" s="379">
        <v>11</v>
      </c>
      <c r="G30" s="382">
        <f t="shared" si="2"/>
        <v>0.171875</v>
      </c>
      <c r="H30" s="379">
        <f t="shared" si="3"/>
        <v>64</v>
      </c>
    </row>
    <row r="31" spans="1:8" s="116" customFormat="1" ht="12.95">
      <c r="A31" s="291" t="s">
        <v>134</v>
      </c>
      <c r="B31" s="379">
        <v>5</v>
      </c>
      <c r="C31" s="382">
        <f t="shared" si="0"/>
        <v>0.625</v>
      </c>
      <c r="D31" s="379">
        <v>3</v>
      </c>
      <c r="E31" s="382">
        <f t="shared" si="1"/>
        <v>0.375</v>
      </c>
      <c r="F31" s="379">
        <v>0</v>
      </c>
      <c r="G31" s="382">
        <f t="shared" si="2"/>
        <v>0</v>
      </c>
      <c r="H31" s="379">
        <f t="shared" si="3"/>
        <v>8</v>
      </c>
    </row>
    <row r="32" spans="1:8" s="116" customFormat="1" ht="12.95">
      <c r="A32" s="291" t="s">
        <v>135</v>
      </c>
      <c r="B32" s="379">
        <v>13</v>
      </c>
      <c r="C32" s="382">
        <f t="shared" si="0"/>
        <v>0.41935483870967744</v>
      </c>
      <c r="D32" s="379">
        <v>1</v>
      </c>
      <c r="E32" s="382">
        <f t="shared" si="1"/>
        <v>3.2258064516129031E-2</v>
      </c>
      <c r="F32" s="379">
        <v>17</v>
      </c>
      <c r="G32" s="382">
        <f t="shared" si="2"/>
        <v>0.54838709677419351</v>
      </c>
      <c r="H32" s="379">
        <f t="shared" si="3"/>
        <v>31</v>
      </c>
    </row>
    <row r="33" spans="1:8" s="116" customFormat="1" ht="12.95">
      <c r="A33" s="291" t="s">
        <v>136</v>
      </c>
      <c r="B33" s="379">
        <v>85</v>
      </c>
      <c r="C33" s="382">
        <f t="shared" si="0"/>
        <v>0.63432835820895528</v>
      </c>
      <c r="D33" s="379">
        <v>46</v>
      </c>
      <c r="E33" s="382">
        <f t="shared" si="1"/>
        <v>0.34328358208955223</v>
      </c>
      <c r="F33" s="379">
        <v>3</v>
      </c>
      <c r="G33" s="382">
        <f t="shared" si="2"/>
        <v>2.2388059701492536E-2</v>
      </c>
      <c r="H33" s="379">
        <f t="shared" si="3"/>
        <v>134</v>
      </c>
    </row>
    <row r="34" spans="1:8" s="116" customFormat="1" ht="12.95">
      <c r="A34" s="291" t="s">
        <v>137</v>
      </c>
      <c r="B34" s="379">
        <v>70</v>
      </c>
      <c r="C34" s="382">
        <f t="shared" si="0"/>
        <v>0.50724637681159424</v>
      </c>
      <c r="D34" s="379">
        <v>26</v>
      </c>
      <c r="E34" s="382">
        <f t="shared" si="1"/>
        <v>0.18840579710144928</v>
      </c>
      <c r="F34" s="379">
        <v>42</v>
      </c>
      <c r="G34" s="382">
        <f t="shared" si="2"/>
        <v>0.30434782608695654</v>
      </c>
      <c r="H34" s="379">
        <f t="shared" si="3"/>
        <v>138</v>
      </c>
    </row>
    <row r="35" spans="1:8" s="116" customFormat="1" ht="12.95">
      <c r="A35" s="291" t="s">
        <v>138</v>
      </c>
      <c r="B35" s="379">
        <v>80</v>
      </c>
      <c r="C35" s="382">
        <f t="shared" si="0"/>
        <v>0.55944055944055948</v>
      </c>
      <c r="D35" s="379">
        <v>54</v>
      </c>
      <c r="E35" s="382">
        <f t="shared" si="1"/>
        <v>0.3776223776223776</v>
      </c>
      <c r="F35" s="379">
        <v>9</v>
      </c>
      <c r="G35" s="382">
        <f t="shared" si="2"/>
        <v>6.2937062937062943E-2</v>
      </c>
      <c r="H35" s="379">
        <f t="shared" si="3"/>
        <v>143</v>
      </c>
    </row>
    <row r="36" spans="1:8" s="116" customFormat="1" ht="12.95">
      <c r="A36" s="291" t="s">
        <v>139</v>
      </c>
      <c r="B36" s="379">
        <v>128</v>
      </c>
      <c r="C36" s="382">
        <f t="shared" si="0"/>
        <v>0.58447488584474883</v>
      </c>
      <c r="D36" s="379">
        <v>33</v>
      </c>
      <c r="E36" s="382">
        <f t="shared" si="1"/>
        <v>0.15068493150684931</v>
      </c>
      <c r="F36" s="379">
        <v>58</v>
      </c>
      <c r="G36" s="382">
        <f t="shared" si="2"/>
        <v>0.26484018264840181</v>
      </c>
      <c r="H36" s="379">
        <f t="shared" si="3"/>
        <v>219</v>
      </c>
    </row>
    <row r="37" spans="1:8" s="116" customFormat="1" ht="12.95">
      <c r="A37" s="291" t="s">
        <v>140</v>
      </c>
      <c r="B37" s="379">
        <v>85</v>
      </c>
      <c r="C37" s="382">
        <f t="shared" si="0"/>
        <v>0.4941860465116279</v>
      </c>
      <c r="D37" s="379">
        <v>31</v>
      </c>
      <c r="E37" s="382">
        <f t="shared" si="1"/>
        <v>0.18023255813953487</v>
      </c>
      <c r="F37" s="379">
        <v>56</v>
      </c>
      <c r="G37" s="382">
        <f t="shared" si="2"/>
        <v>0.32558139534883723</v>
      </c>
      <c r="H37" s="379">
        <f t="shared" si="3"/>
        <v>172</v>
      </c>
    </row>
    <row r="38" spans="1:8" s="116" customFormat="1" ht="12.95">
      <c r="A38" s="291" t="s">
        <v>141</v>
      </c>
      <c r="B38" s="379">
        <v>89</v>
      </c>
      <c r="C38" s="382">
        <f t="shared" si="0"/>
        <v>0.5</v>
      </c>
      <c r="D38" s="379">
        <v>41</v>
      </c>
      <c r="E38" s="382">
        <f t="shared" si="1"/>
        <v>0.2303370786516854</v>
      </c>
      <c r="F38" s="379">
        <v>48</v>
      </c>
      <c r="G38" s="382">
        <f t="shared" si="2"/>
        <v>0.2696629213483146</v>
      </c>
      <c r="H38" s="379">
        <f t="shared" si="3"/>
        <v>178</v>
      </c>
    </row>
    <row r="39" spans="1:8" s="116" customFormat="1" ht="12.95">
      <c r="A39" s="291" t="s">
        <v>142</v>
      </c>
      <c r="B39" s="379">
        <v>22</v>
      </c>
      <c r="C39" s="382">
        <f t="shared" si="0"/>
        <v>0.5641025641025641</v>
      </c>
      <c r="D39" s="379">
        <v>13</v>
      </c>
      <c r="E39" s="382">
        <f t="shared" si="1"/>
        <v>0.33333333333333331</v>
      </c>
      <c r="F39" s="379">
        <v>4</v>
      </c>
      <c r="G39" s="382">
        <f t="shared" si="2"/>
        <v>0.10256410256410256</v>
      </c>
      <c r="H39" s="379">
        <f t="shared" si="3"/>
        <v>39</v>
      </c>
    </row>
    <row r="40" spans="1:8" s="116" customFormat="1" ht="12.95">
      <c r="A40" s="291" t="s">
        <v>143</v>
      </c>
      <c r="B40" s="379">
        <v>167</v>
      </c>
      <c r="C40" s="382">
        <f t="shared" si="0"/>
        <v>0.67068273092369479</v>
      </c>
      <c r="D40" s="379">
        <v>37</v>
      </c>
      <c r="E40" s="382">
        <f t="shared" si="1"/>
        <v>0.14859437751004015</v>
      </c>
      <c r="F40" s="379">
        <v>45</v>
      </c>
      <c r="G40" s="382">
        <f t="shared" si="2"/>
        <v>0.18072289156626506</v>
      </c>
      <c r="H40" s="379">
        <f t="shared" si="3"/>
        <v>249</v>
      </c>
    </row>
    <row r="41" spans="1:8" s="116" customFormat="1" ht="12.95">
      <c r="A41" s="291" t="s">
        <v>144</v>
      </c>
      <c r="B41" s="379">
        <v>188</v>
      </c>
      <c r="C41" s="382">
        <f t="shared" si="0"/>
        <v>0.63728813559322028</v>
      </c>
      <c r="D41" s="379">
        <v>60</v>
      </c>
      <c r="E41" s="382">
        <f t="shared" si="1"/>
        <v>0.20338983050847459</v>
      </c>
      <c r="F41" s="379">
        <v>47</v>
      </c>
      <c r="G41" s="382">
        <f t="shared" si="2"/>
        <v>0.15932203389830507</v>
      </c>
      <c r="H41" s="379">
        <f t="shared" si="3"/>
        <v>295</v>
      </c>
    </row>
    <row r="42" spans="1:8" s="116" customFormat="1" ht="12.95">
      <c r="A42" s="291" t="s">
        <v>145</v>
      </c>
      <c r="B42" s="379">
        <v>1</v>
      </c>
      <c r="C42" s="382">
        <f t="shared" si="0"/>
        <v>1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f t="shared" si="3"/>
        <v>1</v>
      </c>
    </row>
    <row r="43" spans="1:8" s="116" customFormat="1" ht="12.95">
      <c r="A43" s="291" t="s">
        <v>146</v>
      </c>
      <c r="B43" s="379">
        <v>4</v>
      </c>
      <c r="C43" s="382">
        <f t="shared" si="0"/>
        <v>0.66666666666666663</v>
      </c>
      <c r="D43" s="379">
        <v>2</v>
      </c>
      <c r="E43" s="382">
        <f t="shared" si="1"/>
        <v>0.33333333333333331</v>
      </c>
      <c r="F43" s="379">
        <v>0</v>
      </c>
      <c r="G43" s="382">
        <f t="shared" si="2"/>
        <v>0</v>
      </c>
      <c r="H43" s="379">
        <f t="shared" si="3"/>
        <v>6</v>
      </c>
    </row>
    <row r="44" spans="1:8" s="116" customFormat="1" ht="12.95">
      <c r="B44" s="380"/>
      <c r="C44" s="380"/>
      <c r="D44" s="380"/>
      <c r="E44" s="380"/>
      <c r="F44" s="380"/>
      <c r="G44" s="380"/>
    </row>
    <row r="45" spans="1:8" s="116" customFormat="1" ht="12.95">
      <c r="A45" s="135" t="s">
        <v>154</v>
      </c>
      <c r="B45" s="380"/>
      <c r="C45" s="380"/>
      <c r="D45" s="380"/>
      <c r="E45" s="380"/>
      <c r="F45" s="380"/>
      <c r="G45" s="380"/>
    </row>
  </sheetData>
  <sheetProtection selectLockedCells="1" selectUnlockedCells="1"/>
  <mergeCells count="6">
    <mergeCell ref="A3:H3"/>
    <mergeCell ref="A8:A10"/>
    <mergeCell ref="B8:H8"/>
    <mergeCell ref="B9:C9"/>
    <mergeCell ref="D9:E9"/>
    <mergeCell ref="F9:G9"/>
  </mergeCells>
  <conditionalFormatting sqref="B6:C6 A4:C4">
    <cfRule type="duplicateValues" dxfId="160" priority="5"/>
  </conditionalFormatting>
  <conditionalFormatting sqref="A5:C5">
    <cfRule type="duplicateValues" dxfId="159" priority="4"/>
  </conditionalFormatting>
  <conditionalFormatting sqref="A6">
    <cfRule type="duplicateValues" dxfId="158" priority="3"/>
  </conditionalFormatting>
  <conditionalFormatting sqref="D6:H6 D4:H4">
    <cfRule type="duplicateValues" dxfId="157" priority="2"/>
  </conditionalFormatting>
  <conditionalFormatting sqref="D5:H5">
    <cfRule type="duplicateValues" dxfId="15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2D85-A6CC-3548-9789-806C0839341A}">
  <dimension ref="A1:F45"/>
  <sheetViews>
    <sheetView showGridLines="0" zoomScale="87" zoomScaleNormal="87" workbookViewId="0"/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A2" s="617" t="s">
        <v>110</v>
      </c>
      <c r="B2" s="617"/>
      <c r="C2" s="617"/>
      <c r="D2" s="617"/>
      <c r="E2" s="617"/>
      <c r="F2" s="617"/>
    </row>
    <row r="3" spans="1:6" ht="28.5" customHeight="1">
      <c r="A3" s="617"/>
      <c r="B3" s="617"/>
      <c r="C3" s="617"/>
      <c r="D3" s="617"/>
      <c r="E3" s="617"/>
      <c r="F3" s="617"/>
    </row>
    <row r="4" spans="1:6">
      <c r="A4" s="191" t="s">
        <v>27</v>
      </c>
      <c r="B4" s="373"/>
      <c r="C4" s="373"/>
      <c r="D4" s="373"/>
      <c r="E4" s="373"/>
      <c r="F4" s="373"/>
    </row>
    <row r="5" spans="1:6">
      <c r="A5" s="383" t="s">
        <v>299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300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1871</v>
      </c>
      <c r="C11" s="381">
        <f>B11/$F11</f>
        <v>0.4250340754202635</v>
      </c>
      <c r="D11" s="377">
        <f>SUM(D12:D43)</f>
        <v>2531</v>
      </c>
      <c r="E11" s="381">
        <f>D11/$F11</f>
        <v>0.5749659245797365</v>
      </c>
      <c r="F11" s="377">
        <f>SUM(F12:F43)</f>
        <v>4402</v>
      </c>
    </row>
    <row r="12" spans="1:6" s="116" customFormat="1" ht="12.95">
      <c r="A12" s="291" t="s">
        <v>115</v>
      </c>
      <c r="B12" s="379">
        <v>6</v>
      </c>
      <c r="C12" s="382">
        <f>B12/$F12</f>
        <v>6.5217391304347824E-2</v>
      </c>
      <c r="D12" s="379">
        <v>86</v>
      </c>
      <c r="E12" s="382">
        <f>D12/$F12</f>
        <v>0.93478260869565222</v>
      </c>
      <c r="F12" s="379">
        <f>B12+D12</f>
        <v>92</v>
      </c>
    </row>
    <row r="13" spans="1:6" s="116" customFormat="1" ht="12.95">
      <c r="A13" s="291" t="s">
        <v>116</v>
      </c>
      <c r="B13" s="379">
        <v>150</v>
      </c>
      <c r="C13" s="382">
        <f t="shared" ref="C13:E28" si="0">B13/$F13</f>
        <v>0.50847457627118642</v>
      </c>
      <c r="D13" s="379">
        <v>145</v>
      </c>
      <c r="E13" s="382">
        <f t="shared" si="0"/>
        <v>0.49152542372881358</v>
      </c>
      <c r="F13" s="379">
        <f t="shared" ref="F13:F43" si="1">B13+D13</f>
        <v>295</v>
      </c>
    </row>
    <row r="14" spans="1:6" s="116" customFormat="1" ht="12.95">
      <c r="A14" s="291" t="s">
        <v>117</v>
      </c>
      <c r="B14" s="379">
        <v>0</v>
      </c>
      <c r="C14" s="382">
        <f t="shared" si="0"/>
        <v>0</v>
      </c>
      <c r="D14" s="379">
        <v>1</v>
      </c>
      <c r="E14" s="382">
        <f t="shared" si="0"/>
        <v>1</v>
      </c>
      <c r="F14" s="379">
        <f t="shared" si="1"/>
        <v>1</v>
      </c>
    </row>
    <row r="15" spans="1:6" s="116" customFormat="1" ht="12.95">
      <c r="A15" s="291" t="s">
        <v>118</v>
      </c>
      <c r="B15" s="379">
        <v>92</v>
      </c>
      <c r="C15" s="382">
        <f t="shared" si="0"/>
        <v>0.55421686746987953</v>
      </c>
      <c r="D15" s="379">
        <v>74</v>
      </c>
      <c r="E15" s="382">
        <f t="shared" si="0"/>
        <v>0.44578313253012047</v>
      </c>
      <c r="F15" s="379">
        <f t="shared" si="1"/>
        <v>166</v>
      </c>
    </row>
    <row r="16" spans="1:6" s="116" customFormat="1" ht="12.95">
      <c r="A16" s="291" t="s">
        <v>119</v>
      </c>
      <c r="B16" s="379">
        <v>238</v>
      </c>
      <c r="C16" s="382">
        <f t="shared" si="0"/>
        <v>0.57211538461538458</v>
      </c>
      <c r="D16" s="379">
        <v>178</v>
      </c>
      <c r="E16" s="382">
        <f t="shared" si="0"/>
        <v>0.42788461538461536</v>
      </c>
      <c r="F16" s="379">
        <f t="shared" si="1"/>
        <v>416</v>
      </c>
    </row>
    <row r="17" spans="1:6" s="116" customFormat="1" ht="12.95">
      <c r="A17" s="291" t="s">
        <v>120</v>
      </c>
      <c r="B17" s="379">
        <v>87</v>
      </c>
      <c r="C17" s="382">
        <f t="shared" si="0"/>
        <v>0.4264705882352941</v>
      </c>
      <c r="D17" s="379">
        <v>117</v>
      </c>
      <c r="E17" s="382">
        <f t="shared" si="0"/>
        <v>0.57352941176470584</v>
      </c>
      <c r="F17" s="379">
        <f t="shared" si="1"/>
        <v>204</v>
      </c>
    </row>
    <row r="18" spans="1:6" s="116" customFormat="1" ht="12.95">
      <c r="A18" s="291" t="s">
        <v>121</v>
      </c>
      <c r="B18" s="379">
        <v>169</v>
      </c>
      <c r="C18" s="382">
        <f t="shared" si="0"/>
        <v>0.37723214285714285</v>
      </c>
      <c r="D18" s="379">
        <v>279</v>
      </c>
      <c r="E18" s="382">
        <f t="shared" si="0"/>
        <v>0.6227678571428571</v>
      </c>
      <c r="F18" s="379">
        <f t="shared" si="1"/>
        <v>448</v>
      </c>
    </row>
    <row r="19" spans="1:6" s="116" customFormat="1" ht="12.95">
      <c r="A19" s="291" t="s">
        <v>122</v>
      </c>
      <c r="B19" s="379">
        <v>126</v>
      </c>
      <c r="C19" s="382">
        <f t="shared" si="0"/>
        <v>0.53617021276595744</v>
      </c>
      <c r="D19" s="379">
        <v>109</v>
      </c>
      <c r="E19" s="382">
        <f t="shared" si="0"/>
        <v>0.46382978723404256</v>
      </c>
      <c r="F19" s="379">
        <f t="shared" si="1"/>
        <v>235</v>
      </c>
    </row>
    <row r="20" spans="1:6" s="116" customFormat="1" ht="12.95">
      <c r="A20" s="291" t="s">
        <v>123</v>
      </c>
      <c r="B20" s="379">
        <v>15</v>
      </c>
      <c r="C20" s="382">
        <f t="shared" si="0"/>
        <v>0.5357142857142857</v>
      </c>
      <c r="D20" s="379">
        <v>13</v>
      </c>
      <c r="E20" s="382">
        <f t="shared" si="0"/>
        <v>0.4642857142857143</v>
      </c>
      <c r="F20" s="379">
        <f t="shared" si="1"/>
        <v>28</v>
      </c>
    </row>
    <row r="21" spans="1:6" s="116" customFormat="1" ht="12.95">
      <c r="A21" s="291" t="s">
        <v>124</v>
      </c>
      <c r="B21" s="379">
        <v>1</v>
      </c>
      <c r="C21" s="382">
        <f t="shared" si="0"/>
        <v>1</v>
      </c>
      <c r="D21" s="379">
        <v>0</v>
      </c>
      <c r="E21" s="382">
        <f t="shared" si="0"/>
        <v>0</v>
      </c>
      <c r="F21" s="379">
        <f t="shared" si="1"/>
        <v>1</v>
      </c>
    </row>
    <row r="22" spans="1:6" s="116" customFormat="1" ht="12.95">
      <c r="A22" s="291" t="s">
        <v>125</v>
      </c>
      <c r="B22" s="379">
        <v>35</v>
      </c>
      <c r="C22" s="382">
        <f t="shared" si="0"/>
        <v>0.23178807947019867</v>
      </c>
      <c r="D22" s="379">
        <v>116</v>
      </c>
      <c r="E22" s="382">
        <f t="shared" si="0"/>
        <v>0.76821192052980136</v>
      </c>
      <c r="F22" s="379">
        <f t="shared" si="1"/>
        <v>151</v>
      </c>
    </row>
    <row r="23" spans="1:6" s="116" customFormat="1" ht="12.95">
      <c r="A23" s="291" t="s">
        <v>126</v>
      </c>
      <c r="B23" s="379">
        <v>2</v>
      </c>
      <c r="C23" s="382">
        <f t="shared" si="0"/>
        <v>0.33333333333333331</v>
      </c>
      <c r="D23" s="379">
        <v>4</v>
      </c>
      <c r="E23" s="382">
        <f t="shared" si="0"/>
        <v>0.66666666666666663</v>
      </c>
      <c r="F23" s="379">
        <f t="shared" si="1"/>
        <v>6</v>
      </c>
    </row>
    <row r="24" spans="1:6" s="116" customFormat="1" ht="12.95">
      <c r="A24" s="291" t="s">
        <v>127</v>
      </c>
      <c r="B24" s="379">
        <v>21</v>
      </c>
      <c r="C24" s="382">
        <f t="shared" si="0"/>
        <v>0.56756756756756754</v>
      </c>
      <c r="D24" s="379">
        <v>16</v>
      </c>
      <c r="E24" s="382">
        <f t="shared" si="0"/>
        <v>0.43243243243243246</v>
      </c>
      <c r="F24" s="379">
        <f t="shared" si="1"/>
        <v>37</v>
      </c>
    </row>
    <row r="25" spans="1:6" s="116" customFormat="1" ht="12.95">
      <c r="A25" s="291" t="s">
        <v>128</v>
      </c>
      <c r="B25" s="379">
        <v>66</v>
      </c>
      <c r="C25" s="382">
        <f t="shared" si="0"/>
        <v>0.64077669902912626</v>
      </c>
      <c r="D25" s="379">
        <v>37</v>
      </c>
      <c r="E25" s="382">
        <f t="shared" si="0"/>
        <v>0.35922330097087379</v>
      </c>
      <c r="F25" s="379">
        <f t="shared" si="1"/>
        <v>103</v>
      </c>
    </row>
    <row r="26" spans="1:6" s="116" customFormat="1" ht="12.95">
      <c r="A26" s="291" t="s">
        <v>129</v>
      </c>
      <c r="B26" s="379">
        <v>90</v>
      </c>
      <c r="C26" s="382">
        <f t="shared" si="0"/>
        <v>0.26392961876832843</v>
      </c>
      <c r="D26" s="379">
        <v>251</v>
      </c>
      <c r="E26" s="382">
        <f t="shared" si="0"/>
        <v>0.73607038123167157</v>
      </c>
      <c r="F26" s="379">
        <f t="shared" si="1"/>
        <v>341</v>
      </c>
    </row>
    <row r="27" spans="1:6" s="116" customFormat="1" ht="12.95">
      <c r="A27" s="291" t="s">
        <v>130</v>
      </c>
      <c r="B27" s="379">
        <v>1</v>
      </c>
      <c r="C27" s="382">
        <f t="shared" si="0"/>
        <v>1</v>
      </c>
      <c r="D27" s="379">
        <v>0</v>
      </c>
      <c r="E27" s="382">
        <f t="shared" si="0"/>
        <v>0</v>
      </c>
      <c r="F27" s="379">
        <f t="shared" si="1"/>
        <v>1</v>
      </c>
    </row>
    <row r="28" spans="1:6" s="116" customFormat="1" ht="12.95">
      <c r="A28" s="291" t="s">
        <v>131</v>
      </c>
      <c r="B28" s="379">
        <v>1</v>
      </c>
      <c r="C28" s="382">
        <f t="shared" si="0"/>
        <v>0.5</v>
      </c>
      <c r="D28" s="379">
        <v>1</v>
      </c>
      <c r="E28" s="382">
        <f t="shared" si="0"/>
        <v>0.5</v>
      </c>
      <c r="F28" s="379">
        <f t="shared" si="1"/>
        <v>2</v>
      </c>
    </row>
    <row r="29" spans="1:6" s="116" customFormat="1" ht="12.95">
      <c r="A29" s="291" t="s">
        <v>132</v>
      </c>
      <c r="B29" s="379">
        <v>58</v>
      </c>
      <c r="C29" s="382">
        <f t="shared" ref="C29:E43" si="2">B29/$F29</f>
        <v>0.29292929292929293</v>
      </c>
      <c r="D29" s="379">
        <v>140</v>
      </c>
      <c r="E29" s="382">
        <f t="shared" si="2"/>
        <v>0.70707070707070707</v>
      </c>
      <c r="F29" s="379">
        <f t="shared" si="1"/>
        <v>198</v>
      </c>
    </row>
    <row r="30" spans="1:6" s="116" customFormat="1" ht="12.95">
      <c r="A30" s="291" t="s">
        <v>133</v>
      </c>
      <c r="B30" s="379">
        <v>24</v>
      </c>
      <c r="C30" s="382">
        <f t="shared" si="2"/>
        <v>0.375</v>
      </c>
      <c r="D30" s="379">
        <v>40</v>
      </c>
      <c r="E30" s="382">
        <f t="shared" si="2"/>
        <v>0.625</v>
      </c>
      <c r="F30" s="379">
        <f t="shared" si="1"/>
        <v>64</v>
      </c>
    </row>
    <row r="31" spans="1:6" s="116" customFormat="1" ht="12.95">
      <c r="A31" s="291" t="s">
        <v>134</v>
      </c>
      <c r="B31" s="379">
        <v>4</v>
      </c>
      <c r="C31" s="382">
        <f t="shared" si="2"/>
        <v>0.5</v>
      </c>
      <c r="D31" s="379">
        <v>4</v>
      </c>
      <c r="E31" s="382">
        <f t="shared" si="2"/>
        <v>0.5</v>
      </c>
      <c r="F31" s="379">
        <f t="shared" si="1"/>
        <v>8</v>
      </c>
    </row>
    <row r="32" spans="1:6" s="116" customFormat="1" ht="12.95">
      <c r="A32" s="291" t="s">
        <v>135</v>
      </c>
      <c r="B32" s="379">
        <v>7</v>
      </c>
      <c r="C32" s="382">
        <f t="shared" si="2"/>
        <v>0.22580645161290322</v>
      </c>
      <c r="D32" s="379">
        <v>24</v>
      </c>
      <c r="E32" s="382">
        <f t="shared" si="2"/>
        <v>0.77419354838709675</v>
      </c>
      <c r="F32" s="379">
        <f t="shared" si="1"/>
        <v>31</v>
      </c>
    </row>
    <row r="33" spans="1:6" s="116" customFormat="1" ht="12.95">
      <c r="A33" s="291" t="s">
        <v>136</v>
      </c>
      <c r="B33" s="379">
        <v>50</v>
      </c>
      <c r="C33" s="382">
        <f t="shared" si="2"/>
        <v>0.37313432835820898</v>
      </c>
      <c r="D33" s="379">
        <v>84</v>
      </c>
      <c r="E33" s="382">
        <f t="shared" si="2"/>
        <v>0.62686567164179108</v>
      </c>
      <c r="F33" s="379">
        <f t="shared" si="1"/>
        <v>134</v>
      </c>
    </row>
    <row r="34" spans="1:6" s="116" customFormat="1" ht="12.95">
      <c r="A34" s="291" t="s">
        <v>137</v>
      </c>
      <c r="B34" s="379">
        <v>71</v>
      </c>
      <c r="C34" s="382">
        <f t="shared" si="2"/>
        <v>0.51449275362318836</v>
      </c>
      <c r="D34" s="379">
        <v>67</v>
      </c>
      <c r="E34" s="382">
        <f t="shared" si="2"/>
        <v>0.48550724637681159</v>
      </c>
      <c r="F34" s="379">
        <f t="shared" si="1"/>
        <v>138</v>
      </c>
    </row>
    <row r="35" spans="1:6" s="116" customFormat="1" ht="12.95">
      <c r="A35" s="291" t="s">
        <v>138</v>
      </c>
      <c r="B35" s="379">
        <v>48</v>
      </c>
      <c r="C35" s="382">
        <f t="shared" si="2"/>
        <v>0.33566433566433568</v>
      </c>
      <c r="D35" s="379">
        <v>95</v>
      </c>
      <c r="E35" s="382">
        <f t="shared" si="2"/>
        <v>0.66433566433566438</v>
      </c>
      <c r="F35" s="379">
        <f t="shared" si="1"/>
        <v>143</v>
      </c>
    </row>
    <row r="36" spans="1:6" s="116" customFormat="1" ht="12.95">
      <c r="A36" s="291" t="s">
        <v>139</v>
      </c>
      <c r="B36" s="379">
        <v>111</v>
      </c>
      <c r="C36" s="382">
        <f t="shared" si="2"/>
        <v>0.50684931506849318</v>
      </c>
      <c r="D36" s="379">
        <v>108</v>
      </c>
      <c r="E36" s="382">
        <f t="shared" si="2"/>
        <v>0.49315068493150682</v>
      </c>
      <c r="F36" s="379">
        <f t="shared" si="1"/>
        <v>219</v>
      </c>
    </row>
    <row r="37" spans="1:6" s="116" customFormat="1" ht="12.95">
      <c r="A37" s="291" t="s">
        <v>140</v>
      </c>
      <c r="B37" s="379">
        <v>67</v>
      </c>
      <c r="C37" s="382">
        <f t="shared" si="2"/>
        <v>0.38953488372093026</v>
      </c>
      <c r="D37" s="379">
        <v>105</v>
      </c>
      <c r="E37" s="382">
        <f t="shared" si="2"/>
        <v>0.61046511627906974</v>
      </c>
      <c r="F37" s="379">
        <f t="shared" si="1"/>
        <v>172</v>
      </c>
    </row>
    <row r="38" spans="1:6" s="116" customFormat="1" ht="12.95">
      <c r="A38" s="291" t="s">
        <v>141</v>
      </c>
      <c r="B38" s="379">
        <v>77</v>
      </c>
      <c r="C38" s="382">
        <f t="shared" si="2"/>
        <v>0.43258426966292135</v>
      </c>
      <c r="D38" s="379">
        <v>101</v>
      </c>
      <c r="E38" s="382">
        <f t="shared" si="2"/>
        <v>0.56741573033707871</v>
      </c>
      <c r="F38" s="379">
        <f t="shared" si="1"/>
        <v>178</v>
      </c>
    </row>
    <row r="39" spans="1:6" s="116" customFormat="1" ht="12.95">
      <c r="A39" s="291" t="s">
        <v>142</v>
      </c>
      <c r="B39" s="379">
        <v>27</v>
      </c>
      <c r="C39" s="382">
        <f t="shared" si="2"/>
        <v>0.69230769230769229</v>
      </c>
      <c r="D39" s="379">
        <v>12</v>
      </c>
      <c r="E39" s="382">
        <f t="shared" si="2"/>
        <v>0.30769230769230771</v>
      </c>
      <c r="F39" s="379">
        <f t="shared" si="1"/>
        <v>39</v>
      </c>
    </row>
    <row r="40" spans="1:6" s="116" customFormat="1" ht="12.95">
      <c r="A40" s="291" t="s">
        <v>143</v>
      </c>
      <c r="B40" s="379">
        <v>78</v>
      </c>
      <c r="C40" s="382">
        <f t="shared" si="2"/>
        <v>0.31325301204819278</v>
      </c>
      <c r="D40" s="379">
        <v>171</v>
      </c>
      <c r="E40" s="382">
        <f t="shared" si="2"/>
        <v>0.68674698795180722</v>
      </c>
      <c r="F40" s="379">
        <f t="shared" si="1"/>
        <v>249</v>
      </c>
    </row>
    <row r="41" spans="1:6" s="116" customFormat="1" ht="12.95">
      <c r="A41" s="291" t="s">
        <v>144</v>
      </c>
      <c r="B41" s="379">
        <v>149</v>
      </c>
      <c r="C41" s="382">
        <f t="shared" si="2"/>
        <v>0.5050847457627119</v>
      </c>
      <c r="D41" s="379">
        <v>146</v>
      </c>
      <c r="E41" s="382">
        <f t="shared" si="2"/>
        <v>0.49491525423728816</v>
      </c>
      <c r="F41" s="379">
        <f t="shared" si="1"/>
        <v>295</v>
      </c>
    </row>
    <row r="42" spans="1:6" s="116" customFormat="1" ht="12.95">
      <c r="A42" s="291" t="s">
        <v>145</v>
      </c>
      <c r="B42" s="379">
        <v>0</v>
      </c>
      <c r="C42" s="382">
        <f t="shared" si="2"/>
        <v>0</v>
      </c>
      <c r="D42" s="379">
        <v>1</v>
      </c>
      <c r="E42" s="382">
        <f t="shared" si="2"/>
        <v>1</v>
      </c>
      <c r="F42" s="379">
        <f t="shared" si="1"/>
        <v>1</v>
      </c>
    </row>
    <row r="43" spans="1:6" s="116" customFormat="1" ht="12.95">
      <c r="A43" s="291" t="s">
        <v>146</v>
      </c>
      <c r="B43" s="379">
        <v>0</v>
      </c>
      <c r="C43" s="382">
        <f t="shared" si="2"/>
        <v>0</v>
      </c>
      <c r="D43" s="379">
        <v>6</v>
      </c>
      <c r="E43" s="382">
        <f t="shared" si="2"/>
        <v>1</v>
      </c>
      <c r="F43" s="379">
        <f t="shared" si="1"/>
        <v>6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2:F3"/>
    <mergeCell ref="A8:A10"/>
    <mergeCell ref="B8:F8"/>
    <mergeCell ref="B9:C9"/>
    <mergeCell ref="D9:E9"/>
  </mergeCells>
  <conditionalFormatting sqref="A4:C5 B6:C6">
    <cfRule type="duplicateValues" dxfId="155" priority="3"/>
  </conditionalFormatting>
  <conditionalFormatting sqref="A6">
    <cfRule type="duplicateValues" dxfId="154" priority="2"/>
  </conditionalFormatting>
  <conditionalFormatting sqref="D4:F6">
    <cfRule type="duplicateValues" dxfId="15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46C05-CCAC-F04F-85F5-383C2FDB2E2C}">
  <dimension ref="A1:H44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7" width="11.42578125" style="142"/>
    <col min="8" max="8" width="14.140625" style="128" bestFit="1" customWidth="1"/>
    <col min="9" max="16384" width="11.42578125" style="128"/>
  </cols>
  <sheetData>
    <row r="1" spans="1:8" s="114" customFormat="1" ht="59.25" customHeight="1">
      <c r="B1" s="371"/>
      <c r="C1" s="371"/>
    </row>
    <row r="2" spans="1:8" s="115" customFormat="1" ht="3.75" customHeight="1">
      <c r="B2" s="372"/>
      <c r="C2" s="372"/>
      <c r="D2" s="372"/>
      <c r="E2" s="372"/>
      <c r="F2" s="372"/>
      <c r="G2" s="372"/>
    </row>
    <row r="3" spans="1:8" ht="28.5" customHeight="1">
      <c r="A3" s="617" t="s">
        <v>110</v>
      </c>
      <c r="B3" s="617"/>
      <c r="C3" s="617"/>
      <c r="D3" s="617"/>
      <c r="E3" s="617"/>
      <c r="F3" s="617"/>
      <c r="G3" s="617"/>
      <c r="H3" s="617"/>
    </row>
    <row r="4" spans="1:8">
      <c r="A4" s="191" t="s">
        <v>28</v>
      </c>
      <c r="B4" s="373"/>
      <c r="C4" s="373"/>
      <c r="D4" s="373"/>
      <c r="E4" s="373"/>
      <c r="F4" s="373"/>
      <c r="G4" s="373"/>
      <c r="H4" s="373"/>
    </row>
    <row r="5" spans="1:8">
      <c r="A5" s="374" t="s">
        <v>111</v>
      </c>
      <c r="B5" s="375"/>
      <c r="C5" s="375"/>
      <c r="D5" s="375"/>
      <c r="E5" s="375"/>
      <c r="F5" s="375"/>
      <c r="G5" s="375"/>
      <c r="H5" s="375"/>
    </row>
    <row r="7" spans="1:8" s="116" customFormat="1" ht="12.95">
      <c r="A7" s="618" t="s">
        <v>112</v>
      </c>
      <c r="B7" s="621" t="s">
        <v>301</v>
      </c>
      <c r="C7" s="622"/>
      <c r="D7" s="622"/>
      <c r="E7" s="622"/>
      <c r="F7" s="622"/>
      <c r="G7" s="622"/>
      <c r="H7" s="623"/>
    </row>
    <row r="8" spans="1:8" s="116" customFormat="1" ht="38.25" customHeight="1">
      <c r="A8" s="619"/>
      <c r="B8" s="621" t="s">
        <v>302</v>
      </c>
      <c r="C8" s="623"/>
      <c r="D8" s="621" t="s">
        <v>303</v>
      </c>
      <c r="E8" s="623"/>
      <c r="F8" s="625" t="s">
        <v>304</v>
      </c>
      <c r="G8" s="626"/>
      <c r="H8" s="41" t="s">
        <v>151</v>
      </c>
    </row>
    <row r="9" spans="1:8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 t="s">
        <v>152</v>
      </c>
      <c r="G9" s="41" t="s">
        <v>153</v>
      </c>
      <c r="H9" s="41"/>
    </row>
    <row r="10" spans="1:8" s="116" customFormat="1" ht="12.95">
      <c r="A10" s="376" t="s">
        <v>114</v>
      </c>
      <c r="B10" s="377">
        <f>SUM(B11:B42)</f>
        <v>385</v>
      </c>
      <c r="C10" s="381">
        <f t="shared" ref="C10:C40" si="0">B10/$H10</f>
        <v>0.20599250936329588</v>
      </c>
      <c r="D10" s="377">
        <f>SUM(D11:D42)</f>
        <v>1362</v>
      </c>
      <c r="E10" s="381">
        <f t="shared" ref="E10:E40" si="1">D10/$H10</f>
        <v>0.7287319422150883</v>
      </c>
      <c r="F10" s="377">
        <f>SUM(F11:F42)</f>
        <v>122</v>
      </c>
      <c r="G10" s="381">
        <f t="shared" ref="G10:G40" si="2">F10/$H10</f>
        <v>6.5275548421615842E-2</v>
      </c>
      <c r="H10" s="377">
        <f>SUM(H11:H42)</f>
        <v>1869</v>
      </c>
    </row>
    <row r="11" spans="1:8" s="116" customFormat="1" ht="12.95">
      <c r="A11" s="291" t="s">
        <v>115</v>
      </c>
      <c r="B11" s="379">
        <v>63</v>
      </c>
      <c r="C11" s="382">
        <f t="shared" si="0"/>
        <v>0.94029850746268662</v>
      </c>
      <c r="D11" s="379">
        <v>4</v>
      </c>
      <c r="E11" s="382">
        <f t="shared" si="1"/>
        <v>5.9701492537313432E-2</v>
      </c>
      <c r="F11" s="379">
        <v>0</v>
      </c>
      <c r="G11" s="382">
        <f t="shared" si="2"/>
        <v>0</v>
      </c>
      <c r="H11" s="379">
        <f>B11+D11+F11</f>
        <v>67</v>
      </c>
    </row>
    <row r="12" spans="1:8" s="116" customFormat="1" ht="12.95">
      <c r="A12" s="291" t="s">
        <v>116</v>
      </c>
      <c r="B12" s="379">
        <v>0</v>
      </c>
      <c r="C12" s="382">
        <f t="shared" si="0"/>
        <v>0</v>
      </c>
      <c r="D12" s="379">
        <v>74</v>
      </c>
      <c r="E12" s="382">
        <f t="shared" si="1"/>
        <v>0.85057471264367812</v>
      </c>
      <c r="F12" s="379">
        <v>13</v>
      </c>
      <c r="G12" s="382">
        <f t="shared" si="2"/>
        <v>0.14942528735632185</v>
      </c>
      <c r="H12" s="379">
        <f t="shared" ref="H12:H42" si="3">B12+D12+F12</f>
        <v>87</v>
      </c>
    </row>
    <row r="13" spans="1:8" s="116" customFormat="1" ht="12.95">
      <c r="A13" s="291" t="s">
        <v>117</v>
      </c>
      <c r="B13" s="379">
        <v>12</v>
      </c>
      <c r="C13" s="382">
        <v>0</v>
      </c>
      <c r="D13" s="379">
        <v>0</v>
      </c>
      <c r="E13" s="382">
        <v>0</v>
      </c>
      <c r="F13" s="379">
        <v>0</v>
      </c>
      <c r="G13" s="382">
        <v>0</v>
      </c>
      <c r="H13" s="379">
        <f t="shared" si="3"/>
        <v>12</v>
      </c>
    </row>
    <row r="14" spans="1:8" s="116" customFormat="1" ht="12.95">
      <c r="A14" s="291" t="s">
        <v>118</v>
      </c>
      <c r="B14" s="379">
        <v>74</v>
      </c>
      <c r="C14" s="382">
        <f t="shared" si="0"/>
        <v>0.48051948051948051</v>
      </c>
      <c r="D14" s="379">
        <v>72</v>
      </c>
      <c r="E14" s="382">
        <f t="shared" si="1"/>
        <v>0.46753246753246752</v>
      </c>
      <c r="F14" s="379">
        <v>8</v>
      </c>
      <c r="G14" s="382">
        <f t="shared" si="2"/>
        <v>5.1948051948051951E-2</v>
      </c>
      <c r="H14" s="379">
        <f t="shared" si="3"/>
        <v>154</v>
      </c>
    </row>
    <row r="15" spans="1:8" s="116" customFormat="1" ht="12.95">
      <c r="A15" s="291" t="s">
        <v>119</v>
      </c>
      <c r="B15" s="379">
        <v>10</v>
      </c>
      <c r="C15" s="382">
        <f t="shared" si="0"/>
        <v>5.7471264367816091E-2</v>
      </c>
      <c r="D15" s="379">
        <v>150</v>
      </c>
      <c r="E15" s="382">
        <f t="shared" si="1"/>
        <v>0.86206896551724133</v>
      </c>
      <c r="F15" s="379">
        <v>14</v>
      </c>
      <c r="G15" s="382">
        <f t="shared" si="2"/>
        <v>8.0459770114942528E-2</v>
      </c>
      <c r="H15" s="379">
        <f t="shared" si="3"/>
        <v>174</v>
      </c>
    </row>
    <row r="16" spans="1:8" s="116" customFormat="1" ht="12.95">
      <c r="A16" s="291" t="s">
        <v>120</v>
      </c>
      <c r="B16" s="379">
        <v>19</v>
      </c>
      <c r="C16" s="382">
        <f t="shared" si="0"/>
        <v>0.19791666666666666</v>
      </c>
      <c r="D16" s="379">
        <v>73</v>
      </c>
      <c r="E16" s="382">
        <f t="shared" si="1"/>
        <v>0.76041666666666663</v>
      </c>
      <c r="F16" s="379">
        <v>4</v>
      </c>
      <c r="G16" s="382">
        <f t="shared" si="2"/>
        <v>4.1666666666666664E-2</v>
      </c>
      <c r="H16" s="379">
        <f t="shared" si="3"/>
        <v>96</v>
      </c>
    </row>
    <row r="17" spans="1:8" s="116" customFormat="1" ht="12.95">
      <c r="A17" s="291" t="s">
        <v>121</v>
      </c>
      <c r="B17" s="379">
        <v>26</v>
      </c>
      <c r="C17" s="382">
        <f t="shared" si="0"/>
        <v>0.14772727272727273</v>
      </c>
      <c r="D17" s="379">
        <v>138</v>
      </c>
      <c r="E17" s="382">
        <f t="shared" si="1"/>
        <v>0.78409090909090906</v>
      </c>
      <c r="F17" s="379">
        <v>12</v>
      </c>
      <c r="G17" s="382">
        <f t="shared" si="2"/>
        <v>6.8181818181818177E-2</v>
      </c>
      <c r="H17" s="379">
        <f t="shared" si="3"/>
        <v>176</v>
      </c>
    </row>
    <row r="18" spans="1:8" s="116" customFormat="1" ht="12.95">
      <c r="A18" s="291" t="s">
        <v>122</v>
      </c>
      <c r="B18" s="379">
        <v>4</v>
      </c>
      <c r="C18" s="382">
        <f t="shared" si="0"/>
        <v>3.8461538461538464E-2</v>
      </c>
      <c r="D18" s="379">
        <v>96</v>
      </c>
      <c r="E18" s="382">
        <f t="shared" si="1"/>
        <v>0.92307692307692313</v>
      </c>
      <c r="F18" s="379">
        <v>4</v>
      </c>
      <c r="G18" s="382">
        <f t="shared" si="2"/>
        <v>3.8461538461538464E-2</v>
      </c>
      <c r="H18" s="379">
        <f t="shared" si="3"/>
        <v>104</v>
      </c>
    </row>
    <row r="19" spans="1:8" s="116" customFormat="1" ht="12.95">
      <c r="A19" s="291" t="s">
        <v>123</v>
      </c>
      <c r="B19" s="379">
        <v>0</v>
      </c>
      <c r="C19" s="382">
        <f t="shared" si="0"/>
        <v>0</v>
      </c>
      <c r="D19" s="379">
        <v>9</v>
      </c>
      <c r="E19" s="382">
        <f t="shared" si="1"/>
        <v>0.81818181818181823</v>
      </c>
      <c r="F19" s="379">
        <v>2</v>
      </c>
      <c r="G19" s="382">
        <f t="shared" si="2"/>
        <v>0.18181818181818182</v>
      </c>
      <c r="H19" s="379">
        <f t="shared" si="3"/>
        <v>11</v>
      </c>
    </row>
    <row r="20" spans="1:8" s="116" customFormat="1" ht="12.95">
      <c r="A20" s="291" t="s">
        <v>124</v>
      </c>
      <c r="B20" s="379">
        <v>5</v>
      </c>
      <c r="C20" s="382">
        <f t="shared" si="0"/>
        <v>0.83333333333333337</v>
      </c>
      <c r="D20" s="379">
        <v>0</v>
      </c>
      <c r="E20" s="382">
        <f t="shared" si="1"/>
        <v>0</v>
      </c>
      <c r="F20" s="379">
        <v>1</v>
      </c>
      <c r="G20" s="382">
        <f t="shared" si="2"/>
        <v>0.16666666666666666</v>
      </c>
      <c r="H20" s="379">
        <f t="shared" si="3"/>
        <v>6</v>
      </c>
    </row>
    <row r="21" spans="1:8" s="116" customFormat="1" ht="12.95">
      <c r="A21" s="291" t="s">
        <v>125</v>
      </c>
      <c r="B21" s="379">
        <v>1</v>
      </c>
      <c r="C21" s="382">
        <f t="shared" si="0"/>
        <v>3.2258064516129031E-2</v>
      </c>
      <c r="D21" s="379">
        <v>27</v>
      </c>
      <c r="E21" s="382">
        <f t="shared" si="1"/>
        <v>0.87096774193548387</v>
      </c>
      <c r="F21" s="379">
        <v>3</v>
      </c>
      <c r="G21" s="382">
        <f t="shared" si="2"/>
        <v>9.6774193548387094E-2</v>
      </c>
      <c r="H21" s="379">
        <f t="shared" si="3"/>
        <v>31</v>
      </c>
    </row>
    <row r="22" spans="1:8" s="116" customFormat="1" ht="12.95">
      <c r="A22" s="291" t="s">
        <v>126</v>
      </c>
      <c r="B22" s="379">
        <v>3</v>
      </c>
      <c r="C22" s="382">
        <f t="shared" si="0"/>
        <v>0.75</v>
      </c>
      <c r="D22" s="379">
        <v>1</v>
      </c>
      <c r="E22" s="382">
        <f t="shared" si="1"/>
        <v>0.25</v>
      </c>
      <c r="F22" s="379">
        <v>0</v>
      </c>
      <c r="G22" s="382">
        <f t="shared" si="2"/>
        <v>0</v>
      </c>
      <c r="H22" s="379">
        <f t="shared" si="3"/>
        <v>4</v>
      </c>
    </row>
    <row r="23" spans="1:8" s="116" customFormat="1" ht="12.95">
      <c r="A23" s="291" t="s">
        <v>127</v>
      </c>
      <c r="B23" s="379">
        <v>4</v>
      </c>
      <c r="C23" s="382">
        <f t="shared" si="0"/>
        <v>0.18181818181818182</v>
      </c>
      <c r="D23" s="379">
        <v>17</v>
      </c>
      <c r="E23" s="382">
        <f t="shared" si="1"/>
        <v>0.77272727272727271</v>
      </c>
      <c r="F23" s="379">
        <v>1</v>
      </c>
      <c r="G23" s="382">
        <f t="shared" si="2"/>
        <v>4.5454545454545456E-2</v>
      </c>
      <c r="H23" s="379">
        <f t="shared" si="3"/>
        <v>22</v>
      </c>
    </row>
    <row r="24" spans="1:8" s="116" customFormat="1" ht="12.95">
      <c r="A24" s="291" t="s">
        <v>128</v>
      </c>
      <c r="B24" s="379">
        <v>9</v>
      </c>
      <c r="C24" s="382">
        <f t="shared" si="0"/>
        <v>0.12676056338028169</v>
      </c>
      <c r="D24" s="379">
        <v>59</v>
      </c>
      <c r="E24" s="382">
        <f t="shared" si="1"/>
        <v>0.83098591549295775</v>
      </c>
      <c r="F24" s="379">
        <v>3</v>
      </c>
      <c r="G24" s="382">
        <f t="shared" si="2"/>
        <v>4.2253521126760563E-2</v>
      </c>
      <c r="H24" s="379">
        <f t="shared" si="3"/>
        <v>71</v>
      </c>
    </row>
    <row r="25" spans="1:8" s="116" customFormat="1" ht="12.95">
      <c r="A25" s="291" t="s">
        <v>129</v>
      </c>
      <c r="B25" s="379">
        <v>0</v>
      </c>
      <c r="C25" s="382">
        <f t="shared" si="0"/>
        <v>0</v>
      </c>
      <c r="D25" s="379">
        <v>71</v>
      </c>
      <c r="E25" s="382">
        <f t="shared" si="1"/>
        <v>0.87654320987654322</v>
      </c>
      <c r="F25" s="379">
        <v>10</v>
      </c>
      <c r="G25" s="382">
        <f t="shared" si="2"/>
        <v>0.12345679012345678</v>
      </c>
      <c r="H25" s="379">
        <f t="shared" si="3"/>
        <v>81</v>
      </c>
    </row>
    <row r="26" spans="1:8" s="116" customFormat="1" ht="12.95">
      <c r="A26" s="291" t="s">
        <v>130</v>
      </c>
      <c r="B26" s="379">
        <v>1</v>
      </c>
      <c r="C26" s="382">
        <f t="shared" si="0"/>
        <v>0.5</v>
      </c>
      <c r="D26" s="379">
        <v>1</v>
      </c>
      <c r="E26" s="382">
        <f t="shared" si="1"/>
        <v>0.5</v>
      </c>
      <c r="F26" s="379">
        <v>0</v>
      </c>
      <c r="G26" s="382">
        <f t="shared" si="2"/>
        <v>0</v>
      </c>
      <c r="H26" s="379">
        <f t="shared" si="3"/>
        <v>2</v>
      </c>
    </row>
    <row r="27" spans="1:8" s="116" customFormat="1" ht="12.95">
      <c r="A27" s="291" t="s">
        <v>131</v>
      </c>
      <c r="B27" s="379">
        <v>13</v>
      </c>
      <c r="C27" s="382">
        <f t="shared" si="0"/>
        <v>1</v>
      </c>
      <c r="D27" s="379">
        <v>0</v>
      </c>
      <c r="E27" s="382">
        <f t="shared" si="1"/>
        <v>0</v>
      </c>
      <c r="F27" s="379">
        <v>0</v>
      </c>
      <c r="G27" s="382">
        <f t="shared" si="2"/>
        <v>0</v>
      </c>
      <c r="H27" s="379">
        <f t="shared" si="3"/>
        <v>13</v>
      </c>
    </row>
    <row r="28" spans="1:8" s="116" customFormat="1" ht="12.95">
      <c r="A28" s="291" t="s">
        <v>132</v>
      </c>
      <c r="B28" s="379">
        <v>3</v>
      </c>
      <c r="C28" s="382">
        <f t="shared" si="0"/>
        <v>6.25E-2</v>
      </c>
      <c r="D28" s="379">
        <v>42</v>
      </c>
      <c r="E28" s="382">
        <f t="shared" si="1"/>
        <v>0.875</v>
      </c>
      <c r="F28" s="379">
        <v>3</v>
      </c>
      <c r="G28" s="382">
        <f t="shared" si="2"/>
        <v>6.25E-2</v>
      </c>
      <c r="H28" s="379">
        <f t="shared" si="3"/>
        <v>48</v>
      </c>
    </row>
    <row r="29" spans="1:8" s="116" customFormat="1" ht="12.95">
      <c r="A29" s="291" t="s">
        <v>133</v>
      </c>
      <c r="B29" s="379">
        <v>0</v>
      </c>
      <c r="C29" s="382">
        <f t="shared" si="0"/>
        <v>0</v>
      </c>
      <c r="D29" s="379">
        <v>19</v>
      </c>
      <c r="E29" s="382">
        <f t="shared" si="1"/>
        <v>0.90476190476190477</v>
      </c>
      <c r="F29" s="379">
        <v>2</v>
      </c>
      <c r="G29" s="382">
        <f t="shared" si="2"/>
        <v>9.5238095238095233E-2</v>
      </c>
      <c r="H29" s="379">
        <f t="shared" si="3"/>
        <v>21</v>
      </c>
    </row>
    <row r="30" spans="1:8" s="116" customFormat="1" ht="12.95">
      <c r="A30" s="291" t="s">
        <v>134</v>
      </c>
      <c r="B30" s="379">
        <v>4</v>
      </c>
      <c r="C30" s="382">
        <f t="shared" si="0"/>
        <v>0.5</v>
      </c>
      <c r="D30" s="379">
        <v>4</v>
      </c>
      <c r="E30" s="382">
        <f t="shared" si="1"/>
        <v>0.5</v>
      </c>
      <c r="F30" s="379">
        <v>0</v>
      </c>
      <c r="G30" s="382">
        <f t="shared" si="2"/>
        <v>0</v>
      </c>
      <c r="H30" s="379">
        <f t="shared" si="3"/>
        <v>8</v>
      </c>
    </row>
    <row r="31" spans="1:8" s="116" customFormat="1" ht="12.95">
      <c r="A31" s="291" t="s">
        <v>135</v>
      </c>
      <c r="B31" s="379">
        <v>14</v>
      </c>
      <c r="C31" s="382">
        <f t="shared" si="0"/>
        <v>0.82352941176470584</v>
      </c>
      <c r="D31" s="379">
        <v>3</v>
      </c>
      <c r="E31" s="382">
        <f t="shared" si="1"/>
        <v>0.17647058823529413</v>
      </c>
      <c r="F31" s="379">
        <v>0</v>
      </c>
      <c r="G31" s="382">
        <f t="shared" si="2"/>
        <v>0</v>
      </c>
      <c r="H31" s="379">
        <f t="shared" si="3"/>
        <v>17</v>
      </c>
    </row>
    <row r="32" spans="1:8" s="116" customFormat="1" ht="12.95">
      <c r="A32" s="291" t="s">
        <v>136</v>
      </c>
      <c r="B32" s="379">
        <v>28</v>
      </c>
      <c r="C32" s="382">
        <f t="shared" si="0"/>
        <v>0.4375</v>
      </c>
      <c r="D32" s="379">
        <v>30</v>
      </c>
      <c r="E32" s="382">
        <f t="shared" si="1"/>
        <v>0.46875</v>
      </c>
      <c r="F32" s="379">
        <v>6</v>
      </c>
      <c r="G32" s="382">
        <f t="shared" si="2"/>
        <v>9.375E-2</v>
      </c>
      <c r="H32" s="379">
        <f t="shared" si="3"/>
        <v>64</v>
      </c>
    </row>
    <row r="33" spans="1:8" s="116" customFormat="1" ht="12.95">
      <c r="A33" s="291" t="s">
        <v>137</v>
      </c>
      <c r="B33" s="379">
        <v>2</v>
      </c>
      <c r="C33" s="382">
        <f t="shared" si="0"/>
        <v>4.4444444444444446E-2</v>
      </c>
      <c r="D33" s="379">
        <v>41</v>
      </c>
      <c r="E33" s="382">
        <f t="shared" si="1"/>
        <v>0.91111111111111109</v>
      </c>
      <c r="F33" s="379">
        <v>2</v>
      </c>
      <c r="G33" s="382">
        <f t="shared" si="2"/>
        <v>4.4444444444444446E-2</v>
      </c>
      <c r="H33" s="379">
        <f t="shared" si="3"/>
        <v>45</v>
      </c>
    </row>
    <row r="34" spans="1:8" s="116" customFormat="1" ht="12.95">
      <c r="A34" s="291" t="s">
        <v>138</v>
      </c>
      <c r="B34" s="379">
        <v>33</v>
      </c>
      <c r="C34" s="382">
        <f t="shared" si="0"/>
        <v>0.41772151898734178</v>
      </c>
      <c r="D34" s="379">
        <v>41</v>
      </c>
      <c r="E34" s="382">
        <f t="shared" si="1"/>
        <v>0.51898734177215189</v>
      </c>
      <c r="F34" s="379">
        <v>5</v>
      </c>
      <c r="G34" s="382">
        <f t="shared" si="2"/>
        <v>6.3291139240506333E-2</v>
      </c>
      <c r="H34" s="379">
        <f t="shared" si="3"/>
        <v>79</v>
      </c>
    </row>
    <row r="35" spans="1:8" s="116" customFormat="1" ht="12.95">
      <c r="A35" s="291" t="s">
        <v>139</v>
      </c>
      <c r="B35" s="379">
        <v>9</v>
      </c>
      <c r="C35" s="382">
        <f t="shared" si="0"/>
        <v>0.10344827586206896</v>
      </c>
      <c r="D35" s="379">
        <v>71</v>
      </c>
      <c r="E35" s="382">
        <f t="shared" si="1"/>
        <v>0.81609195402298851</v>
      </c>
      <c r="F35" s="379">
        <v>7</v>
      </c>
      <c r="G35" s="382">
        <f t="shared" si="2"/>
        <v>8.0459770114942528E-2</v>
      </c>
      <c r="H35" s="379">
        <f t="shared" si="3"/>
        <v>87</v>
      </c>
    </row>
    <row r="36" spans="1:8" s="116" customFormat="1" ht="12.95">
      <c r="A36" s="291" t="s">
        <v>140</v>
      </c>
      <c r="B36" s="379">
        <v>12</v>
      </c>
      <c r="C36" s="382">
        <f t="shared" si="0"/>
        <v>0.17142857142857143</v>
      </c>
      <c r="D36" s="379">
        <v>56</v>
      </c>
      <c r="E36" s="382">
        <f t="shared" si="1"/>
        <v>0.8</v>
      </c>
      <c r="F36" s="379">
        <v>2</v>
      </c>
      <c r="G36" s="382">
        <f t="shared" si="2"/>
        <v>2.8571428571428571E-2</v>
      </c>
      <c r="H36" s="379">
        <f t="shared" si="3"/>
        <v>70</v>
      </c>
    </row>
    <row r="37" spans="1:8" s="116" customFormat="1" ht="12.95">
      <c r="A37" s="291" t="s">
        <v>141</v>
      </c>
      <c r="B37" s="379">
        <v>0</v>
      </c>
      <c r="C37" s="382">
        <f t="shared" si="0"/>
        <v>0</v>
      </c>
      <c r="D37" s="379">
        <v>61</v>
      </c>
      <c r="E37" s="382">
        <f t="shared" si="1"/>
        <v>0.93846153846153846</v>
      </c>
      <c r="F37" s="379">
        <v>4</v>
      </c>
      <c r="G37" s="382">
        <f t="shared" si="2"/>
        <v>6.1538461538461542E-2</v>
      </c>
      <c r="H37" s="379">
        <f t="shared" si="3"/>
        <v>65</v>
      </c>
    </row>
    <row r="38" spans="1:8" s="116" customFormat="1" ht="12.95">
      <c r="A38" s="291" t="s">
        <v>142</v>
      </c>
      <c r="B38" s="379">
        <v>11</v>
      </c>
      <c r="C38" s="382">
        <f t="shared" si="0"/>
        <v>0.28947368421052633</v>
      </c>
      <c r="D38" s="379">
        <v>25</v>
      </c>
      <c r="E38" s="382">
        <f t="shared" si="1"/>
        <v>0.65789473684210531</v>
      </c>
      <c r="F38" s="379">
        <v>2</v>
      </c>
      <c r="G38" s="382">
        <f t="shared" si="2"/>
        <v>5.2631578947368418E-2</v>
      </c>
      <c r="H38" s="379">
        <f t="shared" si="3"/>
        <v>38</v>
      </c>
    </row>
    <row r="39" spans="1:8" s="116" customFormat="1" ht="12.95">
      <c r="A39" s="291" t="s">
        <v>143</v>
      </c>
      <c r="B39" s="379">
        <v>25</v>
      </c>
      <c r="C39" s="382">
        <f t="shared" si="0"/>
        <v>0.27173913043478259</v>
      </c>
      <c r="D39" s="379">
        <v>64</v>
      </c>
      <c r="E39" s="382">
        <f t="shared" si="1"/>
        <v>0.69565217391304346</v>
      </c>
      <c r="F39" s="379">
        <v>3</v>
      </c>
      <c r="G39" s="382">
        <f t="shared" si="2"/>
        <v>3.2608695652173912E-2</v>
      </c>
      <c r="H39" s="379">
        <f t="shared" si="3"/>
        <v>92</v>
      </c>
    </row>
    <row r="40" spans="1:8" s="116" customFormat="1" ht="12.95">
      <c r="A40" s="291" t="s">
        <v>144</v>
      </c>
      <c r="B40" s="379">
        <v>0</v>
      </c>
      <c r="C40" s="382">
        <f t="shared" si="0"/>
        <v>0</v>
      </c>
      <c r="D40" s="379">
        <v>113</v>
      </c>
      <c r="E40" s="382">
        <f t="shared" si="1"/>
        <v>0.91129032258064513</v>
      </c>
      <c r="F40" s="379">
        <v>11</v>
      </c>
      <c r="G40" s="382">
        <f t="shared" si="2"/>
        <v>8.8709677419354843E-2</v>
      </c>
      <c r="H40" s="379">
        <f t="shared" si="3"/>
        <v>124</v>
      </c>
    </row>
    <row r="41" spans="1:8" s="116" customFormat="1" ht="12.95">
      <c r="A41" s="291" t="s">
        <v>145</v>
      </c>
      <c r="B41" s="379">
        <v>0</v>
      </c>
      <c r="C41" s="382">
        <v>0</v>
      </c>
      <c r="D41" s="379">
        <v>0</v>
      </c>
      <c r="E41" s="382">
        <v>0</v>
      </c>
      <c r="F41" s="379">
        <v>0</v>
      </c>
      <c r="G41" s="382">
        <v>0</v>
      </c>
      <c r="H41" s="379">
        <f t="shared" si="3"/>
        <v>0</v>
      </c>
    </row>
    <row r="42" spans="1:8" s="116" customFormat="1" ht="12.95">
      <c r="A42" s="291" t="s">
        <v>146</v>
      </c>
      <c r="B42" s="379">
        <v>0</v>
      </c>
      <c r="C42" s="382">
        <v>0</v>
      </c>
      <c r="D42" s="379">
        <v>0</v>
      </c>
      <c r="E42" s="382">
        <v>0</v>
      </c>
      <c r="F42" s="379">
        <v>0</v>
      </c>
      <c r="G42" s="382">
        <v>0</v>
      </c>
      <c r="H42" s="379">
        <f t="shared" si="3"/>
        <v>0</v>
      </c>
    </row>
    <row r="43" spans="1:8" s="116" customFormat="1" ht="12.95">
      <c r="B43" s="380"/>
      <c r="C43" s="380"/>
      <c r="D43" s="380"/>
      <c r="E43" s="380"/>
      <c r="F43" s="380"/>
      <c r="G43" s="380"/>
    </row>
    <row r="44" spans="1:8" s="116" customFormat="1" ht="12.95">
      <c r="A44" s="135" t="s">
        <v>154</v>
      </c>
      <c r="B44" s="380"/>
      <c r="C44" s="380"/>
      <c r="D44" s="380"/>
      <c r="E44" s="380"/>
      <c r="F44" s="380"/>
      <c r="G44" s="380"/>
    </row>
  </sheetData>
  <sheetProtection selectLockedCells="1" selectUnlockedCells="1"/>
  <mergeCells count="6">
    <mergeCell ref="A3:H3"/>
    <mergeCell ref="A7:A9"/>
    <mergeCell ref="B7:H7"/>
    <mergeCell ref="B8:C8"/>
    <mergeCell ref="D8:E8"/>
    <mergeCell ref="F8:G8"/>
  </mergeCells>
  <conditionalFormatting sqref="B5:C5 A4:C4">
    <cfRule type="duplicateValues" dxfId="152" priority="3"/>
  </conditionalFormatting>
  <conditionalFormatting sqref="D4:H5">
    <cfRule type="duplicateValues" dxfId="151" priority="2"/>
  </conditionalFormatting>
  <conditionalFormatting sqref="A5">
    <cfRule type="duplicateValues" dxfId="15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187AF-D1CA-7942-980A-30179EA66A25}">
  <dimension ref="A1:N45"/>
  <sheetViews>
    <sheetView showGridLines="0" zoomScale="87" zoomScaleNormal="87" workbookViewId="0">
      <selection activeCell="H9" sqref="H9:I9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3" width="11.42578125" style="142"/>
    <col min="14" max="14" width="14.140625" style="128" bestFit="1" customWidth="1"/>
    <col min="15" max="16384" width="11.42578125" style="128"/>
  </cols>
  <sheetData>
    <row r="1" spans="1:14" s="114" customFormat="1" ht="59.25" customHeight="1">
      <c r="B1" s="371"/>
      <c r="C1" s="371"/>
    </row>
    <row r="2" spans="1:14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</row>
    <row r="3" spans="1:14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</row>
    <row r="4" spans="1:14">
      <c r="A4" s="191" t="s">
        <v>29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</row>
    <row r="5" spans="1:14">
      <c r="A5" s="383" t="s">
        <v>305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</row>
    <row r="6" spans="1:14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8" spans="1:14" s="116" customFormat="1" ht="12.95">
      <c r="A8" s="618" t="s">
        <v>112</v>
      </c>
      <c r="B8" s="621" t="s">
        <v>306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3"/>
    </row>
    <row r="9" spans="1:14" s="116" customFormat="1" ht="38.25" customHeight="1">
      <c r="A9" s="619"/>
      <c r="B9" s="621" t="s">
        <v>307</v>
      </c>
      <c r="C9" s="623"/>
      <c r="D9" s="621" t="s">
        <v>308</v>
      </c>
      <c r="E9" s="623"/>
      <c r="F9" s="621" t="s">
        <v>309</v>
      </c>
      <c r="G9" s="623"/>
      <c r="H9" s="621" t="s">
        <v>310</v>
      </c>
      <c r="I9" s="623"/>
      <c r="J9" s="621" t="s">
        <v>311</v>
      </c>
      <c r="K9" s="623"/>
      <c r="L9" s="621" t="s">
        <v>312</v>
      </c>
      <c r="M9" s="623"/>
      <c r="N9" s="41" t="s">
        <v>313</v>
      </c>
    </row>
    <row r="10" spans="1:14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/>
    </row>
    <row r="11" spans="1:14" s="116" customFormat="1" ht="12.95">
      <c r="A11" s="376" t="s">
        <v>114</v>
      </c>
      <c r="B11" s="377">
        <f>SUM(B12:B43)</f>
        <v>2077</v>
      </c>
      <c r="C11" s="381">
        <f t="shared" ref="C11:C43" si="0">B11/$N11</f>
        <v>0.47183098591549294</v>
      </c>
      <c r="D11" s="377">
        <f>SUM(D12:D43)</f>
        <v>2315</v>
      </c>
      <c r="E11" s="381">
        <f t="shared" ref="E11:E43" si="1">D11/$N11</f>
        <v>0.52589731940027262</v>
      </c>
      <c r="F11" s="377">
        <f>SUM(F12:F43)</f>
        <v>695</v>
      </c>
      <c r="G11" s="381">
        <f t="shared" ref="G11:G43" si="2">F11/$N11</f>
        <v>0.1578827805542935</v>
      </c>
      <c r="H11" s="377">
        <f>SUM(H12:H43)</f>
        <v>34</v>
      </c>
      <c r="I11" s="381">
        <f t="shared" ref="I11:I43" si="3">H11/$N11</f>
        <v>7.7237619263970918E-3</v>
      </c>
      <c r="J11" s="377">
        <f>SUM(J12:J43)</f>
        <v>649</v>
      </c>
      <c r="K11" s="381">
        <f t="shared" ref="K11:K43" si="4">J11/$N11</f>
        <v>0.14743298500681509</v>
      </c>
      <c r="L11" s="377">
        <f>SUM(L12:L43)</f>
        <v>1234</v>
      </c>
      <c r="M11" s="381">
        <f t="shared" ref="M11:M43" si="5">L11/$N11</f>
        <v>0.28032712403452975</v>
      </c>
      <c r="N11" s="377">
        <v>4402</v>
      </c>
    </row>
    <row r="12" spans="1:14" s="116" customFormat="1" ht="12.95">
      <c r="A12" s="291" t="s">
        <v>115</v>
      </c>
      <c r="B12" s="379">
        <v>43</v>
      </c>
      <c r="C12" s="382">
        <f t="shared" si="0"/>
        <v>0.46739130434782611</v>
      </c>
      <c r="D12" s="379">
        <v>18</v>
      </c>
      <c r="E12" s="382">
        <f t="shared" si="1"/>
        <v>0.19565217391304349</v>
      </c>
      <c r="F12" s="379">
        <v>8</v>
      </c>
      <c r="G12" s="382">
        <f t="shared" si="2"/>
        <v>8.6956521739130432E-2</v>
      </c>
      <c r="H12" s="379">
        <v>1</v>
      </c>
      <c r="I12" s="382">
        <f t="shared" si="3"/>
        <v>1.0869565217391304E-2</v>
      </c>
      <c r="J12" s="379">
        <v>10</v>
      </c>
      <c r="K12" s="382">
        <f t="shared" si="4"/>
        <v>0.10869565217391304</v>
      </c>
      <c r="L12" s="379">
        <v>42</v>
      </c>
      <c r="M12" s="382">
        <f t="shared" si="5"/>
        <v>0.45652173913043476</v>
      </c>
      <c r="N12" s="379">
        <v>92</v>
      </c>
    </row>
    <row r="13" spans="1:14" s="116" customFormat="1" ht="12.95">
      <c r="A13" s="291" t="s">
        <v>116</v>
      </c>
      <c r="B13" s="379">
        <v>135</v>
      </c>
      <c r="C13" s="382">
        <f t="shared" si="0"/>
        <v>0.4576271186440678</v>
      </c>
      <c r="D13" s="379">
        <v>187</v>
      </c>
      <c r="E13" s="382">
        <f t="shared" si="1"/>
        <v>0.63389830508474576</v>
      </c>
      <c r="F13" s="379">
        <v>84</v>
      </c>
      <c r="G13" s="382">
        <f t="shared" si="2"/>
        <v>0.28474576271186441</v>
      </c>
      <c r="H13" s="379">
        <v>6</v>
      </c>
      <c r="I13" s="382">
        <f t="shared" si="3"/>
        <v>2.0338983050847456E-2</v>
      </c>
      <c r="J13" s="379">
        <v>25</v>
      </c>
      <c r="K13" s="382">
        <f t="shared" si="4"/>
        <v>8.4745762711864403E-2</v>
      </c>
      <c r="L13" s="379">
        <v>58</v>
      </c>
      <c r="M13" s="382">
        <f t="shared" si="5"/>
        <v>0.19661016949152543</v>
      </c>
      <c r="N13" s="379">
        <v>295</v>
      </c>
    </row>
    <row r="14" spans="1:14" s="116" customFormat="1" ht="12.95">
      <c r="A14" s="291" t="s">
        <v>117</v>
      </c>
      <c r="B14" s="379">
        <v>0</v>
      </c>
      <c r="C14" s="382">
        <f t="shared" si="0"/>
        <v>0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v>0</v>
      </c>
      <c r="K14" s="382">
        <f t="shared" si="4"/>
        <v>0</v>
      </c>
      <c r="L14" s="379">
        <v>1</v>
      </c>
      <c r="M14" s="382">
        <f t="shared" si="5"/>
        <v>1</v>
      </c>
      <c r="N14" s="379">
        <v>1</v>
      </c>
    </row>
    <row r="15" spans="1:14" s="116" customFormat="1" ht="12.95">
      <c r="A15" s="291" t="s">
        <v>118</v>
      </c>
      <c r="B15" s="379">
        <v>59</v>
      </c>
      <c r="C15" s="382">
        <f t="shared" si="0"/>
        <v>0.35542168674698793</v>
      </c>
      <c r="D15" s="379">
        <v>63</v>
      </c>
      <c r="E15" s="382">
        <f t="shared" si="1"/>
        <v>0.37951807228915663</v>
      </c>
      <c r="F15" s="379">
        <v>2</v>
      </c>
      <c r="G15" s="382">
        <f t="shared" si="2"/>
        <v>1.2048192771084338E-2</v>
      </c>
      <c r="H15" s="379">
        <v>0</v>
      </c>
      <c r="I15" s="382">
        <f t="shared" si="3"/>
        <v>0</v>
      </c>
      <c r="J15" s="379">
        <v>5</v>
      </c>
      <c r="K15" s="382">
        <f t="shared" si="4"/>
        <v>3.0120481927710843E-2</v>
      </c>
      <c r="L15" s="379">
        <v>61</v>
      </c>
      <c r="M15" s="382">
        <f t="shared" si="5"/>
        <v>0.36746987951807231</v>
      </c>
      <c r="N15" s="379">
        <v>166</v>
      </c>
    </row>
    <row r="16" spans="1:14" s="116" customFormat="1" ht="12.95">
      <c r="A16" s="291" t="s">
        <v>119</v>
      </c>
      <c r="B16" s="379">
        <v>258</v>
      </c>
      <c r="C16" s="382">
        <f t="shared" si="0"/>
        <v>0.62019230769230771</v>
      </c>
      <c r="D16" s="379">
        <v>302</v>
      </c>
      <c r="E16" s="382">
        <f t="shared" si="1"/>
        <v>0.72596153846153844</v>
      </c>
      <c r="F16" s="379">
        <v>16</v>
      </c>
      <c r="G16" s="382">
        <f t="shared" si="2"/>
        <v>3.8461538461538464E-2</v>
      </c>
      <c r="H16" s="379">
        <v>2</v>
      </c>
      <c r="I16" s="382">
        <f t="shared" si="3"/>
        <v>4.807692307692308E-3</v>
      </c>
      <c r="J16" s="379">
        <v>53</v>
      </c>
      <c r="K16" s="382">
        <f t="shared" si="4"/>
        <v>0.12740384615384615</v>
      </c>
      <c r="L16" s="379">
        <v>58</v>
      </c>
      <c r="M16" s="382">
        <f t="shared" si="5"/>
        <v>0.13942307692307693</v>
      </c>
      <c r="N16" s="379">
        <v>416</v>
      </c>
    </row>
    <row r="17" spans="1:14" s="116" customFormat="1" ht="12.95">
      <c r="A17" s="291" t="s">
        <v>120</v>
      </c>
      <c r="B17" s="379">
        <v>101</v>
      </c>
      <c r="C17" s="382">
        <f t="shared" si="0"/>
        <v>0.49509803921568629</v>
      </c>
      <c r="D17" s="379">
        <v>69</v>
      </c>
      <c r="E17" s="382">
        <f t="shared" si="1"/>
        <v>0.33823529411764708</v>
      </c>
      <c r="F17" s="379">
        <v>14</v>
      </c>
      <c r="G17" s="382">
        <f t="shared" si="2"/>
        <v>6.8627450980392163E-2</v>
      </c>
      <c r="H17" s="379">
        <v>1</v>
      </c>
      <c r="I17" s="382">
        <f t="shared" si="3"/>
        <v>4.9019607843137254E-3</v>
      </c>
      <c r="J17" s="379">
        <v>48</v>
      </c>
      <c r="K17" s="382">
        <f t="shared" si="4"/>
        <v>0.23529411764705882</v>
      </c>
      <c r="L17" s="379">
        <v>72</v>
      </c>
      <c r="M17" s="382">
        <f t="shared" si="5"/>
        <v>0.35294117647058826</v>
      </c>
      <c r="N17" s="379">
        <v>204</v>
      </c>
    </row>
    <row r="18" spans="1:14" s="116" customFormat="1" ht="12.95">
      <c r="A18" s="291" t="s">
        <v>121</v>
      </c>
      <c r="B18" s="379">
        <v>264</v>
      </c>
      <c r="C18" s="382">
        <f t="shared" si="0"/>
        <v>0.5892857142857143</v>
      </c>
      <c r="D18" s="379">
        <v>296</v>
      </c>
      <c r="E18" s="382">
        <f t="shared" si="1"/>
        <v>0.6607142857142857</v>
      </c>
      <c r="F18" s="379">
        <v>100</v>
      </c>
      <c r="G18" s="382">
        <f t="shared" si="2"/>
        <v>0.22321428571428573</v>
      </c>
      <c r="H18" s="379">
        <v>0</v>
      </c>
      <c r="I18" s="382">
        <f t="shared" si="3"/>
        <v>0</v>
      </c>
      <c r="J18" s="379">
        <v>103</v>
      </c>
      <c r="K18" s="382">
        <f t="shared" si="4"/>
        <v>0.22991071428571427</v>
      </c>
      <c r="L18" s="379">
        <v>93</v>
      </c>
      <c r="M18" s="382">
        <f t="shared" si="5"/>
        <v>0.20758928571428573</v>
      </c>
      <c r="N18" s="379">
        <v>448</v>
      </c>
    </row>
    <row r="19" spans="1:14" s="116" customFormat="1" ht="12.95">
      <c r="A19" s="291" t="s">
        <v>122</v>
      </c>
      <c r="B19" s="379">
        <v>134</v>
      </c>
      <c r="C19" s="382">
        <f t="shared" si="0"/>
        <v>0.57021276595744685</v>
      </c>
      <c r="D19" s="379">
        <v>151</v>
      </c>
      <c r="E19" s="382">
        <f t="shared" si="1"/>
        <v>0.64255319148936174</v>
      </c>
      <c r="F19" s="379">
        <v>77</v>
      </c>
      <c r="G19" s="382">
        <f t="shared" si="2"/>
        <v>0.32765957446808508</v>
      </c>
      <c r="H19" s="379">
        <v>8</v>
      </c>
      <c r="I19" s="382">
        <f t="shared" si="3"/>
        <v>3.4042553191489362E-2</v>
      </c>
      <c r="J19" s="379">
        <v>15</v>
      </c>
      <c r="K19" s="382">
        <f t="shared" si="4"/>
        <v>6.3829787234042548E-2</v>
      </c>
      <c r="L19" s="379">
        <v>29</v>
      </c>
      <c r="M19" s="382">
        <f t="shared" si="5"/>
        <v>0.12340425531914893</v>
      </c>
      <c r="N19" s="379">
        <v>235</v>
      </c>
    </row>
    <row r="20" spans="1:14" s="116" customFormat="1" ht="12.95">
      <c r="A20" s="291" t="s">
        <v>123</v>
      </c>
      <c r="B20" s="379">
        <v>21</v>
      </c>
      <c r="C20" s="382">
        <f t="shared" si="0"/>
        <v>0.75</v>
      </c>
      <c r="D20" s="379">
        <v>20</v>
      </c>
      <c r="E20" s="382">
        <f t="shared" si="1"/>
        <v>0.7142857142857143</v>
      </c>
      <c r="F20" s="379">
        <v>12</v>
      </c>
      <c r="G20" s="382">
        <f t="shared" si="2"/>
        <v>0.42857142857142855</v>
      </c>
      <c r="H20" s="379">
        <v>0</v>
      </c>
      <c r="I20" s="382">
        <f t="shared" si="3"/>
        <v>0</v>
      </c>
      <c r="J20" s="379">
        <v>17</v>
      </c>
      <c r="K20" s="382">
        <f t="shared" si="4"/>
        <v>0.6071428571428571</v>
      </c>
      <c r="L20" s="379">
        <v>6</v>
      </c>
      <c r="M20" s="382">
        <f t="shared" si="5"/>
        <v>0.21428571428571427</v>
      </c>
      <c r="N20" s="379">
        <v>28</v>
      </c>
    </row>
    <row r="21" spans="1:14" s="116" customFormat="1" ht="12.95">
      <c r="A21" s="291" t="s">
        <v>124</v>
      </c>
      <c r="B21" s="379">
        <v>1</v>
      </c>
      <c r="C21" s="382">
        <f t="shared" si="0"/>
        <v>1</v>
      </c>
      <c r="D21" s="379">
        <v>1</v>
      </c>
      <c r="E21" s="382">
        <f t="shared" si="1"/>
        <v>1</v>
      </c>
      <c r="F21" s="379">
        <v>0</v>
      </c>
      <c r="G21" s="382">
        <f t="shared" si="2"/>
        <v>0</v>
      </c>
      <c r="H21" s="379">
        <v>0</v>
      </c>
      <c r="I21" s="382">
        <f t="shared" si="3"/>
        <v>0</v>
      </c>
      <c r="J21" s="379">
        <v>1</v>
      </c>
      <c r="K21" s="382">
        <f t="shared" si="4"/>
        <v>1</v>
      </c>
      <c r="L21" s="379">
        <v>0</v>
      </c>
      <c r="M21" s="382">
        <f t="shared" si="5"/>
        <v>0</v>
      </c>
      <c r="N21" s="379">
        <v>1</v>
      </c>
    </row>
    <row r="22" spans="1:14" s="116" customFormat="1" ht="12.95">
      <c r="A22" s="291" t="s">
        <v>125</v>
      </c>
      <c r="B22" s="379">
        <v>55</v>
      </c>
      <c r="C22" s="382">
        <f t="shared" si="0"/>
        <v>0.36423841059602646</v>
      </c>
      <c r="D22" s="379">
        <v>48</v>
      </c>
      <c r="E22" s="382">
        <f t="shared" si="1"/>
        <v>0.31788079470198677</v>
      </c>
      <c r="F22" s="379">
        <v>27</v>
      </c>
      <c r="G22" s="382">
        <f t="shared" si="2"/>
        <v>0.17880794701986755</v>
      </c>
      <c r="H22" s="379">
        <v>2</v>
      </c>
      <c r="I22" s="382">
        <f t="shared" si="3"/>
        <v>1.3245033112582781E-2</v>
      </c>
      <c r="J22" s="379">
        <v>13</v>
      </c>
      <c r="K22" s="382">
        <f t="shared" si="4"/>
        <v>8.6092715231788075E-2</v>
      </c>
      <c r="L22" s="379">
        <v>66</v>
      </c>
      <c r="M22" s="382">
        <f t="shared" si="5"/>
        <v>0.4370860927152318</v>
      </c>
      <c r="N22" s="379">
        <v>151</v>
      </c>
    </row>
    <row r="23" spans="1:14" s="116" customFormat="1" ht="12.95">
      <c r="A23" s="291" t="s">
        <v>126</v>
      </c>
      <c r="B23" s="379">
        <v>4</v>
      </c>
      <c r="C23" s="382">
        <f t="shared" si="0"/>
        <v>0.66666666666666663</v>
      </c>
      <c r="D23" s="379">
        <v>2</v>
      </c>
      <c r="E23" s="382">
        <f t="shared" si="1"/>
        <v>0.33333333333333331</v>
      </c>
      <c r="F23" s="379">
        <v>0</v>
      </c>
      <c r="G23" s="382">
        <f t="shared" si="2"/>
        <v>0</v>
      </c>
      <c r="H23" s="379">
        <v>0</v>
      </c>
      <c r="I23" s="382">
        <f t="shared" si="3"/>
        <v>0</v>
      </c>
      <c r="J23" s="379">
        <v>0</v>
      </c>
      <c r="K23" s="382">
        <f t="shared" si="4"/>
        <v>0</v>
      </c>
      <c r="L23" s="379">
        <v>2</v>
      </c>
      <c r="M23" s="382">
        <f t="shared" si="5"/>
        <v>0.33333333333333331</v>
      </c>
      <c r="N23" s="379">
        <v>6</v>
      </c>
    </row>
    <row r="24" spans="1:14" s="116" customFormat="1" ht="12.95">
      <c r="A24" s="291" t="s">
        <v>127</v>
      </c>
      <c r="B24" s="379">
        <v>23</v>
      </c>
      <c r="C24" s="382">
        <f t="shared" si="0"/>
        <v>0.6216216216216216</v>
      </c>
      <c r="D24" s="379">
        <v>15</v>
      </c>
      <c r="E24" s="382">
        <f t="shared" si="1"/>
        <v>0.40540540540540543</v>
      </c>
      <c r="F24" s="379">
        <v>0</v>
      </c>
      <c r="G24" s="382">
        <f t="shared" si="2"/>
        <v>0</v>
      </c>
      <c r="H24" s="379">
        <v>0</v>
      </c>
      <c r="I24" s="382">
        <f t="shared" si="3"/>
        <v>0</v>
      </c>
      <c r="J24" s="379">
        <v>5</v>
      </c>
      <c r="K24" s="382">
        <f t="shared" si="4"/>
        <v>0.13513513513513514</v>
      </c>
      <c r="L24" s="379">
        <v>7</v>
      </c>
      <c r="M24" s="382">
        <f t="shared" si="5"/>
        <v>0.1891891891891892</v>
      </c>
      <c r="N24" s="379">
        <v>37</v>
      </c>
    </row>
    <row r="25" spans="1:14" s="116" customFormat="1" ht="12.95">
      <c r="A25" s="291" t="s">
        <v>128</v>
      </c>
      <c r="B25" s="379">
        <v>38</v>
      </c>
      <c r="C25" s="382">
        <f t="shared" si="0"/>
        <v>0.36893203883495146</v>
      </c>
      <c r="D25" s="379">
        <v>28</v>
      </c>
      <c r="E25" s="382">
        <f t="shared" si="1"/>
        <v>0.27184466019417475</v>
      </c>
      <c r="F25" s="379">
        <v>2</v>
      </c>
      <c r="G25" s="382">
        <f t="shared" si="2"/>
        <v>1.9417475728155338E-2</v>
      </c>
      <c r="H25" s="379">
        <v>0</v>
      </c>
      <c r="I25" s="382">
        <f t="shared" si="3"/>
        <v>0</v>
      </c>
      <c r="J25" s="379">
        <v>21</v>
      </c>
      <c r="K25" s="382">
        <f t="shared" si="4"/>
        <v>0.20388349514563106</v>
      </c>
      <c r="L25" s="379">
        <v>49</v>
      </c>
      <c r="M25" s="382">
        <f t="shared" si="5"/>
        <v>0.47572815533980584</v>
      </c>
      <c r="N25" s="379">
        <v>103</v>
      </c>
    </row>
    <row r="26" spans="1:14" s="116" customFormat="1" ht="12.95">
      <c r="A26" s="291" t="s">
        <v>129</v>
      </c>
      <c r="B26" s="379">
        <v>136</v>
      </c>
      <c r="C26" s="382">
        <f t="shared" si="0"/>
        <v>0.39882697947214074</v>
      </c>
      <c r="D26" s="379">
        <v>164</v>
      </c>
      <c r="E26" s="382">
        <f t="shared" si="1"/>
        <v>0.48093841642228741</v>
      </c>
      <c r="F26" s="379">
        <v>49</v>
      </c>
      <c r="G26" s="382">
        <f t="shared" si="2"/>
        <v>0.14369501466275661</v>
      </c>
      <c r="H26" s="379">
        <v>1</v>
      </c>
      <c r="I26" s="382">
        <f t="shared" si="3"/>
        <v>2.9325513196480938E-3</v>
      </c>
      <c r="J26" s="379">
        <v>27</v>
      </c>
      <c r="K26" s="382">
        <f t="shared" si="4"/>
        <v>7.9178885630498533E-2</v>
      </c>
      <c r="L26" s="379">
        <v>116</v>
      </c>
      <c r="M26" s="382">
        <f t="shared" si="5"/>
        <v>0.34017595307917886</v>
      </c>
      <c r="N26" s="379">
        <v>341</v>
      </c>
    </row>
    <row r="27" spans="1:14" s="116" customFormat="1" ht="12.95">
      <c r="A27" s="291" t="s">
        <v>130</v>
      </c>
      <c r="B27" s="379">
        <v>1</v>
      </c>
      <c r="C27" s="382">
        <f t="shared" si="0"/>
        <v>1</v>
      </c>
      <c r="D27" s="379">
        <v>1</v>
      </c>
      <c r="E27" s="382">
        <f t="shared" si="1"/>
        <v>1</v>
      </c>
      <c r="F27" s="379">
        <v>1</v>
      </c>
      <c r="G27" s="382">
        <f t="shared" si="2"/>
        <v>1</v>
      </c>
      <c r="H27" s="379">
        <v>0</v>
      </c>
      <c r="I27" s="382">
        <f t="shared" si="3"/>
        <v>0</v>
      </c>
      <c r="J27" s="379">
        <v>0</v>
      </c>
      <c r="K27" s="382">
        <f t="shared" si="4"/>
        <v>0</v>
      </c>
      <c r="L27" s="379">
        <v>0</v>
      </c>
      <c r="M27" s="382">
        <f t="shared" si="5"/>
        <v>0</v>
      </c>
      <c r="N27" s="379">
        <v>1</v>
      </c>
    </row>
    <row r="28" spans="1:14" s="116" customFormat="1" ht="12.95">
      <c r="A28" s="291" t="s">
        <v>131</v>
      </c>
      <c r="B28" s="379">
        <v>0</v>
      </c>
      <c r="C28" s="382">
        <f t="shared" si="0"/>
        <v>0</v>
      </c>
      <c r="D28" s="379">
        <v>0</v>
      </c>
      <c r="E28" s="382">
        <f t="shared" si="1"/>
        <v>0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2</v>
      </c>
      <c r="M28" s="382">
        <f t="shared" si="5"/>
        <v>1</v>
      </c>
      <c r="N28" s="379">
        <v>2</v>
      </c>
    </row>
    <row r="29" spans="1:14" s="116" customFormat="1" ht="12.95">
      <c r="A29" s="291" t="s">
        <v>132</v>
      </c>
      <c r="B29" s="379">
        <v>88</v>
      </c>
      <c r="C29" s="382">
        <f t="shared" si="0"/>
        <v>0.44444444444444442</v>
      </c>
      <c r="D29" s="379">
        <v>112</v>
      </c>
      <c r="E29" s="382">
        <f t="shared" si="1"/>
        <v>0.56565656565656564</v>
      </c>
      <c r="F29" s="379">
        <v>43</v>
      </c>
      <c r="G29" s="382">
        <f t="shared" si="2"/>
        <v>0.21717171717171718</v>
      </c>
      <c r="H29" s="379">
        <v>5</v>
      </c>
      <c r="I29" s="382">
        <f t="shared" si="3"/>
        <v>2.5252525252525252E-2</v>
      </c>
      <c r="J29" s="379">
        <v>47</v>
      </c>
      <c r="K29" s="382">
        <f t="shared" si="4"/>
        <v>0.23737373737373738</v>
      </c>
      <c r="L29" s="379">
        <v>52</v>
      </c>
      <c r="M29" s="382">
        <f t="shared" si="5"/>
        <v>0.26262626262626265</v>
      </c>
      <c r="N29" s="379">
        <v>198</v>
      </c>
    </row>
    <row r="30" spans="1:14" s="116" customFormat="1" ht="12.95">
      <c r="A30" s="291" t="s">
        <v>133</v>
      </c>
      <c r="B30" s="379">
        <v>30</v>
      </c>
      <c r="C30" s="382">
        <f t="shared" si="0"/>
        <v>0.46875</v>
      </c>
      <c r="D30" s="379">
        <v>26</v>
      </c>
      <c r="E30" s="382">
        <f t="shared" si="1"/>
        <v>0.40625</v>
      </c>
      <c r="F30" s="379">
        <v>3</v>
      </c>
      <c r="G30" s="382">
        <f t="shared" si="2"/>
        <v>4.6875E-2</v>
      </c>
      <c r="H30" s="379">
        <v>1</v>
      </c>
      <c r="I30" s="382">
        <f t="shared" si="3"/>
        <v>1.5625E-2</v>
      </c>
      <c r="J30" s="379">
        <v>7</v>
      </c>
      <c r="K30" s="382">
        <f t="shared" si="4"/>
        <v>0.109375</v>
      </c>
      <c r="L30" s="379">
        <v>25</v>
      </c>
      <c r="M30" s="382">
        <f t="shared" si="5"/>
        <v>0.390625</v>
      </c>
      <c r="N30" s="379">
        <v>64</v>
      </c>
    </row>
    <row r="31" spans="1:14" s="116" customFormat="1" ht="12.95">
      <c r="A31" s="291" t="s">
        <v>134</v>
      </c>
      <c r="B31" s="379">
        <v>0</v>
      </c>
      <c r="C31" s="382">
        <f t="shared" si="0"/>
        <v>0</v>
      </c>
      <c r="D31" s="379">
        <v>1</v>
      </c>
      <c r="E31" s="382">
        <f t="shared" si="1"/>
        <v>0.125</v>
      </c>
      <c r="F31" s="379">
        <v>0</v>
      </c>
      <c r="G31" s="382">
        <f t="shared" si="2"/>
        <v>0</v>
      </c>
      <c r="H31" s="379">
        <v>0</v>
      </c>
      <c r="I31" s="382">
        <f t="shared" si="3"/>
        <v>0</v>
      </c>
      <c r="J31" s="379">
        <v>4</v>
      </c>
      <c r="K31" s="382">
        <f t="shared" si="4"/>
        <v>0.5</v>
      </c>
      <c r="L31" s="379">
        <v>3</v>
      </c>
      <c r="M31" s="382">
        <f t="shared" si="5"/>
        <v>0.375</v>
      </c>
      <c r="N31" s="379">
        <v>8</v>
      </c>
    </row>
    <row r="32" spans="1:14" s="116" customFormat="1" ht="12.95">
      <c r="A32" s="291" t="s">
        <v>135</v>
      </c>
      <c r="B32" s="379">
        <v>6</v>
      </c>
      <c r="C32" s="382">
        <f t="shared" si="0"/>
        <v>0.19354838709677419</v>
      </c>
      <c r="D32" s="379">
        <v>10</v>
      </c>
      <c r="E32" s="382">
        <f t="shared" si="1"/>
        <v>0.32258064516129031</v>
      </c>
      <c r="F32" s="379">
        <v>10</v>
      </c>
      <c r="G32" s="382">
        <f t="shared" si="2"/>
        <v>0.32258064516129031</v>
      </c>
      <c r="H32" s="379">
        <v>0</v>
      </c>
      <c r="I32" s="382">
        <f t="shared" si="3"/>
        <v>0</v>
      </c>
      <c r="J32" s="379">
        <v>5</v>
      </c>
      <c r="K32" s="382">
        <f t="shared" si="4"/>
        <v>0.16129032258064516</v>
      </c>
      <c r="L32" s="379">
        <v>10</v>
      </c>
      <c r="M32" s="382">
        <f t="shared" si="5"/>
        <v>0.32258064516129031</v>
      </c>
      <c r="N32" s="379">
        <v>31</v>
      </c>
    </row>
    <row r="33" spans="1:14" s="116" customFormat="1" ht="12.95">
      <c r="A33" s="291" t="s">
        <v>136</v>
      </c>
      <c r="B33" s="379">
        <v>81</v>
      </c>
      <c r="C33" s="382">
        <f t="shared" si="0"/>
        <v>0.60447761194029848</v>
      </c>
      <c r="D33" s="379">
        <v>62</v>
      </c>
      <c r="E33" s="382">
        <f t="shared" si="1"/>
        <v>0.46268656716417911</v>
      </c>
      <c r="F33" s="379">
        <v>23</v>
      </c>
      <c r="G33" s="382">
        <f t="shared" si="2"/>
        <v>0.17164179104477612</v>
      </c>
      <c r="H33" s="379">
        <v>1</v>
      </c>
      <c r="I33" s="382">
        <f t="shared" si="3"/>
        <v>7.462686567164179E-3</v>
      </c>
      <c r="J33" s="379">
        <v>35</v>
      </c>
      <c r="K33" s="382">
        <f t="shared" si="4"/>
        <v>0.26119402985074625</v>
      </c>
      <c r="L33" s="379">
        <v>36</v>
      </c>
      <c r="M33" s="382">
        <f t="shared" si="5"/>
        <v>0.26865671641791045</v>
      </c>
      <c r="N33" s="379">
        <v>134</v>
      </c>
    </row>
    <row r="34" spans="1:14" s="116" customFormat="1" ht="12.95">
      <c r="A34" s="291" t="s">
        <v>137</v>
      </c>
      <c r="B34" s="379">
        <v>44</v>
      </c>
      <c r="C34" s="382">
        <f t="shared" si="0"/>
        <v>0.3188405797101449</v>
      </c>
      <c r="D34" s="379">
        <v>62</v>
      </c>
      <c r="E34" s="382">
        <f t="shared" si="1"/>
        <v>0.44927536231884058</v>
      </c>
      <c r="F34" s="379">
        <v>17</v>
      </c>
      <c r="G34" s="382">
        <f t="shared" si="2"/>
        <v>0.12318840579710146</v>
      </c>
      <c r="H34" s="379">
        <v>0</v>
      </c>
      <c r="I34" s="382">
        <f t="shared" si="3"/>
        <v>0</v>
      </c>
      <c r="J34" s="379">
        <v>9</v>
      </c>
      <c r="K34" s="382">
        <f t="shared" si="4"/>
        <v>6.5217391304347824E-2</v>
      </c>
      <c r="L34" s="379">
        <v>65</v>
      </c>
      <c r="M34" s="382">
        <f t="shared" si="5"/>
        <v>0.47101449275362317</v>
      </c>
      <c r="N34" s="379">
        <v>138</v>
      </c>
    </row>
    <row r="35" spans="1:14" s="116" customFormat="1" ht="12.95">
      <c r="A35" s="291" t="s">
        <v>138</v>
      </c>
      <c r="B35" s="379">
        <v>72</v>
      </c>
      <c r="C35" s="382">
        <f t="shared" si="0"/>
        <v>0.50349650349650354</v>
      </c>
      <c r="D35" s="379">
        <v>47</v>
      </c>
      <c r="E35" s="382">
        <f t="shared" si="1"/>
        <v>0.32867132867132864</v>
      </c>
      <c r="F35" s="379">
        <v>17</v>
      </c>
      <c r="G35" s="382">
        <f t="shared" si="2"/>
        <v>0.11888111888111888</v>
      </c>
      <c r="H35" s="379">
        <v>1</v>
      </c>
      <c r="I35" s="382">
        <f t="shared" si="3"/>
        <v>6.993006993006993E-3</v>
      </c>
      <c r="J35" s="379">
        <v>11</v>
      </c>
      <c r="K35" s="382">
        <f t="shared" si="4"/>
        <v>7.6923076923076927E-2</v>
      </c>
      <c r="L35" s="379">
        <v>58</v>
      </c>
      <c r="M35" s="382">
        <f t="shared" si="5"/>
        <v>0.40559440559440557</v>
      </c>
      <c r="N35" s="379">
        <v>143</v>
      </c>
    </row>
    <row r="36" spans="1:14" s="116" customFormat="1" ht="12.95">
      <c r="A36" s="291" t="s">
        <v>139</v>
      </c>
      <c r="B36" s="379">
        <v>114</v>
      </c>
      <c r="C36" s="382">
        <f t="shared" si="0"/>
        <v>0.52054794520547942</v>
      </c>
      <c r="D36" s="379">
        <v>138</v>
      </c>
      <c r="E36" s="382">
        <f t="shared" si="1"/>
        <v>0.63013698630136983</v>
      </c>
      <c r="F36" s="379">
        <v>72</v>
      </c>
      <c r="G36" s="382">
        <f t="shared" si="2"/>
        <v>0.32876712328767121</v>
      </c>
      <c r="H36" s="379">
        <v>0</v>
      </c>
      <c r="I36" s="382">
        <f t="shared" si="3"/>
        <v>0</v>
      </c>
      <c r="J36" s="379">
        <v>84</v>
      </c>
      <c r="K36" s="382">
        <f t="shared" si="4"/>
        <v>0.38356164383561642</v>
      </c>
      <c r="L36" s="379">
        <v>49</v>
      </c>
      <c r="M36" s="382">
        <f t="shared" si="5"/>
        <v>0.22374429223744291</v>
      </c>
      <c r="N36" s="379">
        <v>219</v>
      </c>
    </row>
    <row r="37" spans="1:14" s="116" customFormat="1" ht="12.95">
      <c r="A37" s="291" t="s">
        <v>140</v>
      </c>
      <c r="B37" s="379">
        <v>90</v>
      </c>
      <c r="C37" s="382">
        <f t="shared" si="0"/>
        <v>0.52325581395348841</v>
      </c>
      <c r="D37" s="379">
        <v>98</v>
      </c>
      <c r="E37" s="382">
        <f t="shared" si="1"/>
        <v>0.56976744186046513</v>
      </c>
      <c r="F37" s="379">
        <v>30</v>
      </c>
      <c r="G37" s="382">
        <f t="shared" si="2"/>
        <v>0.1744186046511628</v>
      </c>
      <c r="H37" s="379">
        <v>1</v>
      </c>
      <c r="I37" s="382">
        <f t="shared" si="3"/>
        <v>5.8139534883720929E-3</v>
      </c>
      <c r="J37" s="379">
        <v>16</v>
      </c>
      <c r="K37" s="382">
        <f t="shared" si="4"/>
        <v>9.3023255813953487E-2</v>
      </c>
      <c r="L37" s="379">
        <v>30</v>
      </c>
      <c r="M37" s="382">
        <f t="shared" si="5"/>
        <v>0.1744186046511628</v>
      </c>
      <c r="N37" s="379">
        <v>172</v>
      </c>
    </row>
    <row r="38" spans="1:14" s="116" customFormat="1" ht="12.95">
      <c r="A38" s="291" t="s">
        <v>141</v>
      </c>
      <c r="B38" s="379">
        <v>80</v>
      </c>
      <c r="C38" s="382">
        <f t="shared" si="0"/>
        <v>0.449438202247191</v>
      </c>
      <c r="D38" s="379">
        <v>116</v>
      </c>
      <c r="E38" s="382">
        <f t="shared" si="1"/>
        <v>0.651685393258427</v>
      </c>
      <c r="F38" s="379">
        <v>36</v>
      </c>
      <c r="G38" s="382">
        <f t="shared" si="2"/>
        <v>0.20224719101123595</v>
      </c>
      <c r="H38" s="379">
        <v>3</v>
      </c>
      <c r="I38" s="382">
        <f t="shared" si="3"/>
        <v>1.6853932584269662E-2</v>
      </c>
      <c r="J38" s="379">
        <v>33</v>
      </c>
      <c r="K38" s="382">
        <f t="shared" si="4"/>
        <v>0.1853932584269663</v>
      </c>
      <c r="L38" s="379">
        <v>42</v>
      </c>
      <c r="M38" s="382">
        <f t="shared" si="5"/>
        <v>0.23595505617977527</v>
      </c>
      <c r="N38" s="379">
        <v>178</v>
      </c>
    </row>
    <row r="39" spans="1:14" s="116" customFormat="1" ht="12.95">
      <c r="A39" s="291" t="s">
        <v>142</v>
      </c>
      <c r="B39" s="379">
        <v>18</v>
      </c>
      <c r="C39" s="382">
        <f t="shared" si="0"/>
        <v>0.46153846153846156</v>
      </c>
      <c r="D39" s="379">
        <v>20</v>
      </c>
      <c r="E39" s="382">
        <f t="shared" si="1"/>
        <v>0.51282051282051277</v>
      </c>
      <c r="F39" s="379">
        <v>5</v>
      </c>
      <c r="G39" s="382">
        <f t="shared" si="2"/>
        <v>0.12820512820512819</v>
      </c>
      <c r="H39" s="379">
        <v>0</v>
      </c>
      <c r="I39" s="382">
        <f t="shared" si="3"/>
        <v>0</v>
      </c>
      <c r="J39" s="379">
        <v>15</v>
      </c>
      <c r="K39" s="382">
        <f t="shared" si="4"/>
        <v>0.38461538461538464</v>
      </c>
      <c r="L39" s="379">
        <v>11</v>
      </c>
      <c r="M39" s="382">
        <f t="shared" si="5"/>
        <v>0.28205128205128205</v>
      </c>
      <c r="N39" s="379">
        <v>39</v>
      </c>
    </row>
    <row r="40" spans="1:14" s="116" customFormat="1" ht="12.95">
      <c r="A40" s="291" t="s">
        <v>143</v>
      </c>
      <c r="B40" s="379">
        <v>81</v>
      </c>
      <c r="C40" s="382">
        <f t="shared" si="0"/>
        <v>0.3253012048192771</v>
      </c>
      <c r="D40" s="379">
        <v>105</v>
      </c>
      <c r="E40" s="382">
        <f t="shared" si="1"/>
        <v>0.42168674698795183</v>
      </c>
      <c r="F40" s="379">
        <v>25</v>
      </c>
      <c r="G40" s="382">
        <f t="shared" si="2"/>
        <v>0.10040160642570281</v>
      </c>
      <c r="H40" s="379">
        <v>1</v>
      </c>
      <c r="I40" s="382">
        <f t="shared" si="3"/>
        <v>4.0160642570281121E-3</v>
      </c>
      <c r="J40" s="379">
        <v>15</v>
      </c>
      <c r="K40" s="382">
        <f t="shared" si="4"/>
        <v>6.0240963855421686E-2</v>
      </c>
      <c r="L40" s="379">
        <v>91</v>
      </c>
      <c r="M40" s="382">
        <f t="shared" si="5"/>
        <v>0.36546184738955823</v>
      </c>
      <c r="N40" s="379">
        <v>249</v>
      </c>
    </row>
    <row r="41" spans="1:14" s="116" customFormat="1" ht="12.95">
      <c r="A41" s="291" t="s">
        <v>144</v>
      </c>
      <c r="B41" s="379">
        <v>100</v>
      </c>
      <c r="C41" s="382">
        <f t="shared" si="0"/>
        <v>0.33898305084745761</v>
      </c>
      <c r="D41" s="379">
        <v>152</v>
      </c>
      <c r="E41" s="382">
        <f t="shared" si="1"/>
        <v>0.51525423728813557</v>
      </c>
      <c r="F41" s="379">
        <v>22</v>
      </c>
      <c r="G41" s="382">
        <f t="shared" si="2"/>
        <v>7.4576271186440682E-2</v>
      </c>
      <c r="H41" s="379">
        <v>0</v>
      </c>
      <c r="I41" s="382">
        <f t="shared" si="3"/>
        <v>0</v>
      </c>
      <c r="J41" s="379">
        <v>25</v>
      </c>
      <c r="K41" s="382">
        <f t="shared" si="4"/>
        <v>8.4745762711864403E-2</v>
      </c>
      <c r="L41" s="379">
        <v>94</v>
      </c>
      <c r="M41" s="382">
        <f t="shared" si="5"/>
        <v>0.31864406779661014</v>
      </c>
      <c r="N41" s="379">
        <v>295</v>
      </c>
    </row>
    <row r="42" spans="1:14" s="116" customFormat="1" ht="12.95">
      <c r="A42" s="291" t="s">
        <v>145</v>
      </c>
      <c r="B42" s="379">
        <v>0</v>
      </c>
      <c r="C42" s="382">
        <f t="shared" si="0"/>
        <v>0</v>
      </c>
      <c r="D42" s="379">
        <v>1</v>
      </c>
      <c r="E42" s="382">
        <f t="shared" si="1"/>
        <v>1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0</v>
      </c>
      <c r="K42" s="382">
        <f t="shared" si="4"/>
        <v>0</v>
      </c>
      <c r="L42" s="379">
        <v>0</v>
      </c>
      <c r="M42" s="382">
        <f t="shared" si="5"/>
        <v>0</v>
      </c>
      <c r="N42" s="379">
        <v>1</v>
      </c>
    </row>
    <row r="43" spans="1:14" s="116" customFormat="1" ht="12.95">
      <c r="A43" s="291" t="s">
        <v>146</v>
      </c>
      <c r="B43" s="379">
        <v>0</v>
      </c>
      <c r="C43" s="382">
        <f t="shared" si="0"/>
        <v>0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0</v>
      </c>
      <c r="I43" s="382">
        <f t="shared" si="3"/>
        <v>0</v>
      </c>
      <c r="J43" s="379">
        <v>0</v>
      </c>
      <c r="K43" s="382">
        <f t="shared" si="4"/>
        <v>0</v>
      </c>
      <c r="L43" s="379">
        <v>6</v>
      </c>
      <c r="M43" s="382">
        <f t="shared" si="5"/>
        <v>1</v>
      </c>
      <c r="N43" s="379">
        <v>6</v>
      </c>
    </row>
    <row r="44" spans="1:14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</row>
    <row r="45" spans="1:14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</sheetData>
  <sheetProtection selectLockedCells="1" selectUnlockedCells="1"/>
  <mergeCells count="9">
    <mergeCell ref="A3:N3"/>
    <mergeCell ref="A8:A10"/>
    <mergeCell ref="B8:N8"/>
    <mergeCell ref="B9:C9"/>
    <mergeCell ref="D9:E9"/>
    <mergeCell ref="F9:G9"/>
    <mergeCell ref="H9:I9"/>
    <mergeCell ref="J9:K9"/>
    <mergeCell ref="L9:M9"/>
  </mergeCells>
  <conditionalFormatting sqref="A4:C5 B6:C6">
    <cfRule type="duplicateValues" dxfId="149" priority="3"/>
  </conditionalFormatting>
  <conditionalFormatting sqref="D4:N6">
    <cfRule type="duplicateValues" dxfId="148" priority="2"/>
  </conditionalFormatting>
  <conditionalFormatting sqref="A6">
    <cfRule type="duplicateValues" dxfId="14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2F94B-D05C-C641-B02C-2FEB9F655D49}">
  <dimension ref="A1:F45"/>
  <sheetViews>
    <sheetView showGridLines="0" zoomScale="87" zoomScaleNormal="87" workbookViewId="0">
      <selection activeCell="G32" sqref="G32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30</v>
      </c>
      <c r="B4" s="373"/>
      <c r="C4" s="373"/>
      <c r="D4" s="373"/>
      <c r="E4" s="373"/>
      <c r="F4" s="373"/>
    </row>
    <row r="5" spans="1:6">
      <c r="A5" s="383" t="s">
        <v>314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315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3708</v>
      </c>
      <c r="C11" s="381">
        <f>B11/$F11</f>
        <v>0.11124111241112411</v>
      </c>
      <c r="D11" s="377">
        <f>SUM(D12:D43)</f>
        <v>29625</v>
      </c>
      <c r="E11" s="381">
        <f>D11/$F11</f>
        <v>0.88875888758887589</v>
      </c>
      <c r="F11" s="377">
        <f>SUM(F12:F43)</f>
        <v>33333</v>
      </c>
    </row>
    <row r="12" spans="1:6" s="116" customFormat="1" ht="12.95">
      <c r="A12" s="291" t="s">
        <v>115</v>
      </c>
      <c r="B12" s="379">
        <v>21</v>
      </c>
      <c r="C12" s="382">
        <f>B12/$F12</f>
        <v>2.6151930261519303E-2</v>
      </c>
      <c r="D12" s="379">
        <v>782</v>
      </c>
      <c r="E12" s="382">
        <f>D12/$F12</f>
        <v>0.9738480697384807</v>
      </c>
      <c r="F12" s="379">
        <f>B12+D12</f>
        <v>803</v>
      </c>
    </row>
    <row r="13" spans="1:6" s="116" customFormat="1" ht="12.95">
      <c r="A13" s="291" t="s">
        <v>116</v>
      </c>
      <c r="B13" s="379">
        <v>209</v>
      </c>
      <c r="C13" s="382">
        <f t="shared" ref="C13:E28" si="0">B13/$F13</f>
        <v>0.13740959894806049</v>
      </c>
      <c r="D13" s="379">
        <v>1312</v>
      </c>
      <c r="E13" s="382">
        <f t="shared" si="0"/>
        <v>0.86259040105193951</v>
      </c>
      <c r="F13" s="379">
        <f t="shared" ref="F13:F43" si="1">B13+D13</f>
        <v>1521</v>
      </c>
    </row>
    <row r="14" spans="1:6" s="116" customFormat="1" ht="12.95">
      <c r="A14" s="291" t="s">
        <v>117</v>
      </c>
      <c r="B14" s="379">
        <v>0</v>
      </c>
      <c r="C14" s="382">
        <f t="shared" si="0"/>
        <v>0</v>
      </c>
      <c r="D14" s="379">
        <v>13</v>
      </c>
      <c r="E14" s="382">
        <f t="shared" si="0"/>
        <v>1</v>
      </c>
      <c r="F14" s="379">
        <f t="shared" si="1"/>
        <v>13</v>
      </c>
    </row>
    <row r="15" spans="1:6" s="116" customFormat="1" ht="12.95">
      <c r="A15" s="291" t="s">
        <v>118</v>
      </c>
      <c r="B15" s="379">
        <v>182</v>
      </c>
      <c r="C15" s="382">
        <f t="shared" si="0"/>
        <v>9.4008264462809923E-2</v>
      </c>
      <c r="D15" s="379">
        <v>1754</v>
      </c>
      <c r="E15" s="382">
        <f t="shared" si="0"/>
        <v>0.90599173553719003</v>
      </c>
      <c r="F15" s="379">
        <f t="shared" si="1"/>
        <v>1936</v>
      </c>
    </row>
    <row r="16" spans="1:6" s="116" customFormat="1" ht="12.95">
      <c r="A16" s="291" t="s">
        <v>119</v>
      </c>
      <c r="B16" s="379">
        <v>399</v>
      </c>
      <c r="C16" s="382">
        <f t="shared" si="0"/>
        <v>0.16412998765939943</v>
      </c>
      <c r="D16" s="379">
        <v>2032</v>
      </c>
      <c r="E16" s="382">
        <f t="shared" si="0"/>
        <v>0.83587001234060054</v>
      </c>
      <c r="F16" s="379">
        <f t="shared" si="1"/>
        <v>2431</v>
      </c>
    </row>
    <row r="17" spans="1:6" s="116" customFormat="1" ht="12.95">
      <c r="A17" s="291" t="s">
        <v>120</v>
      </c>
      <c r="B17" s="379">
        <v>269</v>
      </c>
      <c r="C17" s="382">
        <f t="shared" si="0"/>
        <v>0.11839788732394366</v>
      </c>
      <c r="D17" s="379">
        <v>2003</v>
      </c>
      <c r="E17" s="382">
        <f t="shared" si="0"/>
        <v>0.88160211267605637</v>
      </c>
      <c r="F17" s="379">
        <f t="shared" si="1"/>
        <v>2272</v>
      </c>
    </row>
    <row r="18" spans="1:6" s="116" customFormat="1" ht="12.95">
      <c r="A18" s="291" t="s">
        <v>121</v>
      </c>
      <c r="B18" s="379">
        <v>274</v>
      </c>
      <c r="C18" s="382">
        <f t="shared" si="0"/>
        <v>0.12955082742316784</v>
      </c>
      <c r="D18" s="379">
        <v>1841</v>
      </c>
      <c r="E18" s="382">
        <f t="shared" si="0"/>
        <v>0.87044917257683219</v>
      </c>
      <c r="F18" s="379">
        <f t="shared" si="1"/>
        <v>2115</v>
      </c>
    </row>
    <row r="19" spans="1:6" s="116" customFormat="1" ht="12.95">
      <c r="A19" s="291" t="s">
        <v>122</v>
      </c>
      <c r="B19" s="379">
        <v>149</v>
      </c>
      <c r="C19" s="382">
        <f t="shared" si="0"/>
        <v>0.10226492793411118</v>
      </c>
      <c r="D19" s="379">
        <v>1308</v>
      </c>
      <c r="E19" s="382">
        <f t="shared" si="0"/>
        <v>0.89773507206588876</v>
      </c>
      <c r="F19" s="379">
        <f t="shared" si="1"/>
        <v>1457</v>
      </c>
    </row>
    <row r="20" spans="1:6" s="116" customFormat="1" ht="12.95">
      <c r="A20" s="291" t="s">
        <v>123</v>
      </c>
      <c r="B20" s="379">
        <v>23</v>
      </c>
      <c r="C20" s="382">
        <f t="shared" si="0"/>
        <v>0.1036036036036036</v>
      </c>
      <c r="D20" s="379">
        <v>199</v>
      </c>
      <c r="E20" s="382">
        <f t="shared" si="0"/>
        <v>0.89639639639639634</v>
      </c>
      <c r="F20" s="379">
        <f t="shared" si="1"/>
        <v>222</v>
      </c>
    </row>
    <row r="21" spans="1:6" s="116" customFormat="1" ht="12.95">
      <c r="A21" s="291" t="s">
        <v>124</v>
      </c>
      <c r="B21" s="379">
        <v>1</v>
      </c>
      <c r="C21" s="382">
        <f t="shared" si="0"/>
        <v>0.16666666666666666</v>
      </c>
      <c r="D21" s="379">
        <v>5</v>
      </c>
      <c r="E21" s="382">
        <f t="shared" si="0"/>
        <v>0.83333333333333337</v>
      </c>
      <c r="F21" s="379">
        <f t="shared" si="1"/>
        <v>6</v>
      </c>
    </row>
    <row r="22" spans="1:6" s="116" customFormat="1" ht="12.95">
      <c r="A22" s="291" t="s">
        <v>125</v>
      </c>
      <c r="B22" s="379">
        <v>74</v>
      </c>
      <c r="C22" s="382">
        <f t="shared" si="0"/>
        <v>5.3160919540229883E-2</v>
      </c>
      <c r="D22" s="379">
        <v>1318</v>
      </c>
      <c r="E22" s="382">
        <f t="shared" si="0"/>
        <v>0.94683908045977017</v>
      </c>
      <c r="F22" s="379">
        <f t="shared" si="1"/>
        <v>1392</v>
      </c>
    </row>
    <row r="23" spans="1:6" s="116" customFormat="1" ht="12.95">
      <c r="A23" s="291" t="s">
        <v>126</v>
      </c>
      <c r="B23" s="379">
        <v>14</v>
      </c>
      <c r="C23" s="382">
        <f t="shared" si="0"/>
        <v>3.7533512064343161E-2</v>
      </c>
      <c r="D23" s="379">
        <v>359</v>
      </c>
      <c r="E23" s="382">
        <f t="shared" si="0"/>
        <v>0.96246648793565681</v>
      </c>
      <c r="F23" s="379">
        <f t="shared" si="1"/>
        <v>373</v>
      </c>
    </row>
    <row r="24" spans="1:6" s="116" customFormat="1" ht="12.95">
      <c r="A24" s="291" t="s">
        <v>127</v>
      </c>
      <c r="B24" s="379">
        <v>18</v>
      </c>
      <c r="C24" s="382">
        <f t="shared" si="0"/>
        <v>1.1472275334608031E-2</v>
      </c>
      <c r="D24" s="379">
        <v>1551</v>
      </c>
      <c r="E24" s="382">
        <f t="shared" si="0"/>
        <v>0.98852772466539196</v>
      </c>
      <c r="F24" s="379">
        <f t="shared" si="1"/>
        <v>1569</v>
      </c>
    </row>
    <row r="25" spans="1:6" s="116" customFormat="1" ht="12.95">
      <c r="A25" s="291" t="s">
        <v>128</v>
      </c>
      <c r="B25" s="379">
        <v>197</v>
      </c>
      <c r="C25" s="382">
        <f t="shared" si="0"/>
        <v>0.14254703328509408</v>
      </c>
      <c r="D25" s="379">
        <v>1185</v>
      </c>
      <c r="E25" s="382">
        <f t="shared" si="0"/>
        <v>0.8574529667149059</v>
      </c>
      <c r="F25" s="379">
        <f t="shared" si="1"/>
        <v>1382</v>
      </c>
    </row>
    <row r="26" spans="1:6" s="116" customFormat="1" ht="12.95">
      <c r="A26" s="291" t="s">
        <v>129</v>
      </c>
      <c r="B26" s="379">
        <v>197</v>
      </c>
      <c r="C26" s="382">
        <f t="shared" si="0"/>
        <v>0.14172661870503597</v>
      </c>
      <c r="D26" s="379">
        <v>1193</v>
      </c>
      <c r="E26" s="382">
        <f t="shared" si="0"/>
        <v>0.858273381294964</v>
      </c>
      <c r="F26" s="379">
        <f t="shared" si="1"/>
        <v>1390</v>
      </c>
    </row>
    <row r="27" spans="1:6" s="116" customFormat="1" ht="12.95">
      <c r="A27" s="291" t="s">
        <v>130</v>
      </c>
      <c r="B27" s="379">
        <v>4</v>
      </c>
      <c r="C27" s="382">
        <f t="shared" si="0"/>
        <v>7.2727272727272724E-2</v>
      </c>
      <c r="D27" s="379">
        <v>51</v>
      </c>
      <c r="E27" s="382">
        <f t="shared" si="0"/>
        <v>0.92727272727272725</v>
      </c>
      <c r="F27" s="379">
        <f t="shared" si="1"/>
        <v>55</v>
      </c>
    </row>
    <row r="28" spans="1:6" s="116" customFormat="1" ht="12.95">
      <c r="A28" s="291" t="s">
        <v>131</v>
      </c>
      <c r="B28" s="379">
        <v>2</v>
      </c>
      <c r="C28" s="382">
        <f t="shared" si="0"/>
        <v>6.4516129032258063E-2</v>
      </c>
      <c r="D28" s="379">
        <v>29</v>
      </c>
      <c r="E28" s="382">
        <f t="shared" si="0"/>
        <v>0.93548387096774188</v>
      </c>
      <c r="F28" s="379">
        <f t="shared" si="1"/>
        <v>31</v>
      </c>
    </row>
    <row r="29" spans="1:6" s="116" customFormat="1" ht="12.95">
      <c r="A29" s="291" t="s">
        <v>132</v>
      </c>
      <c r="B29" s="379">
        <v>146</v>
      </c>
      <c r="C29" s="382">
        <f t="shared" ref="C29:E43" si="2">B29/$F29</f>
        <v>0.11119573495811119</v>
      </c>
      <c r="D29" s="379">
        <v>1167</v>
      </c>
      <c r="E29" s="382">
        <f t="shared" si="2"/>
        <v>0.88880426504188881</v>
      </c>
      <c r="F29" s="379">
        <f t="shared" si="1"/>
        <v>1313</v>
      </c>
    </row>
    <row r="30" spans="1:6" s="116" customFormat="1" ht="12.95">
      <c r="A30" s="291" t="s">
        <v>133</v>
      </c>
      <c r="B30" s="379">
        <v>189</v>
      </c>
      <c r="C30" s="382">
        <f t="shared" si="2"/>
        <v>0.12918660287081341</v>
      </c>
      <c r="D30" s="379">
        <v>1274</v>
      </c>
      <c r="E30" s="382">
        <f t="shared" si="2"/>
        <v>0.87081339712918659</v>
      </c>
      <c r="F30" s="379">
        <f t="shared" si="1"/>
        <v>1463</v>
      </c>
    </row>
    <row r="31" spans="1:6" s="116" customFormat="1" ht="12.95">
      <c r="A31" s="291" t="s">
        <v>134</v>
      </c>
      <c r="B31" s="379">
        <v>18</v>
      </c>
      <c r="C31" s="382">
        <f t="shared" si="2"/>
        <v>3.7422037422037424E-2</v>
      </c>
      <c r="D31" s="379">
        <v>463</v>
      </c>
      <c r="E31" s="382">
        <f t="shared" si="2"/>
        <v>0.96257796257796258</v>
      </c>
      <c r="F31" s="379">
        <f t="shared" si="1"/>
        <v>481</v>
      </c>
    </row>
    <row r="32" spans="1:6" s="116" customFormat="1" ht="12.95">
      <c r="A32" s="291" t="s">
        <v>135</v>
      </c>
      <c r="B32" s="379">
        <v>23</v>
      </c>
      <c r="C32" s="382">
        <f t="shared" si="2"/>
        <v>0.13068181818181818</v>
      </c>
      <c r="D32" s="379">
        <v>153</v>
      </c>
      <c r="E32" s="382">
        <f t="shared" si="2"/>
        <v>0.86931818181818177</v>
      </c>
      <c r="F32" s="379">
        <f t="shared" si="1"/>
        <v>176</v>
      </c>
    </row>
    <row r="33" spans="1:6" s="116" customFormat="1" ht="12.95">
      <c r="A33" s="291" t="s">
        <v>136</v>
      </c>
      <c r="B33" s="379">
        <v>227</v>
      </c>
      <c r="C33" s="382">
        <f t="shared" si="2"/>
        <v>0.11884816753926701</v>
      </c>
      <c r="D33" s="379">
        <v>1683</v>
      </c>
      <c r="E33" s="382">
        <f t="shared" si="2"/>
        <v>0.88115183246073303</v>
      </c>
      <c r="F33" s="379">
        <f t="shared" si="1"/>
        <v>1910</v>
      </c>
    </row>
    <row r="34" spans="1:6" s="116" customFormat="1" ht="12.95">
      <c r="A34" s="291" t="s">
        <v>137</v>
      </c>
      <c r="B34" s="379">
        <v>106</v>
      </c>
      <c r="C34" s="382">
        <f t="shared" si="2"/>
        <v>0.10927835051546392</v>
      </c>
      <c r="D34" s="379">
        <v>864</v>
      </c>
      <c r="E34" s="382">
        <f t="shared" si="2"/>
        <v>0.89072164948453614</v>
      </c>
      <c r="F34" s="379">
        <f t="shared" si="1"/>
        <v>970</v>
      </c>
    </row>
    <row r="35" spans="1:6" s="116" customFormat="1" ht="12.95">
      <c r="A35" s="291" t="s">
        <v>138</v>
      </c>
      <c r="B35" s="379">
        <v>127</v>
      </c>
      <c r="C35" s="382">
        <f t="shared" si="2"/>
        <v>8.6160108548168246E-2</v>
      </c>
      <c r="D35" s="379">
        <v>1347</v>
      </c>
      <c r="E35" s="382">
        <f t="shared" si="2"/>
        <v>0.91383989145183175</v>
      </c>
      <c r="F35" s="379">
        <f t="shared" si="1"/>
        <v>1474</v>
      </c>
    </row>
    <row r="36" spans="1:6" s="116" customFormat="1" ht="12.95">
      <c r="A36" s="291" t="s">
        <v>139</v>
      </c>
      <c r="B36" s="379">
        <v>132</v>
      </c>
      <c r="C36" s="382">
        <f t="shared" si="2"/>
        <v>0.14798206278026907</v>
      </c>
      <c r="D36" s="379">
        <v>760</v>
      </c>
      <c r="E36" s="382">
        <f t="shared" si="2"/>
        <v>0.85201793721973096</v>
      </c>
      <c r="F36" s="379">
        <f t="shared" si="1"/>
        <v>892</v>
      </c>
    </row>
    <row r="37" spans="1:6" s="116" customFormat="1" ht="12.95">
      <c r="A37" s="291" t="s">
        <v>140</v>
      </c>
      <c r="B37" s="379">
        <v>146</v>
      </c>
      <c r="C37" s="382">
        <f t="shared" si="2"/>
        <v>0.1080680977054034</v>
      </c>
      <c r="D37" s="379">
        <v>1205</v>
      </c>
      <c r="E37" s="382">
        <f t="shared" si="2"/>
        <v>0.89193190229459662</v>
      </c>
      <c r="F37" s="379">
        <f t="shared" si="1"/>
        <v>1351</v>
      </c>
    </row>
    <row r="38" spans="1:6" s="116" customFormat="1" ht="12.95">
      <c r="A38" s="291" t="s">
        <v>141</v>
      </c>
      <c r="B38" s="379">
        <v>113</v>
      </c>
      <c r="C38" s="382">
        <f t="shared" si="2"/>
        <v>0.10741444866920152</v>
      </c>
      <c r="D38" s="379">
        <v>939</v>
      </c>
      <c r="E38" s="382">
        <f t="shared" si="2"/>
        <v>0.89258555133079853</v>
      </c>
      <c r="F38" s="379">
        <f t="shared" si="1"/>
        <v>1052</v>
      </c>
    </row>
    <row r="39" spans="1:6" s="116" customFormat="1" ht="12.95">
      <c r="A39" s="291" t="s">
        <v>142</v>
      </c>
      <c r="B39" s="379">
        <v>94</v>
      </c>
      <c r="C39" s="382">
        <f t="shared" si="2"/>
        <v>0.22871046228710462</v>
      </c>
      <c r="D39" s="379">
        <v>317</v>
      </c>
      <c r="E39" s="382">
        <f t="shared" si="2"/>
        <v>0.77128953771289532</v>
      </c>
      <c r="F39" s="379">
        <f t="shared" si="1"/>
        <v>411</v>
      </c>
    </row>
    <row r="40" spans="1:6" s="116" customFormat="1" ht="12.95">
      <c r="A40" s="291" t="s">
        <v>143</v>
      </c>
      <c r="B40" s="379">
        <v>184</v>
      </c>
      <c r="C40" s="382">
        <f t="shared" si="2"/>
        <v>0.11543287327478043</v>
      </c>
      <c r="D40" s="379">
        <v>1410</v>
      </c>
      <c r="E40" s="382">
        <f t="shared" si="2"/>
        <v>0.88456712672521953</v>
      </c>
      <c r="F40" s="379">
        <f t="shared" si="1"/>
        <v>1594</v>
      </c>
    </row>
    <row r="41" spans="1:6" s="116" customFormat="1" ht="12.95">
      <c r="A41" s="291" t="s">
        <v>144</v>
      </c>
      <c r="B41" s="379">
        <v>170</v>
      </c>
      <c r="C41" s="382">
        <f t="shared" si="2"/>
        <v>0.14261744966442952</v>
      </c>
      <c r="D41" s="379">
        <v>1022</v>
      </c>
      <c r="E41" s="382">
        <f t="shared" si="2"/>
        <v>0.85738255033557043</v>
      </c>
      <c r="F41" s="379">
        <f t="shared" si="1"/>
        <v>1192</v>
      </c>
    </row>
    <row r="42" spans="1:6" s="116" customFormat="1" ht="12.95">
      <c r="A42" s="291" t="s">
        <v>145</v>
      </c>
      <c r="B42" s="379">
        <v>0</v>
      </c>
      <c r="C42" s="382">
        <f t="shared" si="2"/>
        <v>0</v>
      </c>
      <c r="D42" s="379">
        <v>24</v>
      </c>
      <c r="E42" s="382">
        <f t="shared" si="2"/>
        <v>1</v>
      </c>
      <c r="F42" s="379">
        <f t="shared" si="1"/>
        <v>24</v>
      </c>
    </row>
    <row r="43" spans="1:6" s="116" customFormat="1" ht="12.95">
      <c r="A43" s="291" t="s">
        <v>146</v>
      </c>
      <c r="B43" s="379">
        <v>0</v>
      </c>
      <c r="C43" s="382">
        <f t="shared" si="2"/>
        <v>0</v>
      </c>
      <c r="D43" s="379">
        <v>62</v>
      </c>
      <c r="E43" s="382">
        <f t="shared" si="2"/>
        <v>1</v>
      </c>
      <c r="F43" s="379">
        <f t="shared" si="1"/>
        <v>62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46" priority="3"/>
  </conditionalFormatting>
  <conditionalFormatting sqref="D4:F6">
    <cfRule type="duplicateValues" dxfId="145" priority="2"/>
  </conditionalFormatting>
  <conditionalFormatting sqref="A6">
    <cfRule type="duplicateValues" dxfId="14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902A9-3F5F-3246-B863-4DB7305B3C1E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31</v>
      </c>
      <c r="B4" s="373"/>
      <c r="C4" s="373"/>
      <c r="D4" s="373"/>
      <c r="E4" s="373"/>
      <c r="F4" s="373"/>
    </row>
    <row r="5" spans="1:6">
      <c r="A5" s="383" t="s">
        <v>316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317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3299</v>
      </c>
      <c r="C11" s="381">
        <f>B11/$F11</f>
        <v>0.88969795037756205</v>
      </c>
      <c r="D11" s="377">
        <f>SUM(D12:D43)</f>
        <v>409</v>
      </c>
      <c r="E11" s="381">
        <f>D11/$F11</f>
        <v>0.11030204962243798</v>
      </c>
      <c r="F11" s="377">
        <f>SUM(F12:F43)</f>
        <v>3708</v>
      </c>
    </row>
    <row r="12" spans="1:6" s="116" customFormat="1" ht="12.95">
      <c r="A12" s="291" t="s">
        <v>115</v>
      </c>
      <c r="B12" s="379">
        <v>15</v>
      </c>
      <c r="C12" s="382">
        <f>B12/$F12</f>
        <v>0.7142857142857143</v>
      </c>
      <c r="D12" s="379">
        <v>6</v>
      </c>
      <c r="E12" s="382">
        <f>D12/$F12</f>
        <v>0.2857142857142857</v>
      </c>
      <c r="F12" s="379">
        <f>B12+D12</f>
        <v>21</v>
      </c>
    </row>
    <row r="13" spans="1:6" s="116" customFormat="1" ht="12.95">
      <c r="A13" s="291" t="s">
        <v>116</v>
      </c>
      <c r="B13" s="379">
        <v>190</v>
      </c>
      <c r="C13" s="382">
        <f t="shared" ref="C13:E28" si="0">B13/$F13</f>
        <v>0.90909090909090906</v>
      </c>
      <c r="D13" s="379">
        <v>19</v>
      </c>
      <c r="E13" s="382">
        <f t="shared" si="0"/>
        <v>9.0909090909090912E-2</v>
      </c>
      <c r="F13" s="379">
        <f t="shared" ref="F13:F43" si="1">B13+D13</f>
        <v>209</v>
      </c>
    </row>
    <row r="14" spans="1:6" s="116" customFormat="1" ht="12.95">
      <c r="A14" s="291" t="s">
        <v>117</v>
      </c>
      <c r="B14" s="379">
        <v>0</v>
      </c>
      <c r="C14" s="382">
        <v>0</v>
      </c>
      <c r="D14" s="379">
        <v>0</v>
      </c>
      <c r="E14" s="382">
        <v>0</v>
      </c>
      <c r="F14" s="379">
        <f t="shared" si="1"/>
        <v>0</v>
      </c>
    </row>
    <row r="15" spans="1:6" s="116" customFormat="1" ht="12.95">
      <c r="A15" s="291" t="s">
        <v>118</v>
      </c>
      <c r="B15" s="379">
        <v>164</v>
      </c>
      <c r="C15" s="382">
        <f t="shared" si="0"/>
        <v>0.90109890109890112</v>
      </c>
      <c r="D15" s="379">
        <v>18</v>
      </c>
      <c r="E15" s="382">
        <f t="shared" si="0"/>
        <v>9.8901098901098897E-2</v>
      </c>
      <c r="F15" s="379">
        <f t="shared" si="1"/>
        <v>182</v>
      </c>
    </row>
    <row r="16" spans="1:6" s="116" customFormat="1" ht="12.95">
      <c r="A16" s="291" t="s">
        <v>119</v>
      </c>
      <c r="B16" s="379">
        <v>321</v>
      </c>
      <c r="C16" s="382">
        <f t="shared" si="0"/>
        <v>0.80451127819548873</v>
      </c>
      <c r="D16" s="379">
        <v>78</v>
      </c>
      <c r="E16" s="382">
        <f t="shared" si="0"/>
        <v>0.19548872180451127</v>
      </c>
      <c r="F16" s="379">
        <f t="shared" si="1"/>
        <v>399</v>
      </c>
    </row>
    <row r="17" spans="1:6" s="116" customFormat="1" ht="12.95">
      <c r="A17" s="291" t="s">
        <v>120</v>
      </c>
      <c r="B17" s="379">
        <v>244</v>
      </c>
      <c r="C17" s="382">
        <f t="shared" si="0"/>
        <v>0.90706319702602234</v>
      </c>
      <c r="D17" s="379">
        <v>25</v>
      </c>
      <c r="E17" s="382">
        <f t="shared" si="0"/>
        <v>9.2936802973977689E-2</v>
      </c>
      <c r="F17" s="379">
        <f t="shared" si="1"/>
        <v>269</v>
      </c>
    </row>
    <row r="18" spans="1:6" s="116" customFormat="1" ht="12.95">
      <c r="A18" s="291" t="s">
        <v>121</v>
      </c>
      <c r="B18" s="379">
        <v>237</v>
      </c>
      <c r="C18" s="382">
        <f t="shared" si="0"/>
        <v>0.86496350364963503</v>
      </c>
      <c r="D18" s="379">
        <v>37</v>
      </c>
      <c r="E18" s="382">
        <f t="shared" si="0"/>
        <v>0.13503649635036497</v>
      </c>
      <c r="F18" s="379">
        <f t="shared" si="1"/>
        <v>274</v>
      </c>
    </row>
    <row r="19" spans="1:6" s="116" customFormat="1" ht="12.95">
      <c r="A19" s="291" t="s">
        <v>122</v>
      </c>
      <c r="B19" s="379">
        <v>138</v>
      </c>
      <c r="C19" s="382">
        <f t="shared" si="0"/>
        <v>0.9261744966442953</v>
      </c>
      <c r="D19" s="379">
        <v>11</v>
      </c>
      <c r="E19" s="382">
        <f t="shared" si="0"/>
        <v>7.3825503355704702E-2</v>
      </c>
      <c r="F19" s="379">
        <f t="shared" si="1"/>
        <v>149</v>
      </c>
    </row>
    <row r="20" spans="1:6" s="116" customFormat="1" ht="12.95">
      <c r="A20" s="291" t="s">
        <v>123</v>
      </c>
      <c r="B20" s="379">
        <v>22</v>
      </c>
      <c r="C20" s="382">
        <f t="shared" si="0"/>
        <v>0.95652173913043481</v>
      </c>
      <c r="D20" s="379">
        <v>1</v>
      </c>
      <c r="E20" s="382">
        <f t="shared" si="0"/>
        <v>4.3478260869565216E-2</v>
      </c>
      <c r="F20" s="379">
        <f t="shared" si="1"/>
        <v>23</v>
      </c>
    </row>
    <row r="21" spans="1:6" s="116" customFormat="1" ht="12.95">
      <c r="A21" s="291" t="s">
        <v>124</v>
      </c>
      <c r="B21" s="379">
        <v>1</v>
      </c>
      <c r="C21" s="382">
        <f t="shared" si="0"/>
        <v>1</v>
      </c>
      <c r="D21" s="379">
        <v>0</v>
      </c>
      <c r="E21" s="382">
        <f t="shared" si="0"/>
        <v>0</v>
      </c>
      <c r="F21" s="379">
        <f t="shared" si="1"/>
        <v>1</v>
      </c>
    </row>
    <row r="22" spans="1:6" s="116" customFormat="1" ht="12.95">
      <c r="A22" s="291" t="s">
        <v>125</v>
      </c>
      <c r="B22" s="379">
        <v>69</v>
      </c>
      <c r="C22" s="382">
        <f t="shared" si="0"/>
        <v>0.93243243243243246</v>
      </c>
      <c r="D22" s="379">
        <v>5</v>
      </c>
      <c r="E22" s="382">
        <f t="shared" si="0"/>
        <v>6.7567567567567571E-2</v>
      </c>
      <c r="F22" s="379">
        <f t="shared" si="1"/>
        <v>74</v>
      </c>
    </row>
    <row r="23" spans="1:6" s="116" customFormat="1" ht="12.95">
      <c r="A23" s="291" t="s">
        <v>126</v>
      </c>
      <c r="B23" s="379">
        <v>14</v>
      </c>
      <c r="C23" s="382">
        <f t="shared" si="0"/>
        <v>1</v>
      </c>
      <c r="D23" s="379">
        <v>0</v>
      </c>
      <c r="E23" s="382">
        <f t="shared" si="0"/>
        <v>0</v>
      </c>
      <c r="F23" s="379">
        <f t="shared" si="1"/>
        <v>14</v>
      </c>
    </row>
    <row r="24" spans="1:6" s="116" customFormat="1" ht="12.95">
      <c r="A24" s="291" t="s">
        <v>127</v>
      </c>
      <c r="B24" s="379">
        <v>17</v>
      </c>
      <c r="C24" s="382">
        <f t="shared" si="0"/>
        <v>0.94444444444444442</v>
      </c>
      <c r="D24" s="379">
        <v>1</v>
      </c>
      <c r="E24" s="382">
        <f t="shared" si="0"/>
        <v>5.5555555555555552E-2</v>
      </c>
      <c r="F24" s="379">
        <f t="shared" si="1"/>
        <v>18</v>
      </c>
    </row>
    <row r="25" spans="1:6" s="116" customFormat="1" ht="12.95">
      <c r="A25" s="291" t="s">
        <v>128</v>
      </c>
      <c r="B25" s="379">
        <v>178</v>
      </c>
      <c r="C25" s="382">
        <f t="shared" si="0"/>
        <v>0.90355329949238583</v>
      </c>
      <c r="D25" s="379">
        <v>19</v>
      </c>
      <c r="E25" s="382">
        <f t="shared" si="0"/>
        <v>9.6446700507614211E-2</v>
      </c>
      <c r="F25" s="379">
        <f t="shared" si="1"/>
        <v>197</v>
      </c>
    </row>
    <row r="26" spans="1:6" s="116" customFormat="1" ht="12.95">
      <c r="A26" s="291" t="s">
        <v>129</v>
      </c>
      <c r="B26" s="379">
        <v>170</v>
      </c>
      <c r="C26" s="382">
        <f t="shared" si="0"/>
        <v>0.86294416243654826</v>
      </c>
      <c r="D26" s="379">
        <v>27</v>
      </c>
      <c r="E26" s="382">
        <f t="shared" si="0"/>
        <v>0.13705583756345177</v>
      </c>
      <c r="F26" s="379">
        <f t="shared" si="1"/>
        <v>197</v>
      </c>
    </row>
    <row r="27" spans="1:6" s="116" customFormat="1" ht="12.95">
      <c r="A27" s="291" t="s">
        <v>130</v>
      </c>
      <c r="B27" s="379">
        <v>4</v>
      </c>
      <c r="C27" s="382">
        <f t="shared" si="0"/>
        <v>1</v>
      </c>
      <c r="D27" s="379">
        <v>0</v>
      </c>
      <c r="E27" s="382">
        <f t="shared" si="0"/>
        <v>0</v>
      </c>
      <c r="F27" s="379">
        <f t="shared" si="1"/>
        <v>4</v>
      </c>
    </row>
    <row r="28" spans="1:6" s="116" customFormat="1" ht="12.95">
      <c r="A28" s="291" t="s">
        <v>131</v>
      </c>
      <c r="B28" s="379">
        <v>2</v>
      </c>
      <c r="C28" s="382">
        <f t="shared" si="0"/>
        <v>1</v>
      </c>
      <c r="D28" s="379">
        <v>0</v>
      </c>
      <c r="E28" s="382">
        <f t="shared" si="0"/>
        <v>0</v>
      </c>
      <c r="F28" s="379">
        <f t="shared" si="1"/>
        <v>2</v>
      </c>
    </row>
    <row r="29" spans="1:6" s="116" customFormat="1" ht="12.95">
      <c r="A29" s="291" t="s">
        <v>132</v>
      </c>
      <c r="B29" s="379">
        <v>130</v>
      </c>
      <c r="C29" s="382">
        <f t="shared" ref="C29:E41" si="2">B29/$F29</f>
        <v>0.8904109589041096</v>
      </c>
      <c r="D29" s="379">
        <v>16</v>
      </c>
      <c r="E29" s="382">
        <f t="shared" si="2"/>
        <v>0.1095890410958904</v>
      </c>
      <c r="F29" s="379">
        <f t="shared" si="1"/>
        <v>146</v>
      </c>
    </row>
    <row r="30" spans="1:6" s="116" customFormat="1" ht="12.95">
      <c r="A30" s="291" t="s">
        <v>133</v>
      </c>
      <c r="B30" s="379">
        <v>177</v>
      </c>
      <c r="C30" s="382">
        <f t="shared" si="2"/>
        <v>0.93650793650793651</v>
      </c>
      <c r="D30" s="379">
        <v>12</v>
      </c>
      <c r="E30" s="382">
        <f t="shared" si="2"/>
        <v>6.3492063492063489E-2</v>
      </c>
      <c r="F30" s="379">
        <f t="shared" si="1"/>
        <v>189</v>
      </c>
    </row>
    <row r="31" spans="1:6" s="116" customFormat="1" ht="12.95">
      <c r="A31" s="291" t="s">
        <v>134</v>
      </c>
      <c r="B31" s="379">
        <v>17</v>
      </c>
      <c r="C31" s="382">
        <f t="shared" si="2"/>
        <v>0.94444444444444442</v>
      </c>
      <c r="D31" s="379">
        <v>1</v>
      </c>
      <c r="E31" s="382">
        <f t="shared" si="2"/>
        <v>5.5555555555555552E-2</v>
      </c>
      <c r="F31" s="379">
        <f t="shared" si="1"/>
        <v>18</v>
      </c>
    </row>
    <row r="32" spans="1:6" s="116" customFormat="1" ht="12.95">
      <c r="A32" s="291" t="s">
        <v>135</v>
      </c>
      <c r="B32" s="379">
        <v>21</v>
      </c>
      <c r="C32" s="382">
        <f t="shared" si="2"/>
        <v>0.91304347826086951</v>
      </c>
      <c r="D32" s="379">
        <v>2</v>
      </c>
      <c r="E32" s="382">
        <f t="shared" si="2"/>
        <v>8.6956521739130432E-2</v>
      </c>
      <c r="F32" s="379">
        <f t="shared" si="1"/>
        <v>23</v>
      </c>
    </row>
    <row r="33" spans="1:6" s="116" customFormat="1" ht="12.95">
      <c r="A33" s="291" t="s">
        <v>136</v>
      </c>
      <c r="B33" s="379">
        <v>209</v>
      </c>
      <c r="C33" s="382">
        <f t="shared" si="2"/>
        <v>0.92070484581497802</v>
      </c>
      <c r="D33" s="379">
        <v>18</v>
      </c>
      <c r="E33" s="382">
        <f t="shared" si="2"/>
        <v>7.9295154185022032E-2</v>
      </c>
      <c r="F33" s="379">
        <f t="shared" si="1"/>
        <v>227</v>
      </c>
    </row>
    <row r="34" spans="1:6" s="116" customFormat="1" ht="12.95">
      <c r="A34" s="291" t="s">
        <v>137</v>
      </c>
      <c r="B34" s="379">
        <v>89</v>
      </c>
      <c r="C34" s="382">
        <f t="shared" si="2"/>
        <v>0.839622641509434</v>
      </c>
      <c r="D34" s="379">
        <v>17</v>
      </c>
      <c r="E34" s="382">
        <f t="shared" si="2"/>
        <v>0.16037735849056603</v>
      </c>
      <c r="F34" s="379">
        <f t="shared" si="1"/>
        <v>106</v>
      </c>
    </row>
    <row r="35" spans="1:6" s="116" customFormat="1" ht="12.95">
      <c r="A35" s="291" t="s">
        <v>138</v>
      </c>
      <c r="B35" s="379">
        <v>116</v>
      </c>
      <c r="C35" s="382">
        <f t="shared" si="2"/>
        <v>0.91338582677165359</v>
      </c>
      <c r="D35" s="379">
        <v>11</v>
      </c>
      <c r="E35" s="382">
        <f t="shared" si="2"/>
        <v>8.6614173228346455E-2</v>
      </c>
      <c r="F35" s="379">
        <f t="shared" si="1"/>
        <v>127</v>
      </c>
    </row>
    <row r="36" spans="1:6" s="116" customFormat="1" ht="12.95">
      <c r="A36" s="291" t="s">
        <v>139</v>
      </c>
      <c r="B36" s="379">
        <v>118</v>
      </c>
      <c r="C36" s="382">
        <f t="shared" si="2"/>
        <v>0.89393939393939392</v>
      </c>
      <c r="D36" s="379">
        <v>14</v>
      </c>
      <c r="E36" s="382">
        <f t="shared" si="2"/>
        <v>0.10606060606060606</v>
      </c>
      <c r="F36" s="379">
        <f t="shared" si="1"/>
        <v>132</v>
      </c>
    </row>
    <row r="37" spans="1:6" s="116" customFormat="1" ht="12.95">
      <c r="A37" s="291" t="s">
        <v>140</v>
      </c>
      <c r="B37" s="379">
        <v>126</v>
      </c>
      <c r="C37" s="382">
        <f t="shared" si="2"/>
        <v>0.86301369863013699</v>
      </c>
      <c r="D37" s="379">
        <v>20</v>
      </c>
      <c r="E37" s="382">
        <f t="shared" si="2"/>
        <v>0.13698630136986301</v>
      </c>
      <c r="F37" s="379">
        <f t="shared" si="1"/>
        <v>146</v>
      </c>
    </row>
    <row r="38" spans="1:6" s="116" customFormat="1" ht="12.95">
      <c r="A38" s="291" t="s">
        <v>141</v>
      </c>
      <c r="B38" s="379">
        <v>107</v>
      </c>
      <c r="C38" s="382">
        <f t="shared" si="2"/>
        <v>0.94690265486725667</v>
      </c>
      <c r="D38" s="379">
        <v>6</v>
      </c>
      <c r="E38" s="382">
        <f t="shared" si="2"/>
        <v>5.3097345132743362E-2</v>
      </c>
      <c r="F38" s="379">
        <f t="shared" si="1"/>
        <v>113</v>
      </c>
    </row>
    <row r="39" spans="1:6" s="116" customFormat="1" ht="12.95">
      <c r="A39" s="291" t="s">
        <v>142</v>
      </c>
      <c r="B39" s="379">
        <v>88</v>
      </c>
      <c r="C39" s="382">
        <f t="shared" si="2"/>
        <v>0.93617021276595747</v>
      </c>
      <c r="D39" s="379">
        <v>6</v>
      </c>
      <c r="E39" s="382">
        <f t="shared" si="2"/>
        <v>6.3829787234042548E-2</v>
      </c>
      <c r="F39" s="379">
        <f t="shared" si="1"/>
        <v>94</v>
      </c>
    </row>
    <row r="40" spans="1:6" s="116" customFormat="1" ht="12.95">
      <c r="A40" s="291" t="s">
        <v>143</v>
      </c>
      <c r="B40" s="379">
        <v>161</v>
      </c>
      <c r="C40" s="382">
        <f t="shared" si="2"/>
        <v>0.875</v>
      </c>
      <c r="D40" s="379">
        <v>23</v>
      </c>
      <c r="E40" s="382">
        <f t="shared" si="2"/>
        <v>0.125</v>
      </c>
      <c r="F40" s="379">
        <f t="shared" si="1"/>
        <v>184</v>
      </c>
    </row>
    <row r="41" spans="1:6" s="116" customFormat="1" ht="12.95">
      <c r="A41" s="291" t="s">
        <v>144</v>
      </c>
      <c r="B41" s="379">
        <v>154</v>
      </c>
      <c r="C41" s="382">
        <f t="shared" si="2"/>
        <v>0.90588235294117647</v>
      </c>
      <c r="D41" s="379">
        <v>16</v>
      </c>
      <c r="E41" s="382">
        <f t="shared" si="2"/>
        <v>9.4117647058823528E-2</v>
      </c>
      <c r="F41" s="379">
        <f t="shared" si="1"/>
        <v>170</v>
      </c>
    </row>
    <row r="42" spans="1:6" s="116" customFormat="1" ht="12.95">
      <c r="A42" s="291" t="s">
        <v>145</v>
      </c>
      <c r="B42" s="379">
        <v>0</v>
      </c>
      <c r="C42" s="382">
        <v>0</v>
      </c>
      <c r="D42" s="379">
        <v>0</v>
      </c>
      <c r="E42" s="382">
        <v>0</v>
      </c>
      <c r="F42" s="379">
        <f t="shared" si="1"/>
        <v>0</v>
      </c>
    </row>
    <row r="43" spans="1:6" s="116" customFormat="1" ht="12.95">
      <c r="A43" s="291" t="s">
        <v>146</v>
      </c>
      <c r="B43" s="379">
        <v>0</v>
      </c>
      <c r="C43" s="382">
        <v>0</v>
      </c>
      <c r="D43" s="379">
        <v>0</v>
      </c>
      <c r="E43" s="382">
        <v>0</v>
      </c>
      <c r="F43" s="379">
        <f t="shared" si="1"/>
        <v>0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43" priority="3"/>
  </conditionalFormatting>
  <conditionalFormatting sqref="D4:F6">
    <cfRule type="duplicateValues" dxfId="142" priority="2"/>
  </conditionalFormatting>
  <conditionalFormatting sqref="A6">
    <cfRule type="duplicateValues" dxfId="14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EE1CC-3669-3941-999F-9303B7A3A67E}">
  <dimension ref="A1:L44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1" width="11.42578125" style="142"/>
    <col min="12" max="12" width="14.140625" style="128" bestFit="1" customWidth="1"/>
    <col min="13" max="16384" width="11.42578125" style="128"/>
  </cols>
  <sheetData>
    <row r="1" spans="1:12" s="114" customFormat="1" ht="59.25" customHeight="1">
      <c r="B1" s="371"/>
      <c r="C1" s="371"/>
    </row>
    <row r="2" spans="1:12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</row>
    <row r="3" spans="1:12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</row>
    <row r="4" spans="1:12">
      <c r="A4" s="191" t="s">
        <v>32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</row>
    <row r="5" spans="1:12">
      <c r="A5" s="374" t="s">
        <v>111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</row>
    <row r="7" spans="1:12" s="116" customFormat="1" ht="12.95">
      <c r="A7" s="618" t="s">
        <v>112</v>
      </c>
      <c r="B7" s="621" t="s">
        <v>24</v>
      </c>
      <c r="C7" s="622"/>
      <c r="D7" s="622"/>
      <c r="E7" s="622"/>
      <c r="F7" s="622"/>
      <c r="G7" s="622"/>
      <c r="H7" s="622"/>
      <c r="I7" s="622"/>
      <c r="J7" s="622"/>
      <c r="K7" s="622"/>
      <c r="L7" s="623"/>
    </row>
    <row r="8" spans="1:12" s="116" customFormat="1" ht="38.25" customHeight="1">
      <c r="A8" s="619"/>
      <c r="B8" s="621" t="s">
        <v>318</v>
      </c>
      <c r="C8" s="623"/>
      <c r="D8" s="621" t="s">
        <v>319</v>
      </c>
      <c r="E8" s="623"/>
      <c r="F8" s="621" t="s">
        <v>320</v>
      </c>
      <c r="G8" s="623"/>
      <c r="H8" s="621" t="s">
        <v>321</v>
      </c>
      <c r="I8" s="623"/>
      <c r="J8" s="621" t="s">
        <v>197</v>
      </c>
      <c r="K8" s="623"/>
      <c r="L8" s="41" t="s">
        <v>322</v>
      </c>
    </row>
    <row r="9" spans="1:12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 t="s">
        <v>152</v>
      </c>
      <c r="G9" s="41" t="s">
        <v>153</v>
      </c>
      <c r="H9" s="41" t="s">
        <v>152</v>
      </c>
      <c r="I9" s="41" t="s">
        <v>153</v>
      </c>
      <c r="J9" s="41" t="s">
        <v>152</v>
      </c>
      <c r="K9" s="41" t="s">
        <v>153</v>
      </c>
      <c r="L9" s="41"/>
    </row>
    <row r="10" spans="1:12" s="116" customFormat="1" ht="12.95">
      <c r="A10" s="376" t="s">
        <v>114</v>
      </c>
      <c r="B10" s="377">
        <f>SUM(B11:B42)</f>
        <v>28</v>
      </c>
      <c r="C10" s="381">
        <f>B10/$L10</f>
        <v>6.8459657701711488E-2</v>
      </c>
      <c r="D10" s="377">
        <f>SUM(D11:D42)</f>
        <v>127</v>
      </c>
      <c r="E10" s="381">
        <f>D10/$L10</f>
        <v>0.31051344743276282</v>
      </c>
      <c r="F10" s="377">
        <f>SUM(F11:F42)</f>
        <v>9</v>
      </c>
      <c r="G10" s="381">
        <f>F10/$L10</f>
        <v>2.2004889975550123E-2</v>
      </c>
      <c r="H10" s="377">
        <f>SUM(H11:H42)</f>
        <v>99</v>
      </c>
      <c r="I10" s="381">
        <f>H10/$L10</f>
        <v>0.24205378973105135</v>
      </c>
      <c r="J10" s="377">
        <f>SUM(J11:J42)</f>
        <v>95</v>
      </c>
      <c r="K10" s="381">
        <f>J10/$L10</f>
        <v>0.23227383863080683</v>
      </c>
      <c r="L10" s="377">
        <f>SUM(L11:L42)</f>
        <v>409</v>
      </c>
    </row>
    <row r="11" spans="1:12" s="116" customFormat="1" ht="12.95">
      <c r="A11" s="291" t="s">
        <v>115</v>
      </c>
      <c r="B11" s="379">
        <v>0</v>
      </c>
      <c r="C11" s="382">
        <f>B11/$L11</f>
        <v>0</v>
      </c>
      <c r="D11" s="379">
        <v>1</v>
      </c>
      <c r="E11" s="382">
        <f>D11/$L11</f>
        <v>0.16666666666666666</v>
      </c>
      <c r="F11" s="379">
        <v>0</v>
      </c>
      <c r="G11" s="382">
        <f>F11/$L11</f>
        <v>0</v>
      </c>
      <c r="H11" s="379">
        <v>0</v>
      </c>
      <c r="I11" s="382">
        <f>H11/$L11</f>
        <v>0</v>
      </c>
      <c r="J11" s="379">
        <v>3</v>
      </c>
      <c r="K11" s="382">
        <f>J11/$L11</f>
        <v>0.5</v>
      </c>
      <c r="L11" s="379">
        <v>6</v>
      </c>
    </row>
    <row r="12" spans="1:12" s="116" customFormat="1" ht="12.95">
      <c r="A12" s="291" t="s">
        <v>116</v>
      </c>
      <c r="B12" s="379">
        <v>1</v>
      </c>
      <c r="C12" s="382">
        <f>B12/$L12</f>
        <v>5.2631578947368418E-2</v>
      </c>
      <c r="D12" s="379">
        <v>7</v>
      </c>
      <c r="E12" s="382">
        <f>D12/$L12</f>
        <v>0.36842105263157893</v>
      </c>
      <c r="F12" s="379">
        <v>0</v>
      </c>
      <c r="G12" s="382">
        <f>F12/$L12</f>
        <v>0</v>
      </c>
      <c r="H12" s="379">
        <v>5</v>
      </c>
      <c r="I12" s="382">
        <f>H12/$L12</f>
        <v>0.26315789473684209</v>
      </c>
      <c r="J12" s="379">
        <v>7</v>
      </c>
      <c r="K12" s="382">
        <f>J12/$L12</f>
        <v>0.36842105263157893</v>
      </c>
      <c r="L12" s="379">
        <v>19</v>
      </c>
    </row>
    <row r="13" spans="1:12" s="116" customFormat="1" ht="12.95">
      <c r="A13" s="291" t="s">
        <v>117</v>
      </c>
      <c r="B13" s="379">
        <v>0</v>
      </c>
      <c r="C13" s="382">
        <v>0</v>
      </c>
      <c r="D13" s="379">
        <v>0</v>
      </c>
      <c r="E13" s="382">
        <v>0</v>
      </c>
      <c r="F13" s="379">
        <v>0</v>
      </c>
      <c r="G13" s="382">
        <v>0</v>
      </c>
      <c r="H13" s="379">
        <v>0</v>
      </c>
      <c r="I13" s="382">
        <v>0</v>
      </c>
      <c r="J13" s="379">
        <v>0</v>
      </c>
      <c r="K13" s="382">
        <v>0</v>
      </c>
      <c r="L13" s="379">
        <v>0</v>
      </c>
    </row>
    <row r="14" spans="1:12" s="116" customFormat="1" ht="12.95">
      <c r="A14" s="291" t="s">
        <v>118</v>
      </c>
      <c r="B14" s="379">
        <v>1</v>
      </c>
      <c r="C14" s="382">
        <f t="shared" ref="C14:C19" si="0">B14/$L14</f>
        <v>5.5555555555555552E-2</v>
      </c>
      <c r="D14" s="379">
        <v>7</v>
      </c>
      <c r="E14" s="382">
        <f t="shared" ref="E14:E19" si="1">D14/$L14</f>
        <v>0.3888888888888889</v>
      </c>
      <c r="F14" s="379">
        <v>0</v>
      </c>
      <c r="G14" s="382">
        <f t="shared" ref="G14:G19" si="2">F14/$L14</f>
        <v>0</v>
      </c>
      <c r="H14" s="379">
        <v>3</v>
      </c>
      <c r="I14" s="382">
        <f t="shared" ref="I14:I19" si="3">H14/$L14</f>
        <v>0.16666666666666666</v>
      </c>
      <c r="J14" s="379">
        <v>0</v>
      </c>
      <c r="K14" s="382">
        <f t="shared" ref="K14:K19" si="4">J14/$L14</f>
        <v>0</v>
      </c>
      <c r="L14" s="379">
        <v>18</v>
      </c>
    </row>
    <row r="15" spans="1:12" s="116" customFormat="1" ht="12.95">
      <c r="A15" s="291" t="s">
        <v>119</v>
      </c>
      <c r="B15" s="379">
        <v>5</v>
      </c>
      <c r="C15" s="382">
        <f t="shared" si="0"/>
        <v>6.4102564102564097E-2</v>
      </c>
      <c r="D15" s="379">
        <v>17</v>
      </c>
      <c r="E15" s="382">
        <f t="shared" si="1"/>
        <v>0.21794871794871795</v>
      </c>
      <c r="F15" s="379">
        <v>0</v>
      </c>
      <c r="G15" s="382">
        <f t="shared" si="2"/>
        <v>0</v>
      </c>
      <c r="H15" s="379">
        <v>16</v>
      </c>
      <c r="I15" s="382">
        <f t="shared" si="3"/>
        <v>0.20512820512820512</v>
      </c>
      <c r="J15" s="379">
        <v>25</v>
      </c>
      <c r="K15" s="382">
        <f t="shared" si="4"/>
        <v>0.32051282051282054</v>
      </c>
      <c r="L15" s="379">
        <v>78</v>
      </c>
    </row>
    <row r="16" spans="1:12" s="116" customFormat="1" ht="12.95">
      <c r="A16" s="291" t="s">
        <v>120</v>
      </c>
      <c r="B16" s="379">
        <v>2</v>
      </c>
      <c r="C16" s="382">
        <f t="shared" si="0"/>
        <v>0.08</v>
      </c>
      <c r="D16" s="379">
        <v>14</v>
      </c>
      <c r="E16" s="382">
        <f t="shared" si="1"/>
        <v>0.56000000000000005</v>
      </c>
      <c r="F16" s="379">
        <v>0</v>
      </c>
      <c r="G16" s="382">
        <f t="shared" si="2"/>
        <v>0</v>
      </c>
      <c r="H16" s="379">
        <v>4</v>
      </c>
      <c r="I16" s="382">
        <f t="shared" si="3"/>
        <v>0.16</v>
      </c>
      <c r="J16" s="379">
        <v>2</v>
      </c>
      <c r="K16" s="382">
        <f t="shared" si="4"/>
        <v>0.08</v>
      </c>
      <c r="L16" s="379">
        <v>25</v>
      </c>
    </row>
    <row r="17" spans="1:12" s="116" customFormat="1" ht="12.95">
      <c r="A17" s="291" t="s">
        <v>121</v>
      </c>
      <c r="B17" s="379">
        <v>2</v>
      </c>
      <c r="C17" s="382">
        <f t="shared" si="0"/>
        <v>5.4054054054054057E-2</v>
      </c>
      <c r="D17" s="379">
        <v>11</v>
      </c>
      <c r="E17" s="382">
        <f t="shared" si="1"/>
        <v>0.29729729729729731</v>
      </c>
      <c r="F17" s="379">
        <v>0</v>
      </c>
      <c r="G17" s="382">
        <f t="shared" si="2"/>
        <v>0</v>
      </c>
      <c r="H17" s="379">
        <v>5</v>
      </c>
      <c r="I17" s="382">
        <f t="shared" si="3"/>
        <v>0.13513513513513514</v>
      </c>
      <c r="J17" s="379">
        <v>6</v>
      </c>
      <c r="K17" s="382">
        <f t="shared" si="4"/>
        <v>0.16216216216216217</v>
      </c>
      <c r="L17" s="379">
        <v>37</v>
      </c>
    </row>
    <row r="18" spans="1:12" s="116" customFormat="1" ht="12.95">
      <c r="A18" s="291" t="s">
        <v>122</v>
      </c>
      <c r="B18" s="379">
        <v>1</v>
      </c>
      <c r="C18" s="382">
        <f t="shared" si="0"/>
        <v>9.0909090909090912E-2</v>
      </c>
      <c r="D18" s="379">
        <v>3</v>
      </c>
      <c r="E18" s="382">
        <f t="shared" si="1"/>
        <v>0.27272727272727271</v>
      </c>
      <c r="F18" s="379">
        <v>0</v>
      </c>
      <c r="G18" s="382">
        <f t="shared" si="2"/>
        <v>0</v>
      </c>
      <c r="H18" s="379">
        <v>3</v>
      </c>
      <c r="I18" s="382">
        <f t="shared" si="3"/>
        <v>0.27272727272727271</v>
      </c>
      <c r="J18" s="379">
        <v>3</v>
      </c>
      <c r="K18" s="382">
        <f t="shared" si="4"/>
        <v>0.27272727272727271</v>
      </c>
      <c r="L18" s="379">
        <v>11</v>
      </c>
    </row>
    <row r="19" spans="1:12" s="116" customFormat="1" ht="12.95">
      <c r="A19" s="291" t="s">
        <v>123</v>
      </c>
      <c r="B19" s="379">
        <v>0</v>
      </c>
      <c r="C19" s="382">
        <f t="shared" si="0"/>
        <v>0</v>
      </c>
      <c r="D19" s="379">
        <v>0</v>
      </c>
      <c r="E19" s="382">
        <f t="shared" si="1"/>
        <v>0</v>
      </c>
      <c r="F19" s="379">
        <v>0</v>
      </c>
      <c r="G19" s="382">
        <f t="shared" si="2"/>
        <v>0</v>
      </c>
      <c r="H19" s="379">
        <v>0</v>
      </c>
      <c r="I19" s="382">
        <f t="shared" si="3"/>
        <v>0</v>
      </c>
      <c r="J19" s="379">
        <v>1</v>
      </c>
      <c r="K19" s="382">
        <f t="shared" si="4"/>
        <v>1</v>
      </c>
      <c r="L19" s="379">
        <v>1</v>
      </c>
    </row>
    <row r="20" spans="1:12" s="116" customFormat="1" ht="12.95">
      <c r="A20" s="291" t="s">
        <v>124</v>
      </c>
      <c r="B20" s="379">
        <v>0</v>
      </c>
      <c r="C20" s="382">
        <v>0</v>
      </c>
      <c r="D20" s="379">
        <v>0</v>
      </c>
      <c r="E20" s="382">
        <v>0</v>
      </c>
      <c r="F20" s="379">
        <v>0</v>
      </c>
      <c r="G20" s="382">
        <v>0</v>
      </c>
      <c r="H20" s="379">
        <v>0</v>
      </c>
      <c r="I20" s="382">
        <v>0</v>
      </c>
      <c r="J20" s="379">
        <v>0</v>
      </c>
      <c r="K20" s="382">
        <v>0</v>
      </c>
      <c r="L20" s="379">
        <v>0</v>
      </c>
    </row>
    <row r="21" spans="1:12" s="116" customFormat="1" ht="12.95">
      <c r="A21" s="291" t="s">
        <v>125</v>
      </c>
      <c r="B21" s="379">
        <v>1</v>
      </c>
      <c r="C21" s="382">
        <f>B21/$L21</f>
        <v>0.2</v>
      </c>
      <c r="D21" s="379">
        <v>2</v>
      </c>
      <c r="E21" s="382">
        <f>D21/$L21</f>
        <v>0.4</v>
      </c>
      <c r="F21" s="379">
        <v>1</v>
      </c>
      <c r="G21" s="382">
        <f>F21/$L21</f>
        <v>0.2</v>
      </c>
      <c r="H21" s="379">
        <v>4</v>
      </c>
      <c r="I21" s="382">
        <f>H21/$L21</f>
        <v>0.8</v>
      </c>
      <c r="J21" s="379">
        <v>1</v>
      </c>
      <c r="K21" s="382">
        <f>J21/$L21</f>
        <v>0.2</v>
      </c>
      <c r="L21" s="379">
        <v>5</v>
      </c>
    </row>
    <row r="22" spans="1:12" s="116" customFormat="1" ht="12.95">
      <c r="A22" s="291" t="s">
        <v>126</v>
      </c>
      <c r="B22" s="379">
        <v>0</v>
      </c>
      <c r="C22" s="382">
        <v>0</v>
      </c>
      <c r="D22" s="379">
        <v>0</v>
      </c>
      <c r="E22" s="382">
        <v>0</v>
      </c>
      <c r="F22" s="379">
        <v>0</v>
      </c>
      <c r="G22" s="382">
        <v>0</v>
      </c>
      <c r="H22" s="379">
        <v>0</v>
      </c>
      <c r="I22" s="382">
        <v>0</v>
      </c>
      <c r="J22" s="379">
        <v>0</v>
      </c>
      <c r="K22" s="382">
        <v>0</v>
      </c>
      <c r="L22" s="379">
        <v>0</v>
      </c>
    </row>
    <row r="23" spans="1:12" s="116" customFormat="1" ht="12.95">
      <c r="A23" s="291" t="s">
        <v>127</v>
      </c>
      <c r="B23" s="379">
        <v>0</v>
      </c>
      <c r="C23" s="382">
        <f>B23/$L23</f>
        <v>0</v>
      </c>
      <c r="D23" s="379">
        <v>0</v>
      </c>
      <c r="E23" s="382">
        <f>D23/$L23</f>
        <v>0</v>
      </c>
      <c r="F23" s="379">
        <v>0</v>
      </c>
      <c r="G23" s="382">
        <f>F23/$L23</f>
        <v>0</v>
      </c>
      <c r="H23" s="379">
        <v>1</v>
      </c>
      <c r="I23" s="382">
        <f>H23/$L23</f>
        <v>1</v>
      </c>
      <c r="J23" s="379">
        <v>0</v>
      </c>
      <c r="K23" s="382">
        <f>J23/$L23</f>
        <v>0</v>
      </c>
      <c r="L23" s="379">
        <v>1</v>
      </c>
    </row>
    <row r="24" spans="1:12" s="116" customFormat="1" ht="12.95">
      <c r="A24" s="291" t="s">
        <v>128</v>
      </c>
      <c r="B24" s="379">
        <v>1</v>
      </c>
      <c r="C24" s="382">
        <f>B24/$L24</f>
        <v>5.2631578947368418E-2</v>
      </c>
      <c r="D24" s="379">
        <v>5</v>
      </c>
      <c r="E24" s="382">
        <f>D24/$L24</f>
        <v>0.26315789473684209</v>
      </c>
      <c r="F24" s="379">
        <v>1</v>
      </c>
      <c r="G24" s="382">
        <f>F24/$L24</f>
        <v>5.2631578947368418E-2</v>
      </c>
      <c r="H24" s="379">
        <v>3</v>
      </c>
      <c r="I24" s="382">
        <f>H24/$L24</f>
        <v>0.15789473684210525</v>
      </c>
      <c r="J24" s="379">
        <v>3</v>
      </c>
      <c r="K24" s="382">
        <f>J24/$L24</f>
        <v>0.15789473684210525</v>
      </c>
      <c r="L24" s="379">
        <v>19</v>
      </c>
    </row>
    <row r="25" spans="1:12" s="116" customFormat="1" ht="12.95">
      <c r="A25" s="291" t="s">
        <v>129</v>
      </c>
      <c r="B25" s="379">
        <v>0</v>
      </c>
      <c r="C25" s="382">
        <f>B25/$L25</f>
        <v>0</v>
      </c>
      <c r="D25" s="379">
        <v>9</v>
      </c>
      <c r="E25" s="382">
        <f>D25/$L25</f>
        <v>0.33333333333333331</v>
      </c>
      <c r="F25" s="379">
        <v>0</v>
      </c>
      <c r="G25" s="382">
        <f>F25/$L25</f>
        <v>0</v>
      </c>
      <c r="H25" s="379">
        <v>11</v>
      </c>
      <c r="I25" s="382">
        <f>H25/$L25</f>
        <v>0.40740740740740738</v>
      </c>
      <c r="J25" s="379">
        <v>7</v>
      </c>
      <c r="K25" s="382">
        <f>J25/$L25</f>
        <v>0.25925925925925924</v>
      </c>
      <c r="L25" s="379">
        <v>27</v>
      </c>
    </row>
    <row r="26" spans="1:12" s="116" customFormat="1" ht="12.95">
      <c r="A26" s="291" t="s">
        <v>130</v>
      </c>
      <c r="B26" s="379">
        <v>0</v>
      </c>
      <c r="C26" s="382">
        <v>0</v>
      </c>
      <c r="D26" s="379">
        <v>0</v>
      </c>
      <c r="E26" s="382">
        <v>0</v>
      </c>
      <c r="F26" s="379">
        <v>0</v>
      </c>
      <c r="G26" s="382">
        <v>0</v>
      </c>
      <c r="H26" s="379">
        <v>0</v>
      </c>
      <c r="I26" s="382">
        <v>0</v>
      </c>
      <c r="J26" s="379">
        <v>0</v>
      </c>
      <c r="K26" s="382">
        <v>0</v>
      </c>
      <c r="L26" s="379">
        <v>0</v>
      </c>
    </row>
    <row r="27" spans="1:12" s="116" customFormat="1" ht="12.95">
      <c r="A27" s="291" t="s">
        <v>131</v>
      </c>
      <c r="B27" s="379">
        <v>0</v>
      </c>
      <c r="C27" s="382">
        <v>0</v>
      </c>
      <c r="D27" s="379">
        <v>0</v>
      </c>
      <c r="E27" s="382">
        <v>0</v>
      </c>
      <c r="F27" s="379">
        <v>0</v>
      </c>
      <c r="G27" s="382">
        <v>0</v>
      </c>
      <c r="H27" s="379">
        <v>0</v>
      </c>
      <c r="I27" s="382">
        <v>0</v>
      </c>
      <c r="J27" s="379">
        <v>0</v>
      </c>
      <c r="K27" s="382">
        <v>0</v>
      </c>
      <c r="L27" s="379">
        <v>0</v>
      </c>
    </row>
    <row r="28" spans="1:12" s="116" customFormat="1" ht="12.95">
      <c r="A28" s="291" t="s">
        <v>132</v>
      </c>
      <c r="B28" s="379">
        <v>2</v>
      </c>
      <c r="C28" s="382">
        <f t="shared" ref="C28:C40" si="5">B28/$L28</f>
        <v>0.125</v>
      </c>
      <c r="D28" s="379">
        <v>7</v>
      </c>
      <c r="E28" s="382">
        <f t="shared" ref="E28:E40" si="6">D28/$L28</f>
        <v>0.4375</v>
      </c>
      <c r="F28" s="379">
        <v>0</v>
      </c>
      <c r="G28" s="382">
        <f t="shared" ref="G28:G40" si="7">F28/$L28</f>
        <v>0</v>
      </c>
      <c r="H28" s="379">
        <v>2</v>
      </c>
      <c r="I28" s="382">
        <f t="shared" ref="I28:I40" si="8">H28/$L28</f>
        <v>0.125</v>
      </c>
      <c r="J28" s="379">
        <v>6</v>
      </c>
      <c r="K28" s="382">
        <f t="shared" ref="K28:K40" si="9">J28/$L28</f>
        <v>0.375</v>
      </c>
      <c r="L28" s="379">
        <v>16</v>
      </c>
    </row>
    <row r="29" spans="1:12" s="116" customFormat="1" ht="12.95">
      <c r="A29" s="291" t="s">
        <v>133</v>
      </c>
      <c r="B29" s="379">
        <v>1</v>
      </c>
      <c r="C29" s="382">
        <f t="shared" si="5"/>
        <v>8.3333333333333329E-2</v>
      </c>
      <c r="D29" s="379">
        <v>2</v>
      </c>
      <c r="E29" s="382">
        <f t="shared" si="6"/>
        <v>0.16666666666666666</v>
      </c>
      <c r="F29" s="379">
        <v>3</v>
      </c>
      <c r="G29" s="382">
        <f t="shared" si="7"/>
        <v>0.25</v>
      </c>
      <c r="H29" s="379">
        <v>4</v>
      </c>
      <c r="I29" s="382">
        <f t="shared" si="8"/>
        <v>0.33333333333333331</v>
      </c>
      <c r="J29" s="379">
        <v>1</v>
      </c>
      <c r="K29" s="382">
        <f t="shared" si="9"/>
        <v>8.3333333333333329E-2</v>
      </c>
      <c r="L29" s="379">
        <v>12</v>
      </c>
    </row>
    <row r="30" spans="1:12" s="116" customFormat="1" ht="12.95">
      <c r="A30" s="291" t="s">
        <v>134</v>
      </c>
      <c r="B30" s="379">
        <v>0</v>
      </c>
      <c r="C30" s="382">
        <f t="shared" si="5"/>
        <v>0</v>
      </c>
      <c r="D30" s="379">
        <v>1</v>
      </c>
      <c r="E30" s="382">
        <f t="shared" si="6"/>
        <v>1</v>
      </c>
      <c r="F30" s="379">
        <v>0</v>
      </c>
      <c r="G30" s="382">
        <f t="shared" si="7"/>
        <v>0</v>
      </c>
      <c r="H30" s="379">
        <v>0</v>
      </c>
      <c r="I30" s="382">
        <f t="shared" si="8"/>
        <v>0</v>
      </c>
      <c r="J30" s="379">
        <v>0</v>
      </c>
      <c r="K30" s="382">
        <f t="shared" si="9"/>
        <v>0</v>
      </c>
      <c r="L30" s="379">
        <v>1</v>
      </c>
    </row>
    <row r="31" spans="1:12" s="116" customFormat="1" ht="12.95">
      <c r="A31" s="291" t="s">
        <v>135</v>
      </c>
      <c r="B31" s="379">
        <v>0</v>
      </c>
      <c r="C31" s="382">
        <f t="shared" si="5"/>
        <v>0</v>
      </c>
      <c r="D31" s="379">
        <v>0</v>
      </c>
      <c r="E31" s="382">
        <f t="shared" si="6"/>
        <v>0</v>
      </c>
      <c r="F31" s="379">
        <v>0</v>
      </c>
      <c r="G31" s="382">
        <f t="shared" si="7"/>
        <v>0</v>
      </c>
      <c r="H31" s="379">
        <v>0</v>
      </c>
      <c r="I31" s="382">
        <f t="shared" si="8"/>
        <v>0</v>
      </c>
      <c r="J31" s="379">
        <v>0</v>
      </c>
      <c r="K31" s="382">
        <f t="shared" si="9"/>
        <v>0</v>
      </c>
      <c r="L31" s="379">
        <v>2</v>
      </c>
    </row>
    <row r="32" spans="1:12" s="116" customFormat="1" ht="12.95">
      <c r="A32" s="291" t="s">
        <v>136</v>
      </c>
      <c r="B32" s="379">
        <v>3</v>
      </c>
      <c r="C32" s="382">
        <f t="shared" si="5"/>
        <v>0.16666666666666666</v>
      </c>
      <c r="D32" s="379">
        <v>4</v>
      </c>
      <c r="E32" s="382">
        <f t="shared" si="6"/>
        <v>0.22222222222222221</v>
      </c>
      <c r="F32" s="379">
        <v>2</v>
      </c>
      <c r="G32" s="382">
        <f t="shared" si="7"/>
        <v>0.1111111111111111</v>
      </c>
      <c r="H32" s="379">
        <v>4</v>
      </c>
      <c r="I32" s="382">
        <f t="shared" si="8"/>
        <v>0.22222222222222221</v>
      </c>
      <c r="J32" s="379">
        <v>7</v>
      </c>
      <c r="K32" s="382">
        <f t="shared" si="9"/>
        <v>0.3888888888888889</v>
      </c>
      <c r="L32" s="379">
        <v>18</v>
      </c>
    </row>
    <row r="33" spans="1:12" s="116" customFormat="1" ht="12.95">
      <c r="A33" s="291" t="s">
        <v>137</v>
      </c>
      <c r="B33" s="379">
        <v>1</v>
      </c>
      <c r="C33" s="382">
        <f t="shared" si="5"/>
        <v>5.8823529411764705E-2</v>
      </c>
      <c r="D33" s="379">
        <v>7</v>
      </c>
      <c r="E33" s="382">
        <f t="shared" si="6"/>
        <v>0.41176470588235292</v>
      </c>
      <c r="F33" s="379">
        <v>0</v>
      </c>
      <c r="G33" s="382">
        <f t="shared" si="7"/>
        <v>0</v>
      </c>
      <c r="H33" s="379">
        <v>11</v>
      </c>
      <c r="I33" s="382">
        <f t="shared" si="8"/>
        <v>0.6470588235294118</v>
      </c>
      <c r="J33" s="379">
        <v>0</v>
      </c>
      <c r="K33" s="382">
        <f t="shared" si="9"/>
        <v>0</v>
      </c>
      <c r="L33" s="379">
        <v>17</v>
      </c>
    </row>
    <row r="34" spans="1:12" s="116" customFormat="1" ht="12.95">
      <c r="A34" s="291" t="s">
        <v>138</v>
      </c>
      <c r="B34" s="379">
        <v>0</v>
      </c>
      <c r="C34" s="382">
        <f t="shared" si="5"/>
        <v>0</v>
      </c>
      <c r="D34" s="379">
        <v>4</v>
      </c>
      <c r="E34" s="382">
        <f t="shared" si="6"/>
        <v>0.36363636363636365</v>
      </c>
      <c r="F34" s="379">
        <v>0</v>
      </c>
      <c r="G34" s="382">
        <f t="shared" si="7"/>
        <v>0</v>
      </c>
      <c r="H34" s="379">
        <v>3</v>
      </c>
      <c r="I34" s="382">
        <f t="shared" si="8"/>
        <v>0.27272727272727271</v>
      </c>
      <c r="J34" s="379">
        <v>3</v>
      </c>
      <c r="K34" s="382">
        <f t="shared" si="9"/>
        <v>0.27272727272727271</v>
      </c>
      <c r="L34" s="379">
        <v>11</v>
      </c>
    </row>
    <row r="35" spans="1:12" s="116" customFormat="1" ht="12.95">
      <c r="A35" s="291" t="s">
        <v>139</v>
      </c>
      <c r="B35" s="379">
        <v>0</v>
      </c>
      <c r="C35" s="382">
        <f t="shared" si="5"/>
        <v>0</v>
      </c>
      <c r="D35" s="379">
        <v>7</v>
      </c>
      <c r="E35" s="382">
        <f t="shared" si="6"/>
        <v>0.5</v>
      </c>
      <c r="F35" s="379">
        <v>0</v>
      </c>
      <c r="G35" s="382">
        <f t="shared" si="7"/>
        <v>0</v>
      </c>
      <c r="H35" s="379">
        <v>3</v>
      </c>
      <c r="I35" s="382">
        <f t="shared" si="8"/>
        <v>0.21428571428571427</v>
      </c>
      <c r="J35" s="379">
        <v>4</v>
      </c>
      <c r="K35" s="382">
        <f t="shared" si="9"/>
        <v>0.2857142857142857</v>
      </c>
      <c r="L35" s="379">
        <v>14</v>
      </c>
    </row>
    <row r="36" spans="1:12" s="116" customFormat="1" ht="12.95">
      <c r="A36" s="291" t="s">
        <v>140</v>
      </c>
      <c r="B36" s="379">
        <v>4</v>
      </c>
      <c r="C36" s="382">
        <f t="shared" si="5"/>
        <v>0.2</v>
      </c>
      <c r="D36" s="379">
        <v>5</v>
      </c>
      <c r="E36" s="382">
        <f t="shared" si="6"/>
        <v>0.25</v>
      </c>
      <c r="F36" s="379">
        <v>0</v>
      </c>
      <c r="G36" s="382">
        <f t="shared" si="7"/>
        <v>0</v>
      </c>
      <c r="H36" s="379">
        <v>9</v>
      </c>
      <c r="I36" s="382">
        <f t="shared" si="8"/>
        <v>0.45</v>
      </c>
      <c r="J36" s="379">
        <v>4</v>
      </c>
      <c r="K36" s="382">
        <f t="shared" si="9"/>
        <v>0.2</v>
      </c>
      <c r="L36" s="379">
        <v>20</v>
      </c>
    </row>
    <row r="37" spans="1:12" s="116" customFormat="1" ht="12.95">
      <c r="A37" s="291" t="s">
        <v>141</v>
      </c>
      <c r="B37" s="379">
        <v>0</v>
      </c>
      <c r="C37" s="382">
        <f t="shared" si="5"/>
        <v>0</v>
      </c>
      <c r="D37" s="379">
        <v>1</v>
      </c>
      <c r="E37" s="382">
        <f t="shared" si="6"/>
        <v>0.16666666666666666</v>
      </c>
      <c r="F37" s="379">
        <v>0</v>
      </c>
      <c r="G37" s="382">
        <f t="shared" si="7"/>
        <v>0</v>
      </c>
      <c r="H37" s="379">
        <v>1</v>
      </c>
      <c r="I37" s="382">
        <f t="shared" si="8"/>
        <v>0.16666666666666666</v>
      </c>
      <c r="J37" s="379">
        <v>1</v>
      </c>
      <c r="K37" s="382">
        <f t="shared" si="9"/>
        <v>0.16666666666666666</v>
      </c>
      <c r="L37" s="379">
        <v>6</v>
      </c>
    </row>
    <row r="38" spans="1:12" s="116" customFormat="1" ht="12.95">
      <c r="A38" s="291" t="s">
        <v>142</v>
      </c>
      <c r="B38" s="379">
        <v>1</v>
      </c>
      <c r="C38" s="382">
        <f t="shared" si="5"/>
        <v>0.16666666666666666</v>
      </c>
      <c r="D38" s="379">
        <v>1</v>
      </c>
      <c r="E38" s="382">
        <f t="shared" si="6"/>
        <v>0.16666666666666666</v>
      </c>
      <c r="F38" s="379">
        <v>0</v>
      </c>
      <c r="G38" s="382">
        <f t="shared" si="7"/>
        <v>0</v>
      </c>
      <c r="H38" s="379">
        <v>0</v>
      </c>
      <c r="I38" s="382">
        <f t="shared" si="8"/>
        <v>0</v>
      </c>
      <c r="J38" s="379">
        <v>0</v>
      </c>
      <c r="K38" s="382">
        <f t="shared" si="9"/>
        <v>0</v>
      </c>
      <c r="L38" s="379">
        <v>6</v>
      </c>
    </row>
    <row r="39" spans="1:12" s="116" customFormat="1" ht="12.95">
      <c r="A39" s="291" t="s">
        <v>143</v>
      </c>
      <c r="B39" s="379">
        <v>1</v>
      </c>
      <c r="C39" s="382">
        <f t="shared" si="5"/>
        <v>4.3478260869565216E-2</v>
      </c>
      <c r="D39" s="379">
        <v>3</v>
      </c>
      <c r="E39" s="382">
        <f t="shared" si="6"/>
        <v>0.13043478260869565</v>
      </c>
      <c r="F39" s="379">
        <v>1</v>
      </c>
      <c r="G39" s="382">
        <f t="shared" si="7"/>
        <v>4.3478260869565216E-2</v>
      </c>
      <c r="H39" s="379">
        <v>2</v>
      </c>
      <c r="I39" s="382">
        <f t="shared" si="8"/>
        <v>8.6956521739130432E-2</v>
      </c>
      <c r="J39" s="379">
        <v>7</v>
      </c>
      <c r="K39" s="382">
        <f t="shared" si="9"/>
        <v>0.30434782608695654</v>
      </c>
      <c r="L39" s="379">
        <v>23</v>
      </c>
    </row>
    <row r="40" spans="1:12" s="116" customFormat="1" ht="12.95">
      <c r="A40" s="291" t="s">
        <v>144</v>
      </c>
      <c r="B40" s="379">
        <v>1</v>
      </c>
      <c r="C40" s="382">
        <f t="shared" si="5"/>
        <v>6.25E-2</v>
      </c>
      <c r="D40" s="379">
        <v>9</v>
      </c>
      <c r="E40" s="382">
        <f t="shared" si="6"/>
        <v>0.5625</v>
      </c>
      <c r="F40" s="379">
        <v>1</v>
      </c>
      <c r="G40" s="382">
        <f t="shared" si="7"/>
        <v>6.25E-2</v>
      </c>
      <c r="H40" s="379">
        <v>5</v>
      </c>
      <c r="I40" s="382">
        <f t="shared" si="8"/>
        <v>0.3125</v>
      </c>
      <c r="J40" s="379">
        <v>4</v>
      </c>
      <c r="K40" s="382">
        <f t="shared" si="9"/>
        <v>0.25</v>
      </c>
      <c r="L40" s="379">
        <v>16</v>
      </c>
    </row>
    <row r="41" spans="1:12" s="116" customFormat="1" ht="12.95">
      <c r="A41" s="291" t="s">
        <v>145</v>
      </c>
      <c r="B41" s="379">
        <v>0</v>
      </c>
      <c r="C41" s="382">
        <v>0</v>
      </c>
      <c r="D41" s="379">
        <v>0</v>
      </c>
      <c r="E41" s="382">
        <v>0</v>
      </c>
      <c r="F41" s="379">
        <v>0</v>
      </c>
      <c r="G41" s="382">
        <v>0</v>
      </c>
      <c r="H41" s="379">
        <v>0</v>
      </c>
      <c r="I41" s="382">
        <v>0</v>
      </c>
      <c r="J41" s="379">
        <v>0</v>
      </c>
      <c r="K41" s="382">
        <v>0</v>
      </c>
      <c r="L41" s="379">
        <v>0</v>
      </c>
    </row>
    <row r="42" spans="1:12" s="116" customFormat="1" ht="12.95">
      <c r="A42" s="291" t="s">
        <v>146</v>
      </c>
      <c r="B42" s="379">
        <v>0</v>
      </c>
      <c r="C42" s="382">
        <v>0</v>
      </c>
      <c r="D42" s="379">
        <v>0</v>
      </c>
      <c r="E42" s="382">
        <v>0</v>
      </c>
      <c r="F42" s="379">
        <v>0</v>
      </c>
      <c r="G42" s="382">
        <v>0</v>
      </c>
      <c r="H42" s="379">
        <v>0</v>
      </c>
      <c r="I42" s="382">
        <v>0</v>
      </c>
      <c r="J42" s="379">
        <v>0</v>
      </c>
      <c r="K42" s="382">
        <v>0</v>
      </c>
      <c r="L42" s="379">
        <v>0</v>
      </c>
    </row>
    <row r="43" spans="1:12" s="116" customFormat="1" ht="12.95">
      <c r="B43" s="380"/>
      <c r="C43" s="380"/>
      <c r="D43" s="380"/>
      <c r="E43" s="380"/>
      <c r="F43" s="380"/>
      <c r="G43" s="380"/>
      <c r="H43" s="380"/>
      <c r="I43" s="380"/>
      <c r="J43" s="380"/>
      <c r="K43" s="380"/>
    </row>
    <row r="44" spans="1:12" s="116" customFormat="1" ht="12.95">
      <c r="A44" s="135" t="s">
        <v>154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</row>
  </sheetData>
  <sheetProtection selectLockedCells="1" selectUnlockedCells="1"/>
  <mergeCells count="8">
    <mergeCell ref="A3:L3"/>
    <mergeCell ref="A7:A9"/>
    <mergeCell ref="B7:L7"/>
    <mergeCell ref="B8:C8"/>
    <mergeCell ref="D8:E8"/>
    <mergeCell ref="F8:G8"/>
    <mergeCell ref="H8:I8"/>
    <mergeCell ref="J8:K8"/>
  </mergeCells>
  <conditionalFormatting sqref="B5:C5 A4:C4">
    <cfRule type="duplicateValues" dxfId="140" priority="3"/>
  </conditionalFormatting>
  <conditionalFormatting sqref="D4:L5">
    <cfRule type="duplicateValues" dxfId="139" priority="2"/>
  </conditionalFormatting>
  <conditionalFormatting sqref="A5">
    <cfRule type="duplicateValues" dxfId="13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256B-93CC-3540-8FCD-FA301FA7EC35}">
  <dimension ref="A1:V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21" width="11.42578125" style="142"/>
    <col min="22" max="22" width="14.140625" style="128" bestFit="1" customWidth="1"/>
    <col min="23" max="16384" width="11.42578125" style="128"/>
  </cols>
  <sheetData>
    <row r="1" spans="1:22" s="114" customFormat="1" ht="59.25" customHeight="1">
      <c r="B1" s="371"/>
      <c r="C1" s="371"/>
    </row>
    <row r="2" spans="1:22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2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</row>
    <row r="4" spans="1:22">
      <c r="A4" s="191" t="s">
        <v>33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</row>
    <row r="5" spans="1:22">
      <c r="A5" s="383" t="s">
        <v>323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</row>
    <row r="6" spans="1:22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</row>
    <row r="8" spans="1:22" s="116" customFormat="1" ht="12.95">
      <c r="A8" s="618" t="s">
        <v>112</v>
      </c>
      <c r="B8" s="621" t="s">
        <v>324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3"/>
    </row>
    <row r="9" spans="1:22" s="116" customFormat="1" ht="38.25" customHeight="1">
      <c r="A9" s="619"/>
      <c r="B9" s="621" t="s">
        <v>325</v>
      </c>
      <c r="C9" s="623"/>
      <c r="D9" s="621" t="s">
        <v>326</v>
      </c>
      <c r="E9" s="623"/>
      <c r="F9" s="624" t="s">
        <v>327</v>
      </c>
      <c r="G9" s="737"/>
      <c r="H9" s="621" t="s">
        <v>328</v>
      </c>
      <c r="I9" s="623"/>
      <c r="J9" s="625" t="s">
        <v>329</v>
      </c>
      <c r="K9" s="626"/>
      <c r="L9" s="621" t="s">
        <v>330</v>
      </c>
      <c r="M9" s="623"/>
      <c r="N9" s="625" t="s">
        <v>331</v>
      </c>
      <c r="O9" s="626"/>
      <c r="P9" s="625" t="s">
        <v>332</v>
      </c>
      <c r="Q9" s="626"/>
      <c r="R9" s="625" t="s">
        <v>333</v>
      </c>
      <c r="S9" s="626"/>
      <c r="T9" s="625" t="s">
        <v>197</v>
      </c>
      <c r="U9" s="626"/>
      <c r="V9" s="41" t="s">
        <v>151</v>
      </c>
    </row>
    <row r="10" spans="1:22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 t="s">
        <v>152</v>
      </c>
      <c r="S10" s="41" t="s">
        <v>153</v>
      </c>
      <c r="T10" s="41" t="s">
        <v>152</v>
      </c>
      <c r="U10" s="41" t="s">
        <v>153</v>
      </c>
      <c r="V10" s="41"/>
    </row>
    <row r="11" spans="1:22" s="116" customFormat="1" ht="12.95">
      <c r="A11" s="376" t="s">
        <v>114</v>
      </c>
      <c r="B11" s="377">
        <f>SUM(B12:B43)</f>
        <v>2578</v>
      </c>
      <c r="C11" s="381">
        <f t="shared" ref="C11:C41" si="0">B11/$V11</f>
        <v>0.78144892391633825</v>
      </c>
      <c r="D11" s="377">
        <f>SUM(D12:D43)</f>
        <v>349</v>
      </c>
      <c r="E11" s="381">
        <f t="shared" ref="E11:E41" si="1">D11/$V11</f>
        <v>0.10578963322218854</v>
      </c>
      <c r="F11" s="377">
        <f>SUM(F12:F43)</f>
        <v>8</v>
      </c>
      <c r="G11" s="381">
        <f t="shared" ref="G11:G41" si="2">F11/$V11</f>
        <v>2.4249772658381328E-3</v>
      </c>
      <c r="H11" s="377">
        <f>SUM(H12:H43)</f>
        <v>15</v>
      </c>
      <c r="I11" s="381">
        <f t="shared" ref="I11:I41" si="3">H11/$V11</f>
        <v>4.5468323734464992E-3</v>
      </c>
      <c r="J11" s="377">
        <f>SUM(J12:J43)</f>
        <v>5</v>
      </c>
      <c r="K11" s="381">
        <f t="shared" ref="K11:K41" si="4">J11/$V11</f>
        <v>1.515610791148833E-3</v>
      </c>
      <c r="L11" s="377">
        <f>SUM(L12:L43)</f>
        <v>26</v>
      </c>
      <c r="M11" s="381">
        <f t="shared" ref="M11:M41" si="5">L11/$V11</f>
        <v>7.8811761139739311E-3</v>
      </c>
      <c r="N11" s="377">
        <f>SUM(N12:N43)</f>
        <v>3</v>
      </c>
      <c r="O11" s="381">
        <f t="shared" ref="O11:O41" si="6">N11/$V11</f>
        <v>9.093664746892998E-4</v>
      </c>
      <c r="P11" s="377">
        <f>SUM(P12:P43)</f>
        <v>58</v>
      </c>
      <c r="Q11" s="381">
        <f t="shared" ref="Q11:Q41" si="7">P11/$V11</f>
        <v>1.7581085177326462E-2</v>
      </c>
      <c r="R11" s="377">
        <f>SUM(R12:R43)</f>
        <v>86</v>
      </c>
      <c r="S11" s="381">
        <f t="shared" ref="S11:S41" si="8">R11/$V11</f>
        <v>2.6068505607759928E-2</v>
      </c>
      <c r="T11" s="377">
        <f>SUM(T12:T43)</f>
        <v>171</v>
      </c>
      <c r="U11" s="381">
        <f t="shared" ref="U11:U41" si="9">T11/$V11</f>
        <v>5.183388905729009E-2</v>
      </c>
      <c r="V11" s="377">
        <f>SUM(V12:V43)</f>
        <v>3299</v>
      </c>
    </row>
    <row r="12" spans="1:22" s="116" customFormat="1" ht="12.95">
      <c r="A12" s="291" t="s">
        <v>115</v>
      </c>
      <c r="B12" s="379">
        <v>2</v>
      </c>
      <c r="C12" s="382">
        <f t="shared" si="0"/>
        <v>0.13333333333333333</v>
      </c>
      <c r="D12" s="379">
        <v>1</v>
      </c>
      <c r="E12" s="382">
        <f t="shared" si="1"/>
        <v>6.6666666666666666E-2</v>
      </c>
      <c r="F12" s="379">
        <v>0</v>
      </c>
      <c r="G12" s="382">
        <f t="shared" si="2"/>
        <v>0</v>
      </c>
      <c r="H12" s="379">
        <v>0</v>
      </c>
      <c r="I12" s="382">
        <f t="shared" si="3"/>
        <v>0</v>
      </c>
      <c r="J12" s="379">
        <v>0</v>
      </c>
      <c r="K12" s="382">
        <f t="shared" si="4"/>
        <v>0</v>
      </c>
      <c r="L12" s="379">
        <v>0</v>
      </c>
      <c r="M12" s="382">
        <f t="shared" si="5"/>
        <v>0</v>
      </c>
      <c r="N12" s="379">
        <v>0</v>
      </c>
      <c r="O12" s="382">
        <f t="shared" si="6"/>
        <v>0</v>
      </c>
      <c r="P12" s="379">
        <v>0</v>
      </c>
      <c r="Q12" s="382">
        <f t="shared" si="7"/>
        <v>0</v>
      </c>
      <c r="R12" s="379">
        <v>0</v>
      </c>
      <c r="S12" s="382">
        <f t="shared" si="8"/>
        <v>0</v>
      </c>
      <c r="T12" s="379">
        <v>12</v>
      </c>
      <c r="U12" s="382">
        <f t="shared" si="9"/>
        <v>0.8</v>
      </c>
      <c r="V12" s="379">
        <f>B12+D12+F12+H12+J12+L12+N12+P12+R12+T12</f>
        <v>15</v>
      </c>
    </row>
    <row r="13" spans="1:22" s="116" customFormat="1" ht="12.95">
      <c r="A13" s="291" t="s">
        <v>116</v>
      </c>
      <c r="B13" s="379">
        <v>125</v>
      </c>
      <c r="C13" s="382">
        <f t="shared" si="0"/>
        <v>0.65789473684210531</v>
      </c>
      <c r="D13" s="379">
        <v>45</v>
      </c>
      <c r="E13" s="382">
        <f t="shared" si="1"/>
        <v>0.23684210526315788</v>
      </c>
      <c r="F13" s="379">
        <v>0</v>
      </c>
      <c r="G13" s="382">
        <f t="shared" si="2"/>
        <v>0</v>
      </c>
      <c r="H13" s="379">
        <v>1</v>
      </c>
      <c r="I13" s="382">
        <f t="shared" si="3"/>
        <v>5.263157894736842E-3</v>
      </c>
      <c r="J13" s="379">
        <v>0</v>
      </c>
      <c r="K13" s="382">
        <f t="shared" si="4"/>
        <v>0</v>
      </c>
      <c r="L13" s="379">
        <v>1</v>
      </c>
      <c r="M13" s="382">
        <f t="shared" si="5"/>
        <v>5.263157894736842E-3</v>
      </c>
      <c r="N13" s="379">
        <v>0</v>
      </c>
      <c r="O13" s="382">
        <f t="shared" si="6"/>
        <v>0</v>
      </c>
      <c r="P13" s="379">
        <v>1</v>
      </c>
      <c r="Q13" s="382">
        <f t="shared" si="7"/>
        <v>5.263157894736842E-3</v>
      </c>
      <c r="R13" s="379">
        <v>7</v>
      </c>
      <c r="S13" s="382">
        <f t="shared" si="8"/>
        <v>3.6842105263157891E-2</v>
      </c>
      <c r="T13" s="379">
        <v>10</v>
      </c>
      <c r="U13" s="382">
        <f t="shared" si="9"/>
        <v>5.2631578947368418E-2</v>
      </c>
      <c r="V13" s="379">
        <f t="shared" ref="V13:V43" si="10">B13+D13+F13+H13+J13+L13+N13+P13+R13+T13</f>
        <v>190</v>
      </c>
    </row>
    <row r="14" spans="1:22" s="116" customFormat="1" ht="12.95">
      <c r="A14" s="291" t="s">
        <v>117</v>
      </c>
      <c r="B14" s="379">
        <v>0</v>
      </c>
      <c r="C14" s="382">
        <v>0</v>
      </c>
      <c r="D14" s="379">
        <v>0</v>
      </c>
      <c r="E14" s="382">
        <v>0</v>
      </c>
      <c r="F14" s="379">
        <v>0</v>
      </c>
      <c r="G14" s="382">
        <v>0</v>
      </c>
      <c r="H14" s="379">
        <v>0</v>
      </c>
      <c r="I14" s="382">
        <v>0</v>
      </c>
      <c r="J14" s="379">
        <v>0</v>
      </c>
      <c r="K14" s="382">
        <v>0</v>
      </c>
      <c r="L14" s="379">
        <v>0</v>
      </c>
      <c r="M14" s="382">
        <v>0</v>
      </c>
      <c r="N14" s="379">
        <v>0</v>
      </c>
      <c r="O14" s="382">
        <v>0</v>
      </c>
      <c r="P14" s="379">
        <v>0</v>
      </c>
      <c r="Q14" s="382">
        <v>0</v>
      </c>
      <c r="R14" s="379">
        <v>0</v>
      </c>
      <c r="S14" s="382">
        <v>0</v>
      </c>
      <c r="T14" s="379">
        <v>0</v>
      </c>
      <c r="U14" s="382">
        <v>0</v>
      </c>
      <c r="V14" s="379">
        <f t="shared" si="10"/>
        <v>0</v>
      </c>
    </row>
    <row r="15" spans="1:22" s="116" customFormat="1" ht="12.95">
      <c r="A15" s="291" t="s">
        <v>118</v>
      </c>
      <c r="B15" s="379">
        <v>135</v>
      </c>
      <c r="C15" s="382">
        <f t="shared" si="0"/>
        <v>0.82317073170731703</v>
      </c>
      <c r="D15" s="379">
        <v>6</v>
      </c>
      <c r="E15" s="382">
        <f t="shared" si="1"/>
        <v>3.6585365853658534E-2</v>
      </c>
      <c r="F15" s="379">
        <v>0</v>
      </c>
      <c r="G15" s="382">
        <f t="shared" si="2"/>
        <v>0</v>
      </c>
      <c r="H15" s="379">
        <v>2</v>
      </c>
      <c r="I15" s="382">
        <f t="shared" si="3"/>
        <v>1.2195121951219513E-2</v>
      </c>
      <c r="J15" s="379">
        <v>0</v>
      </c>
      <c r="K15" s="382">
        <f t="shared" si="4"/>
        <v>0</v>
      </c>
      <c r="L15" s="379">
        <v>2</v>
      </c>
      <c r="M15" s="382">
        <f t="shared" si="5"/>
        <v>1.2195121951219513E-2</v>
      </c>
      <c r="N15" s="379">
        <v>0</v>
      </c>
      <c r="O15" s="382">
        <f t="shared" si="6"/>
        <v>0</v>
      </c>
      <c r="P15" s="379">
        <v>6</v>
      </c>
      <c r="Q15" s="382">
        <f t="shared" si="7"/>
        <v>3.6585365853658534E-2</v>
      </c>
      <c r="R15" s="379">
        <v>4</v>
      </c>
      <c r="S15" s="382">
        <f t="shared" si="8"/>
        <v>2.4390243902439025E-2</v>
      </c>
      <c r="T15" s="379">
        <v>9</v>
      </c>
      <c r="U15" s="382">
        <f t="shared" si="9"/>
        <v>5.4878048780487805E-2</v>
      </c>
      <c r="V15" s="379">
        <f t="shared" si="10"/>
        <v>164</v>
      </c>
    </row>
    <row r="16" spans="1:22" s="116" customFormat="1" ht="12.95">
      <c r="A16" s="291" t="s">
        <v>119</v>
      </c>
      <c r="B16" s="379">
        <v>239</v>
      </c>
      <c r="C16" s="382">
        <f t="shared" si="0"/>
        <v>0.74454828660436134</v>
      </c>
      <c r="D16" s="379">
        <v>21</v>
      </c>
      <c r="E16" s="382">
        <f t="shared" si="1"/>
        <v>6.5420560747663545E-2</v>
      </c>
      <c r="F16" s="379">
        <v>0</v>
      </c>
      <c r="G16" s="382">
        <f t="shared" si="2"/>
        <v>0</v>
      </c>
      <c r="H16" s="379">
        <v>2</v>
      </c>
      <c r="I16" s="382">
        <f t="shared" si="3"/>
        <v>6.2305295950155761E-3</v>
      </c>
      <c r="J16" s="379">
        <v>1</v>
      </c>
      <c r="K16" s="382">
        <f t="shared" si="4"/>
        <v>3.1152647975077881E-3</v>
      </c>
      <c r="L16" s="379">
        <v>3</v>
      </c>
      <c r="M16" s="382">
        <f t="shared" si="5"/>
        <v>9.3457943925233638E-3</v>
      </c>
      <c r="N16" s="379">
        <v>1</v>
      </c>
      <c r="O16" s="382">
        <f t="shared" si="6"/>
        <v>3.1152647975077881E-3</v>
      </c>
      <c r="P16" s="379">
        <v>4</v>
      </c>
      <c r="Q16" s="382">
        <f t="shared" si="7"/>
        <v>1.2461059190031152E-2</v>
      </c>
      <c r="R16" s="379">
        <v>23</v>
      </c>
      <c r="S16" s="382">
        <f t="shared" si="8"/>
        <v>7.1651090342679122E-2</v>
      </c>
      <c r="T16" s="379">
        <v>27</v>
      </c>
      <c r="U16" s="382">
        <f t="shared" si="9"/>
        <v>8.4112149532710276E-2</v>
      </c>
      <c r="V16" s="379">
        <f t="shared" si="10"/>
        <v>321</v>
      </c>
    </row>
    <row r="17" spans="1:22" s="116" customFormat="1" ht="12.95">
      <c r="A17" s="291" t="s">
        <v>120</v>
      </c>
      <c r="B17" s="379">
        <v>224</v>
      </c>
      <c r="C17" s="382">
        <f t="shared" si="0"/>
        <v>0.91803278688524592</v>
      </c>
      <c r="D17" s="379">
        <v>5</v>
      </c>
      <c r="E17" s="382">
        <f t="shared" si="1"/>
        <v>2.0491803278688523E-2</v>
      </c>
      <c r="F17" s="379">
        <v>2</v>
      </c>
      <c r="G17" s="382">
        <f t="shared" si="2"/>
        <v>8.1967213114754103E-3</v>
      </c>
      <c r="H17" s="379">
        <v>1</v>
      </c>
      <c r="I17" s="382">
        <f t="shared" si="3"/>
        <v>4.0983606557377051E-3</v>
      </c>
      <c r="J17" s="379">
        <v>1</v>
      </c>
      <c r="K17" s="382">
        <f t="shared" si="4"/>
        <v>4.0983606557377051E-3</v>
      </c>
      <c r="L17" s="379">
        <v>0</v>
      </c>
      <c r="M17" s="382">
        <f t="shared" si="5"/>
        <v>0</v>
      </c>
      <c r="N17" s="379">
        <v>0</v>
      </c>
      <c r="O17" s="382">
        <f t="shared" si="6"/>
        <v>0</v>
      </c>
      <c r="P17" s="379">
        <v>5</v>
      </c>
      <c r="Q17" s="382">
        <f t="shared" si="7"/>
        <v>2.0491803278688523E-2</v>
      </c>
      <c r="R17" s="379">
        <v>0</v>
      </c>
      <c r="S17" s="382">
        <f t="shared" si="8"/>
        <v>0</v>
      </c>
      <c r="T17" s="379">
        <v>6</v>
      </c>
      <c r="U17" s="382">
        <f t="shared" si="9"/>
        <v>2.4590163934426229E-2</v>
      </c>
      <c r="V17" s="379">
        <f t="shared" si="10"/>
        <v>244</v>
      </c>
    </row>
    <row r="18" spans="1:22" s="116" customFormat="1" ht="12.95">
      <c r="A18" s="291" t="s">
        <v>121</v>
      </c>
      <c r="B18" s="379">
        <v>192</v>
      </c>
      <c r="C18" s="382">
        <f t="shared" si="0"/>
        <v>0.810126582278481</v>
      </c>
      <c r="D18" s="379">
        <v>27</v>
      </c>
      <c r="E18" s="382">
        <f t="shared" si="1"/>
        <v>0.11392405063291139</v>
      </c>
      <c r="F18" s="379">
        <v>1</v>
      </c>
      <c r="G18" s="382">
        <f t="shared" si="2"/>
        <v>4.2194092827004216E-3</v>
      </c>
      <c r="H18" s="379">
        <v>3</v>
      </c>
      <c r="I18" s="382">
        <f t="shared" si="3"/>
        <v>1.2658227848101266E-2</v>
      </c>
      <c r="J18" s="379">
        <v>0</v>
      </c>
      <c r="K18" s="382">
        <f t="shared" si="4"/>
        <v>0</v>
      </c>
      <c r="L18" s="379">
        <v>0</v>
      </c>
      <c r="M18" s="382">
        <f t="shared" si="5"/>
        <v>0</v>
      </c>
      <c r="N18" s="379">
        <v>0</v>
      </c>
      <c r="O18" s="382">
        <f t="shared" si="6"/>
        <v>0</v>
      </c>
      <c r="P18" s="379">
        <v>5</v>
      </c>
      <c r="Q18" s="382">
        <f t="shared" si="7"/>
        <v>2.1097046413502109E-2</v>
      </c>
      <c r="R18" s="379">
        <v>8</v>
      </c>
      <c r="S18" s="382">
        <f t="shared" si="8"/>
        <v>3.3755274261603373E-2</v>
      </c>
      <c r="T18" s="379">
        <v>1</v>
      </c>
      <c r="U18" s="382">
        <f t="shared" si="9"/>
        <v>4.2194092827004216E-3</v>
      </c>
      <c r="V18" s="379">
        <f t="shared" si="10"/>
        <v>237</v>
      </c>
    </row>
    <row r="19" spans="1:22" s="116" customFormat="1" ht="12.95">
      <c r="A19" s="291" t="s">
        <v>122</v>
      </c>
      <c r="B19" s="379">
        <v>103</v>
      </c>
      <c r="C19" s="382">
        <f t="shared" si="0"/>
        <v>0.74637681159420288</v>
      </c>
      <c r="D19" s="379">
        <v>13</v>
      </c>
      <c r="E19" s="382">
        <f t="shared" si="1"/>
        <v>9.420289855072464E-2</v>
      </c>
      <c r="F19" s="379">
        <v>1</v>
      </c>
      <c r="G19" s="382">
        <f t="shared" si="2"/>
        <v>7.246376811594203E-3</v>
      </c>
      <c r="H19" s="379">
        <v>1</v>
      </c>
      <c r="I19" s="382">
        <f t="shared" si="3"/>
        <v>7.246376811594203E-3</v>
      </c>
      <c r="J19" s="379">
        <v>0</v>
      </c>
      <c r="K19" s="382">
        <f t="shared" si="4"/>
        <v>0</v>
      </c>
      <c r="L19" s="379">
        <v>0</v>
      </c>
      <c r="M19" s="382">
        <f t="shared" si="5"/>
        <v>0</v>
      </c>
      <c r="N19" s="379">
        <v>0</v>
      </c>
      <c r="O19" s="382">
        <f t="shared" si="6"/>
        <v>0</v>
      </c>
      <c r="P19" s="379">
        <v>4</v>
      </c>
      <c r="Q19" s="382">
        <f t="shared" si="7"/>
        <v>2.8985507246376812E-2</v>
      </c>
      <c r="R19" s="379">
        <v>8</v>
      </c>
      <c r="S19" s="382">
        <f t="shared" si="8"/>
        <v>5.7971014492753624E-2</v>
      </c>
      <c r="T19" s="379">
        <v>8</v>
      </c>
      <c r="U19" s="382">
        <f t="shared" si="9"/>
        <v>5.7971014492753624E-2</v>
      </c>
      <c r="V19" s="379">
        <f t="shared" si="10"/>
        <v>138</v>
      </c>
    </row>
    <row r="20" spans="1:22" s="116" customFormat="1" ht="12.95">
      <c r="A20" s="291" t="s">
        <v>123</v>
      </c>
      <c r="B20" s="379">
        <v>18</v>
      </c>
      <c r="C20" s="382">
        <f t="shared" si="0"/>
        <v>0.81818181818181823</v>
      </c>
      <c r="D20" s="379">
        <v>3</v>
      </c>
      <c r="E20" s="382">
        <f t="shared" si="1"/>
        <v>0.13636363636363635</v>
      </c>
      <c r="F20" s="379">
        <v>0</v>
      </c>
      <c r="G20" s="382">
        <f t="shared" si="2"/>
        <v>0</v>
      </c>
      <c r="H20" s="379">
        <v>0</v>
      </c>
      <c r="I20" s="382">
        <f t="shared" si="3"/>
        <v>0</v>
      </c>
      <c r="J20" s="379">
        <v>1</v>
      </c>
      <c r="K20" s="382">
        <f t="shared" si="4"/>
        <v>4.5454545454545456E-2</v>
      </c>
      <c r="L20" s="379">
        <v>0</v>
      </c>
      <c r="M20" s="382">
        <f t="shared" si="5"/>
        <v>0</v>
      </c>
      <c r="N20" s="379">
        <v>0</v>
      </c>
      <c r="O20" s="382">
        <f t="shared" si="6"/>
        <v>0</v>
      </c>
      <c r="P20" s="379">
        <v>0</v>
      </c>
      <c r="Q20" s="382">
        <f t="shared" si="7"/>
        <v>0</v>
      </c>
      <c r="R20" s="379">
        <v>0</v>
      </c>
      <c r="S20" s="382">
        <f t="shared" si="8"/>
        <v>0</v>
      </c>
      <c r="T20" s="379">
        <v>0</v>
      </c>
      <c r="U20" s="382">
        <f t="shared" si="9"/>
        <v>0</v>
      </c>
      <c r="V20" s="379">
        <f t="shared" si="10"/>
        <v>22</v>
      </c>
    </row>
    <row r="21" spans="1:22" s="116" customFormat="1" ht="12.95">
      <c r="A21" s="291" t="s">
        <v>124</v>
      </c>
      <c r="B21" s="379">
        <v>0</v>
      </c>
      <c r="C21" s="382">
        <f t="shared" si="0"/>
        <v>0</v>
      </c>
      <c r="D21" s="379">
        <v>0</v>
      </c>
      <c r="E21" s="382">
        <f t="shared" si="1"/>
        <v>0</v>
      </c>
      <c r="F21" s="379">
        <v>1</v>
      </c>
      <c r="G21" s="382">
        <f t="shared" si="2"/>
        <v>1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0</v>
      </c>
      <c r="O21" s="382">
        <f t="shared" si="6"/>
        <v>0</v>
      </c>
      <c r="P21" s="379">
        <v>0</v>
      </c>
      <c r="Q21" s="382">
        <f t="shared" si="7"/>
        <v>0</v>
      </c>
      <c r="R21" s="379">
        <v>0</v>
      </c>
      <c r="S21" s="382">
        <f t="shared" si="8"/>
        <v>0</v>
      </c>
      <c r="T21" s="379">
        <v>0</v>
      </c>
      <c r="U21" s="382">
        <f t="shared" si="9"/>
        <v>0</v>
      </c>
      <c r="V21" s="379">
        <f t="shared" si="10"/>
        <v>1</v>
      </c>
    </row>
    <row r="22" spans="1:22" s="116" customFormat="1" ht="12.95">
      <c r="A22" s="291" t="s">
        <v>125</v>
      </c>
      <c r="B22" s="379">
        <v>64</v>
      </c>
      <c r="C22" s="382">
        <f t="shared" si="0"/>
        <v>0.92753623188405798</v>
      </c>
      <c r="D22" s="379">
        <v>4</v>
      </c>
      <c r="E22" s="382">
        <f t="shared" si="1"/>
        <v>5.7971014492753624E-2</v>
      </c>
      <c r="F22" s="379">
        <v>0</v>
      </c>
      <c r="G22" s="382">
        <f t="shared" si="2"/>
        <v>0</v>
      </c>
      <c r="H22" s="379">
        <v>0</v>
      </c>
      <c r="I22" s="382">
        <f t="shared" si="3"/>
        <v>0</v>
      </c>
      <c r="J22" s="379">
        <v>0</v>
      </c>
      <c r="K22" s="382">
        <f t="shared" si="4"/>
        <v>0</v>
      </c>
      <c r="L22" s="379">
        <v>0</v>
      </c>
      <c r="M22" s="382">
        <f t="shared" si="5"/>
        <v>0</v>
      </c>
      <c r="N22" s="379">
        <v>0</v>
      </c>
      <c r="O22" s="382">
        <f t="shared" si="6"/>
        <v>0</v>
      </c>
      <c r="P22" s="379">
        <v>0</v>
      </c>
      <c r="Q22" s="382">
        <f t="shared" si="7"/>
        <v>0</v>
      </c>
      <c r="R22" s="379">
        <v>0</v>
      </c>
      <c r="S22" s="382">
        <f t="shared" si="8"/>
        <v>0</v>
      </c>
      <c r="T22" s="379">
        <v>1</v>
      </c>
      <c r="U22" s="382">
        <f t="shared" si="9"/>
        <v>1.4492753623188406E-2</v>
      </c>
      <c r="V22" s="379">
        <f t="shared" si="10"/>
        <v>69</v>
      </c>
    </row>
    <row r="23" spans="1:22" s="116" customFormat="1" ht="12.95">
      <c r="A23" s="291" t="s">
        <v>126</v>
      </c>
      <c r="B23" s="379">
        <v>9</v>
      </c>
      <c r="C23" s="382">
        <f t="shared" si="0"/>
        <v>0.6428571428571429</v>
      </c>
      <c r="D23" s="379">
        <v>2</v>
      </c>
      <c r="E23" s="382">
        <f t="shared" si="1"/>
        <v>0.14285714285714285</v>
      </c>
      <c r="F23" s="379">
        <v>0</v>
      </c>
      <c r="G23" s="382">
        <f t="shared" si="2"/>
        <v>0</v>
      </c>
      <c r="H23" s="379">
        <v>0</v>
      </c>
      <c r="I23" s="382">
        <f t="shared" si="3"/>
        <v>0</v>
      </c>
      <c r="J23" s="379">
        <v>0</v>
      </c>
      <c r="K23" s="382">
        <f t="shared" si="4"/>
        <v>0</v>
      </c>
      <c r="L23" s="379">
        <v>0</v>
      </c>
      <c r="M23" s="382">
        <f t="shared" si="5"/>
        <v>0</v>
      </c>
      <c r="N23" s="379">
        <v>0</v>
      </c>
      <c r="O23" s="382">
        <f t="shared" si="6"/>
        <v>0</v>
      </c>
      <c r="P23" s="379">
        <v>0</v>
      </c>
      <c r="Q23" s="382">
        <f t="shared" si="7"/>
        <v>0</v>
      </c>
      <c r="R23" s="379">
        <v>2</v>
      </c>
      <c r="S23" s="382">
        <f t="shared" si="8"/>
        <v>0.14285714285714285</v>
      </c>
      <c r="T23" s="379">
        <v>1</v>
      </c>
      <c r="U23" s="382">
        <f t="shared" si="9"/>
        <v>7.1428571428571425E-2</v>
      </c>
      <c r="V23" s="379">
        <f t="shared" si="10"/>
        <v>14</v>
      </c>
    </row>
    <row r="24" spans="1:22" s="116" customFormat="1" ht="12.95">
      <c r="A24" s="291" t="s">
        <v>127</v>
      </c>
      <c r="B24" s="379">
        <v>14</v>
      </c>
      <c r="C24" s="382">
        <f t="shared" si="0"/>
        <v>0.82352941176470584</v>
      </c>
      <c r="D24" s="379">
        <v>3</v>
      </c>
      <c r="E24" s="382">
        <f t="shared" si="1"/>
        <v>0.17647058823529413</v>
      </c>
      <c r="F24" s="379">
        <v>0</v>
      </c>
      <c r="G24" s="382">
        <f t="shared" si="2"/>
        <v>0</v>
      </c>
      <c r="H24" s="379">
        <v>0</v>
      </c>
      <c r="I24" s="382">
        <f t="shared" si="3"/>
        <v>0</v>
      </c>
      <c r="J24" s="379">
        <v>0</v>
      </c>
      <c r="K24" s="382">
        <f t="shared" si="4"/>
        <v>0</v>
      </c>
      <c r="L24" s="379">
        <v>0</v>
      </c>
      <c r="M24" s="382">
        <f t="shared" si="5"/>
        <v>0</v>
      </c>
      <c r="N24" s="379">
        <v>0</v>
      </c>
      <c r="O24" s="382">
        <f t="shared" si="6"/>
        <v>0</v>
      </c>
      <c r="P24" s="379">
        <v>0</v>
      </c>
      <c r="Q24" s="382">
        <f t="shared" si="7"/>
        <v>0</v>
      </c>
      <c r="R24" s="379">
        <v>0</v>
      </c>
      <c r="S24" s="382">
        <f t="shared" si="8"/>
        <v>0</v>
      </c>
      <c r="T24" s="379">
        <v>0</v>
      </c>
      <c r="U24" s="382">
        <f t="shared" si="9"/>
        <v>0</v>
      </c>
      <c r="V24" s="379">
        <f t="shared" si="10"/>
        <v>17</v>
      </c>
    </row>
    <row r="25" spans="1:22" s="116" customFormat="1" ht="12.95">
      <c r="A25" s="291" t="s">
        <v>128</v>
      </c>
      <c r="B25" s="379">
        <v>150</v>
      </c>
      <c r="C25" s="382">
        <f t="shared" si="0"/>
        <v>0.84269662921348309</v>
      </c>
      <c r="D25" s="379">
        <v>6</v>
      </c>
      <c r="E25" s="382">
        <f t="shared" si="1"/>
        <v>3.3707865168539325E-2</v>
      </c>
      <c r="F25" s="379">
        <v>0</v>
      </c>
      <c r="G25" s="382">
        <f t="shared" si="2"/>
        <v>0</v>
      </c>
      <c r="H25" s="379">
        <v>0</v>
      </c>
      <c r="I25" s="382">
        <f t="shared" si="3"/>
        <v>0</v>
      </c>
      <c r="J25" s="379">
        <v>0</v>
      </c>
      <c r="K25" s="382">
        <f t="shared" si="4"/>
        <v>0</v>
      </c>
      <c r="L25" s="379">
        <v>0</v>
      </c>
      <c r="M25" s="382">
        <f t="shared" si="5"/>
        <v>0</v>
      </c>
      <c r="N25" s="379">
        <v>0</v>
      </c>
      <c r="O25" s="382">
        <f t="shared" si="6"/>
        <v>0</v>
      </c>
      <c r="P25" s="379">
        <v>5</v>
      </c>
      <c r="Q25" s="382">
        <f t="shared" si="7"/>
        <v>2.8089887640449437E-2</v>
      </c>
      <c r="R25" s="379">
        <v>8</v>
      </c>
      <c r="S25" s="382">
        <f t="shared" si="8"/>
        <v>4.49438202247191E-2</v>
      </c>
      <c r="T25" s="379">
        <v>9</v>
      </c>
      <c r="U25" s="382">
        <f t="shared" si="9"/>
        <v>5.0561797752808987E-2</v>
      </c>
      <c r="V25" s="379">
        <f t="shared" si="10"/>
        <v>178</v>
      </c>
    </row>
    <row r="26" spans="1:22" s="116" customFormat="1" ht="12.95">
      <c r="A26" s="291" t="s">
        <v>129</v>
      </c>
      <c r="B26" s="379">
        <v>109</v>
      </c>
      <c r="C26" s="382">
        <f t="shared" si="0"/>
        <v>0.64117647058823535</v>
      </c>
      <c r="D26" s="379">
        <v>29</v>
      </c>
      <c r="E26" s="382">
        <f t="shared" si="1"/>
        <v>0.17058823529411765</v>
      </c>
      <c r="F26" s="379">
        <v>0</v>
      </c>
      <c r="G26" s="382">
        <f t="shared" si="2"/>
        <v>0</v>
      </c>
      <c r="H26" s="379">
        <v>1</v>
      </c>
      <c r="I26" s="382">
        <f t="shared" si="3"/>
        <v>5.8823529411764705E-3</v>
      </c>
      <c r="J26" s="379">
        <v>0</v>
      </c>
      <c r="K26" s="382">
        <f t="shared" si="4"/>
        <v>0</v>
      </c>
      <c r="L26" s="379">
        <v>2</v>
      </c>
      <c r="M26" s="382">
        <f t="shared" si="5"/>
        <v>1.1764705882352941E-2</v>
      </c>
      <c r="N26" s="379">
        <v>0</v>
      </c>
      <c r="O26" s="382">
        <f t="shared" si="6"/>
        <v>0</v>
      </c>
      <c r="P26" s="379">
        <v>4</v>
      </c>
      <c r="Q26" s="382">
        <f t="shared" si="7"/>
        <v>2.3529411764705882E-2</v>
      </c>
      <c r="R26" s="379">
        <v>5</v>
      </c>
      <c r="S26" s="382">
        <f t="shared" si="8"/>
        <v>2.9411764705882353E-2</v>
      </c>
      <c r="T26" s="379">
        <v>20</v>
      </c>
      <c r="U26" s="382">
        <f t="shared" si="9"/>
        <v>0.11764705882352941</v>
      </c>
      <c r="V26" s="379">
        <f t="shared" si="10"/>
        <v>170</v>
      </c>
    </row>
    <row r="27" spans="1:22" s="116" customFormat="1" ht="12.95">
      <c r="A27" s="291" t="s">
        <v>130</v>
      </c>
      <c r="B27" s="379">
        <v>4</v>
      </c>
      <c r="C27" s="382">
        <f t="shared" si="0"/>
        <v>1</v>
      </c>
      <c r="D27" s="379">
        <v>0</v>
      </c>
      <c r="E27" s="382">
        <f t="shared" si="1"/>
        <v>0</v>
      </c>
      <c r="F27" s="379">
        <v>0</v>
      </c>
      <c r="G27" s="382">
        <f t="shared" si="2"/>
        <v>0</v>
      </c>
      <c r="H27" s="379">
        <v>0</v>
      </c>
      <c r="I27" s="382">
        <f t="shared" si="3"/>
        <v>0</v>
      </c>
      <c r="J27" s="379">
        <v>0</v>
      </c>
      <c r="K27" s="382">
        <f t="shared" si="4"/>
        <v>0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v>0</v>
      </c>
      <c r="Q27" s="382">
        <f t="shared" si="7"/>
        <v>0</v>
      </c>
      <c r="R27" s="379">
        <v>0</v>
      </c>
      <c r="S27" s="382">
        <f t="shared" si="8"/>
        <v>0</v>
      </c>
      <c r="T27" s="379">
        <v>0</v>
      </c>
      <c r="U27" s="382">
        <f t="shared" si="9"/>
        <v>0</v>
      </c>
      <c r="V27" s="379">
        <f t="shared" si="10"/>
        <v>4</v>
      </c>
    </row>
    <row r="28" spans="1:22" s="116" customFormat="1" ht="12.95">
      <c r="A28" s="291" t="s">
        <v>131</v>
      </c>
      <c r="B28" s="379">
        <v>2</v>
      </c>
      <c r="C28" s="382">
        <f t="shared" si="0"/>
        <v>1</v>
      </c>
      <c r="D28" s="379">
        <v>0</v>
      </c>
      <c r="E28" s="382">
        <f t="shared" si="1"/>
        <v>0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0</v>
      </c>
      <c r="O28" s="382">
        <f t="shared" si="6"/>
        <v>0</v>
      </c>
      <c r="P28" s="379">
        <v>0</v>
      </c>
      <c r="Q28" s="382">
        <f t="shared" si="7"/>
        <v>0</v>
      </c>
      <c r="R28" s="379">
        <v>0</v>
      </c>
      <c r="S28" s="382">
        <f t="shared" si="8"/>
        <v>0</v>
      </c>
      <c r="T28" s="379">
        <v>0</v>
      </c>
      <c r="U28" s="382">
        <f t="shared" si="9"/>
        <v>0</v>
      </c>
      <c r="V28" s="379">
        <f t="shared" si="10"/>
        <v>2</v>
      </c>
    </row>
    <row r="29" spans="1:22" s="116" customFormat="1" ht="12.95">
      <c r="A29" s="291" t="s">
        <v>132</v>
      </c>
      <c r="B29" s="379">
        <v>91</v>
      </c>
      <c r="C29" s="382">
        <f t="shared" si="0"/>
        <v>0.7</v>
      </c>
      <c r="D29" s="379">
        <v>32</v>
      </c>
      <c r="E29" s="382">
        <f t="shared" si="1"/>
        <v>0.24615384615384617</v>
      </c>
      <c r="F29" s="379">
        <v>1</v>
      </c>
      <c r="G29" s="382">
        <f t="shared" si="2"/>
        <v>7.6923076923076927E-3</v>
      </c>
      <c r="H29" s="379">
        <v>0</v>
      </c>
      <c r="I29" s="382">
        <f t="shared" si="3"/>
        <v>0</v>
      </c>
      <c r="J29" s="379">
        <v>0</v>
      </c>
      <c r="K29" s="382">
        <f t="shared" si="4"/>
        <v>0</v>
      </c>
      <c r="L29" s="379">
        <v>1</v>
      </c>
      <c r="M29" s="382">
        <f t="shared" si="5"/>
        <v>7.6923076923076927E-3</v>
      </c>
      <c r="N29" s="379">
        <v>0</v>
      </c>
      <c r="O29" s="382">
        <f t="shared" si="6"/>
        <v>0</v>
      </c>
      <c r="P29" s="379">
        <v>1</v>
      </c>
      <c r="Q29" s="382">
        <f t="shared" si="7"/>
        <v>7.6923076923076927E-3</v>
      </c>
      <c r="R29" s="379">
        <v>1</v>
      </c>
      <c r="S29" s="382">
        <f t="shared" si="8"/>
        <v>7.6923076923076927E-3</v>
      </c>
      <c r="T29" s="379">
        <v>3</v>
      </c>
      <c r="U29" s="382">
        <f t="shared" si="9"/>
        <v>2.3076923076923078E-2</v>
      </c>
      <c r="V29" s="379">
        <f t="shared" si="10"/>
        <v>130</v>
      </c>
    </row>
    <row r="30" spans="1:22" s="116" customFormat="1" ht="12.95">
      <c r="A30" s="291" t="s">
        <v>133</v>
      </c>
      <c r="B30" s="379">
        <v>157</v>
      </c>
      <c r="C30" s="382">
        <f t="shared" si="0"/>
        <v>0.88700564971751417</v>
      </c>
      <c r="D30" s="379">
        <v>5</v>
      </c>
      <c r="E30" s="382">
        <f t="shared" si="1"/>
        <v>2.8248587570621469E-2</v>
      </c>
      <c r="F30" s="379">
        <v>0</v>
      </c>
      <c r="G30" s="382">
        <f t="shared" si="2"/>
        <v>0</v>
      </c>
      <c r="H30" s="379">
        <v>0</v>
      </c>
      <c r="I30" s="382">
        <f t="shared" si="3"/>
        <v>0</v>
      </c>
      <c r="J30" s="379">
        <v>0</v>
      </c>
      <c r="K30" s="382">
        <f t="shared" si="4"/>
        <v>0</v>
      </c>
      <c r="L30" s="379">
        <v>6</v>
      </c>
      <c r="M30" s="382">
        <f t="shared" si="5"/>
        <v>3.3898305084745763E-2</v>
      </c>
      <c r="N30" s="379">
        <v>1</v>
      </c>
      <c r="O30" s="382">
        <f t="shared" si="6"/>
        <v>5.6497175141242938E-3</v>
      </c>
      <c r="P30" s="379">
        <v>1</v>
      </c>
      <c r="Q30" s="382">
        <f t="shared" si="7"/>
        <v>5.6497175141242938E-3</v>
      </c>
      <c r="R30" s="379">
        <v>0</v>
      </c>
      <c r="S30" s="382">
        <f t="shared" si="8"/>
        <v>0</v>
      </c>
      <c r="T30" s="379">
        <v>7</v>
      </c>
      <c r="U30" s="382">
        <f t="shared" si="9"/>
        <v>3.954802259887006E-2</v>
      </c>
      <c r="V30" s="379">
        <f t="shared" si="10"/>
        <v>177</v>
      </c>
    </row>
    <row r="31" spans="1:22" s="116" customFormat="1" ht="12.95">
      <c r="A31" s="291" t="s">
        <v>134</v>
      </c>
      <c r="B31" s="379">
        <v>12</v>
      </c>
      <c r="C31" s="382">
        <f t="shared" si="0"/>
        <v>0.70588235294117652</v>
      </c>
      <c r="D31" s="379">
        <v>1</v>
      </c>
      <c r="E31" s="382">
        <f t="shared" si="1"/>
        <v>5.8823529411764705E-2</v>
      </c>
      <c r="F31" s="379">
        <v>0</v>
      </c>
      <c r="G31" s="382">
        <f t="shared" si="2"/>
        <v>0</v>
      </c>
      <c r="H31" s="379">
        <v>0</v>
      </c>
      <c r="I31" s="382">
        <f t="shared" si="3"/>
        <v>0</v>
      </c>
      <c r="J31" s="379">
        <v>0</v>
      </c>
      <c r="K31" s="382">
        <f t="shared" si="4"/>
        <v>0</v>
      </c>
      <c r="L31" s="379">
        <v>0</v>
      </c>
      <c r="M31" s="382">
        <f t="shared" si="5"/>
        <v>0</v>
      </c>
      <c r="N31" s="379">
        <v>0</v>
      </c>
      <c r="O31" s="382">
        <f t="shared" si="6"/>
        <v>0</v>
      </c>
      <c r="P31" s="379">
        <v>0</v>
      </c>
      <c r="Q31" s="382">
        <f t="shared" si="7"/>
        <v>0</v>
      </c>
      <c r="R31" s="379">
        <v>0</v>
      </c>
      <c r="S31" s="382">
        <f t="shared" si="8"/>
        <v>0</v>
      </c>
      <c r="T31" s="379">
        <v>4</v>
      </c>
      <c r="U31" s="382">
        <f t="shared" si="9"/>
        <v>0.23529411764705882</v>
      </c>
      <c r="V31" s="379">
        <f t="shared" si="10"/>
        <v>17</v>
      </c>
    </row>
    <row r="32" spans="1:22" s="116" customFormat="1" ht="12.95">
      <c r="A32" s="291" t="s">
        <v>135</v>
      </c>
      <c r="B32" s="379">
        <v>5</v>
      </c>
      <c r="C32" s="382">
        <f t="shared" si="0"/>
        <v>0.23809523809523808</v>
      </c>
      <c r="D32" s="379">
        <v>8</v>
      </c>
      <c r="E32" s="382">
        <f t="shared" si="1"/>
        <v>0.38095238095238093</v>
      </c>
      <c r="F32" s="379">
        <v>0</v>
      </c>
      <c r="G32" s="382">
        <f t="shared" si="2"/>
        <v>0</v>
      </c>
      <c r="H32" s="379">
        <v>2</v>
      </c>
      <c r="I32" s="382">
        <f t="shared" si="3"/>
        <v>9.5238095238095233E-2</v>
      </c>
      <c r="J32" s="379">
        <v>0</v>
      </c>
      <c r="K32" s="382">
        <f t="shared" si="4"/>
        <v>0</v>
      </c>
      <c r="L32" s="379">
        <v>0</v>
      </c>
      <c r="M32" s="382">
        <f t="shared" si="5"/>
        <v>0</v>
      </c>
      <c r="N32" s="379">
        <v>0</v>
      </c>
      <c r="O32" s="382">
        <f t="shared" si="6"/>
        <v>0</v>
      </c>
      <c r="P32" s="379">
        <v>0</v>
      </c>
      <c r="Q32" s="382">
        <f t="shared" si="7"/>
        <v>0</v>
      </c>
      <c r="R32" s="379">
        <v>0</v>
      </c>
      <c r="S32" s="382">
        <f t="shared" si="8"/>
        <v>0</v>
      </c>
      <c r="T32" s="379">
        <v>6</v>
      </c>
      <c r="U32" s="382">
        <f t="shared" si="9"/>
        <v>0.2857142857142857</v>
      </c>
      <c r="V32" s="379">
        <f t="shared" si="10"/>
        <v>21</v>
      </c>
    </row>
    <row r="33" spans="1:22" s="116" customFormat="1" ht="12.95">
      <c r="A33" s="291" t="s">
        <v>136</v>
      </c>
      <c r="B33" s="379">
        <v>171</v>
      </c>
      <c r="C33" s="382">
        <f t="shared" si="0"/>
        <v>0.81818181818181823</v>
      </c>
      <c r="D33" s="379">
        <v>19</v>
      </c>
      <c r="E33" s="382">
        <f t="shared" si="1"/>
        <v>9.0909090909090912E-2</v>
      </c>
      <c r="F33" s="379">
        <v>0</v>
      </c>
      <c r="G33" s="382">
        <f t="shared" si="2"/>
        <v>0</v>
      </c>
      <c r="H33" s="379">
        <v>1</v>
      </c>
      <c r="I33" s="382">
        <f t="shared" si="3"/>
        <v>4.7846889952153108E-3</v>
      </c>
      <c r="J33" s="379">
        <v>0</v>
      </c>
      <c r="K33" s="382">
        <f t="shared" si="4"/>
        <v>0</v>
      </c>
      <c r="L33" s="379">
        <v>1</v>
      </c>
      <c r="M33" s="382">
        <f t="shared" si="5"/>
        <v>4.7846889952153108E-3</v>
      </c>
      <c r="N33" s="379">
        <v>1</v>
      </c>
      <c r="O33" s="382">
        <f t="shared" si="6"/>
        <v>4.7846889952153108E-3</v>
      </c>
      <c r="P33" s="379">
        <v>4</v>
      </c>
      <c r="Q33" s="382">
        <f t="shared" si="7"/>
        <v>1.9138755980861243E-2</v>
      </c>
      <c r="R33" s="379">
        <v>2</v>
      </c>
      <c r="S33" s="382">
        <f t="shared" si="8"/>
        <v>9.5693779904306216E-3</v>
      </c>
      <c r="T33" s="379">
        <v>10</v>
      </c>
      <c r="U33" s="382">
        <f t="shared" si="9"/>
        <v>4.784688995215311E-2</v>
      </c>
      <c r="V33" s="379">
        <f t="shared" si="10"/>
        <v>209</v>
      </c>
    </row>
    <row r="34" spans="1:22" s="116" customFormat="1" ht="12.95">
      <c r="A34" s="291" t="s">
        <v>137</v>
      </c>
      <c r="B34" s="379">
        <v>63</v>
      </c>
      <c r="C34" s="382">
        <f t="shared" si="0"/>
        <v>0.7078651685393258</v>
      </c>
      <c r="D34" s="379">
        <v>11</v>
      </c>
      <c r="E34" s="382">
        <f t="shared" si="1"/>
        <v>0.12359550561797752</v>
      </c>
      <c r="F34" s="379">
        <v>0</v>
      </c>
      <c r="G34" s="382">
        <f t="shared" si="2"/>
        <v>0</v>
      </c>
      <c r="H34" s="379">
        <v>0</v>
      </c>
      <c r="I34" s="382">
        <f t="shared" si="3"/>
        <v>0</v>
      </c>
      <c r="J34" s="379">
        <v>0</v>
      </c>
      <c r="K34" s="382">
        <f t="shared" si="4"/>
        <v>0</v>
      </c>
      <c r="L34" s="379">
        <v>0</v>
      </c>
      <c r="M34" s="382">
        <f t="shared" si="5"/>
        <v>0</v>
      </c>
      <c r="N34" s="379">
        <v>0</v>
      </c>
      <c r="O34" s="382">
        <f t="shared" si="6"/>
        <v>0</v>
      </c>
      <c r="P34" s="379">
        <v>4</v>
      </c>
      <c r="Q34" s="382">
        <f t="shared" si="7"/>
        <v>4.49438202247191E-2</v>
      </c>
      <c r="R34" s="379">
        <v>4</v>
      </c>
      <c r="S34" s="382">
        <f t="shared" si="8"/>
        <v>4.49438202247191E-2</v>
      </c>
      <c r="T34" s="379">
        <v>7</v>
      </c>
      <c r="U34" s="382">
        <f t="shared" si="9"/>
        <v>7.8651685393258425E-2</v>
      </c>
      <c r="V34" s="379">
        <f t="shared" si="10"/>
        <v>89</v>
      </c>
    </row>
    <row r="35" spans="1:22" s="116" customFormat="1" ht="12.95">
      <c r="A35" s="291" t="s">
        <v>138</v>
      </c>
      <c r="B35" s="379">
        <v>80</v>
      </c>
      <c r="C35" s="382">
        <f t="shared" si="0"/>
        <v>0.68965517241379315</v>
      </c>
      <c r="D35" s="379">
        <v>30</v>
      </c>
      <c r="E35" s="382">
        <f t="shared" si="1"/>
        <v>0.25862068965517243</v>
      </c>
      <c r="F35" s="379">
        <v>0</v>
      </c>
      <c r="G35" s="382">
        <f t="shared" si="2"/>
        <v>0</v>
      </c>
      <c r="H35" s="379">
        <v>0</v>
      </c>
      <c r="I35" s="382">
        <f t="shared" si="3"/>
        <v>0</v>
      </c>
      <c r="J35" s="379">
        <v>0</v>
      </c>
      <c r="K35" s="382">
        <f t="shared" si="4"/>
        <v>0</v>
      </c>
      <c r="L35" s="379">
        <v>1</v>
      </c>
      <c r="M35" s="382">
        <f t="shared" si="5"/>
        <v>8.6206896551724137E-3</v>
      </c>
      <c r="N35" s="379">
        <v>0</v>
      </c>
      <c r="O35" s="382">
        <f t="shared" si="6"/>
        <v>0</v>
      </c>
      <c r="P35" s="379">
        <v>0</v>
      </c>
      <c r="Q35" s="382">
        <f t="shared" si="7"/>
        <v>0</v>
      </c>
      <c r="R35" s="379">
        <v>2</v>
      </c>
      <c r="S35" s="382">
        <f t="shared" si="8"/>
        <v>1.7241379310344827E-2</v>
      </c>
      <c r="T35" s="379">
        <v>3</v>
      </c>
      <c r="U35" s="382">
        <f t="shared" si="9"/>
        <v>2.5862068965517241E-2</v>
      </c>
      <c r="V35" s="379">
        <f t="shared" si="10"/>
        <v>116</v>
      </c>
    </row>
    <row r="36" spans="1:22" s="116" customFormat="1" ht="12.95">
      <c r="A36" s="291" t="s">
        <v>139</v>
      </c>
      <c r="B36" s="379">
        <v>104</v>
      </c>
      <c r="C36" s="382">
        <f t="shared" si="0"/>
        <v>0.88135593220338981</v>
      </c>
      <c r="D36" s="379">
        <v>9</v>
      </c>
      <c r="E36" s="382">
        <f t="shared" si="1"/>
        <v>7.6271186440677971E-2</v>
      </c>
      <c r="F36" s="379">
        <v>0</v>
      </c>
      <c r="G36" s="382">
        <f t="shared" si="2"/>
        <v>0</v>
      </c>
      <c r="H36" s="379">
        <v>0</v>
      </c>
      <c r="I36" s="382">
        <f t="shared" si="3"/>
        <v>0</v>
      </c>
      <c r="J36" s="379">
        <v>0</v>
      </c>
      <c r="K36" s="382">
        <f t="shared" si="4"/>
        <v>0</v>
      </c>
      <c r="L36" s="379">
        <v>0</v>
      </c>
      <c r="M36" s="382">
        <f t="shared" si="5"/>
        <v>0</v>
      </c>
      <c r="N36" s="379">
        <v>0</v>
      </c>
      <c r="O36" s="382">
        <f t="shared" si="6"/>
        <v>0</v>
      </c>
      <c r="P36" s="379">
        <v>2</v>
      </c>
      <c r="Q36" s="382">
        <f t="shared" si="7"/>
        <v>1.6949152542372881E-2</v>
      </c>
      <c r="R36" s="379">
        <v>0</v>
      </c>
      <c r="S36" s="382">
        <f t="shared" si="8"/>
        <v>0</v>
      </c>
      <c r="T36" s="379">
        <v>3</v>
      </c>
      <c r="U36" s="382">
        <f t="shared" si="9"/>
        <v>2.5423728813559324E-2</v>
      </c>
      <c r="V36" s="379">
        <f t="shared" si="10"/>
        <v>118</v>
      </c>
    </row>
    <row r="37" spans="1:22" s="116" customFormat="1" ht="12.95">
      <c r="A37" s="291" t="s">
        <v>140</v>
      </c>
      <c r="B37" s="379">
        <v>95</v>
      </c>
      <c r="C37" s="382">
        <f t="shared" si="0"/>
        <v>0.75396825396825395</v>
      </c>
      <c r="D37" s="379">
        <v>9</v>
      </c>
      <c r="E37" s="382">
        <f t="shared" si="1"/>
        <v>7.1428571428571425E-2</v>
      </c>
      <c r="F37" s="379">
        <v>1</v>
      </c>
      <c r="G37" s="382">
        <f t="shared" si="2"/>
        <v>7.9365079365079361E-3</v>
      </c>
      <c r="H37" s="379">
        <v>0</v>
      </c>
      <c r="I37" s="382">
        <f t="shared" si="3"/>
        <v>0</v>
      </c>
      <c r="J37" s="379">
        <v>1</v>
      </c>
      <c r="K37" s="382">
        <f t="shared" si="4"/>
        <v>7.9365079365079361E-3</v>
      </c>
      <c r="L37" s="379">
        <v>1</v>
      </c>
      <c r="M37" s="382">
        <f t="shared" si="5"/>
        <v>7.9365079365079361E-3</v>
      </c>
      <c r="N37" s="379">
        <v>0</v>
      </c>
      <c r="O37" s="382">
        <f t="shared" si="6"/>
        <v>0</v>
      </c>
      <c r="P37" s="379">
        <v>5</v>
      </c>
      <c r="Q37" s="382">
        <f t="shared" si="7"/>
        <v>3.968253968253968E-2</v>
      </c>
      <c r="R37" s="379">
        <v>4</v>
      </c>
      <c r="S37" s="382">
        <f t="shared" si="8"/>
        <v>3.1746031746031744E-2</v>
      </c>
      <c r="T37" s="379">
        <v>10</v>
      </c>
      <c r="U37" s="382">
        <f t="shared" si="9"/>
        <v>7.9365079365079361E-2</v>
      </c>
      <c r="V37" s="379">
        <f t="shared" si="10"/>
        <v>126</v>
      </c>
    </row>
    <row r="38" spans="1:22" s="116" customFormat="1" ht="12.95">
      <c r="A38" s="291" t="s">
        <v>141</v>
      </c>
      <c r="B38" s="379">
        <v>81</v>
      </c>
      <c r="C38" s="382">
        <f t="shared" si="0"/>
        <v>0.7570093457943925</v>
      </c>
      <c r="D38" s="379">
        <v>17</v>
      </c>
      <c r="E38" s="382">
        <f t="shared" si="1"/>
        <v>0.15887850467289719</v>
      </c>
      <c r="F38" s="379">
        <v>1</v>
      </c>
      <c r="G38" s="382">
        <f t="shared" si="2"/>
        <v>9.3457943925233638E-3</v>
      </c>
      <c r="H38" s="379">
        <v>0</v>
      </c>
      <c r="I38" s="382">
        <f t="shared" si="3"/>
        <v>0</v>
      </c>
      <c r="J38" s="379">
        <v>1</v>
      </c>
      <c r="K38" s="382">
        <f t="shared" si="4"/>
        <v>9.3457943925233638E-3</v>
      </c>
      <c r="L38" s="379">
        <v>0</v>
      </c>
      <c r="M38" s="382">
        <f t="shared" si="5"/>
        <v>0</v>
      </c>
      <c r="N38" s="379">
        <v>0</v>
      </c>
      <c r="O38" s="382">
        <f t="shared" si="6"/>
        <v>0</v>
      </c>
      <c r="P38" s="379">
        <v>0</v>
      </c>
      <c r="Q38" s="382">
        <f t="shared" si="7"/>
        <v>0</v>
      </c>
      <c r="R38" s="379">
        <v>2</v>
      </c>
      <c r="S38" s="382">
        <f t="shared" si="8"/>
        <v>1.8691588785046728E-2</v>
      </c>
      <c r="T38" s="379">
        <v>5</v>
      </c>
      <c r="U38" s="382">
        <f t="shared" si="9"/>
        <v>4.6728971962616821E-2</v>
      </c>
      <c r="V38" s="379">
        <f t="shared" si="10"/>
        <v>107</v>
      </c>
    </row>
    <row r="39" spans="1:22" s="116" customFormat="1" ht="12.95">
      <c r="A39" s="291" t="s">
        <v>142</v>
      </c>
      <c r="B39" s="379">
        <v>83</v>
      </c>
      <c r="C39" s="382">
        <f t="shared" si="0"/>
        <v>0.94318181818181823</v>
      </c>
      <c r="D39" s="379">
        <v>2</v>
      </c>
      <c r="E39" s="382">
        <f t="shared" si="1"/>
        <v>2.2727272727272728E-2</v>
      </c>
      <c r="F39" s="379">
        <v>0</v>
      </c>
      <c r="G39" s="382">
        <f t="shared" si="2"/>
        <v>0</v>
      </c>
      <c r="H39" s="379">
        <v>0</v>
      </c>
      <c r="I39" s="382">
        <f t="shared" si="3"/>
        <v>0</v>
      </c>
      <c r="J39" s="379">
        <v>0</v>
      </c>
      <c r="K39" s="382">
        <f t="shared" si="4"/>
        <v>0</v>
      </c>
      <c r="L39" s="379">
        <v>1</v>
      </c>
      <c r="M39" s="382">
        <f t="shared" si="5"/>
        <v>1.1363636363636364E-2</v>
      </c>
      <c r="N39" s="379">
        <v>0</v>
      </c>
      <c r="O39" s="382">
        <f t="shared" si="6"/>
        <v>0</v>
      </c>
      <c r="P39" s="379">
        <v>1</v>
      </c>
      <c r="Q39" s="382">
        <f t="shared" si="7"/>
        <v>1.1363636363636364E-2</v>
      </c>
      <c r="R39" s="379">
        <v>1</v>
      </c>
      <c r="S39" s="382">
        <f t="shared" si="8"/>
        <v>1.1363636363636364E-2</v>
      </c>
      <c r="T39" s="379">
        <v>0</v>
      </c>
      <c r="U39" s="382">
        <f t="shared" si="9"/>
        <v>0</v>
      </c>
      <c r="V39" s="379">
        <f t="shared" si="10"/>
        <v>88</v>
      </c>
    </row>
    <row r="40" spans="1:22" s="116" customFormat="1" ht="12.95">
      <c r="A40" s="291" t="s">
        <v>143</v>
      </c>
      <c r="B40" s="379">
        <v>117</v>
      </c>
      <c r="C40" s="382">
        <f t="shared" si="0"/>
        <v>0.72670807453416153</v>
      </c>
      <c r="D40" s="379">
        <v>33</v>
      </c>
      <c r="E40" s="382">
        <f t="shared" si="1"/>
        <v>0.20496894409937888</v>
      </c>
      <c r="F40" s="379">
        <v>0</v>
      </c>
      <c r="G40" s="382">
        <f t="shared" si="2"/>
        <v>0</v>
      </c>
      <c r="H40" s="379">
        <v>0</v>
      </c>
      <c r="I40" s="382">
        <f t="shared" si="3"/>
        <v>0</v>
      </c>
      <c r="J40" s="379">
        <v>0</v>
      </c>
      <c r="K40" s="382">
        <f t="shared" si="4"/>
        <v>0</v>
      </c>
      <c r="L40" s="379">
        <v>2</v>
      </c>
      <c r="M40" s="382">
        <f t="shared" si="5"/>
        <v>1.2422360248447204E-2</v>
      </c>
      <c r="N40" s="379">
        <v>0</v>
      </c>
      <c r="O40" s="382">
        <f t="shared" si="6"/>
        <v>0</v>
      </c>
      <c r="P40" s="379">
        <v>3</v>
      </c>
      <c r="Q40" s="382">
        <f t="shared" si="7"/>
        <v>1.8633540372670808E-2</v>
      </c>
      <c r="R40" s="379">
        <v>1</v>
      </c>
      <c r="S40" s="382">
        <f t="shared" si="8"/>
        <v>6.2111801242236021E-3</v>
      </c>
      <c r="T40" s="379">
        <v>5</v>
      </c>
      <c r="U40" s="382">
        <f t="shared" si="9"/>
        <v>3.1055900621118012E-2</v>
      </c>
      <c r="V40" s="379">
        <f t="shared" si="10"/>
        <v>161</v>
      </c>
    </row>
    <row r="41" spans="1:22" s="116" customFormat="1" ht="12.95">
      <c r="A41" s="291" t="s">
        <v>144</v>
      </c>
      <c r="B41" s="379">
        <v>129</v>
      </c>
      <c r="C41" s="382">
        <f t="shared" si="0"/>
        <v>0.83766233766233766</v>
      </c>
      <c r="D41" s="379">
        <v>8</v>
      </c>
      <c r="E41" s="382">
        <f t="shared" si="1"/>
        <v>5.1948051948051951E-2</v>
      </c>
      <c r="F41" s="379">
        <v>0</v>
      </c>
      <c r="G41" s="382">
        <f t="shared" si="2"/>
        <v>0</v>
      </c>
      <c r="H41" s="379">
        <v>1</v>
      </c>
      <c r="I41" s="382">
        <f t="shared" si="3"/>
        <v>6.4935064935064939E-3</v>
      </c>
      <c r="J41" s="379">
        <v>0</v>
      </c>
      <c r="K41" s="382">
        <f t="shared" si="4"/>
        <v>0</v>
      </c>
      <c r="L41" s="379">
        <v>5</v>
      </c>
      <c r="M41" s="382">
        <f t="shared" si="5"/>
        <v>3.2467532467532464E-2</v>
      </c>
      <c r="N41" s="379">
        <v>0</v>
      </c>
      <c r="O41" s="382">
        <f t="shared" si="6"/>
        <v>0</v>
      </c>
      <c r="P41" s="379">
        <v>3</v>
      </c>
      <c r="Q41" s="382">
        <f t="shared" si="7"/>
        <v>1.948051948051948E-2</v>
      </c>
      <c r="R41" s="379">
        <v>4</v>
      </c>
      <c r="S41" s="382">
        <f t="shared" si="8"/>
        <v>2.5974025974025976E-2</v>
      </c>
      <c r="T41" s="379">
        <v>4</v>
      </c>
      <c r="U41" s="382">
        <f t="shared" si="9"/>
        <v>2.5974025974025976E-2</v>
      </c>
      <c r="V41" s="379">
        <f t="shared" si="10"/>
        <v>154</v>
      </c>
    </row>
    <row r="42" spans="1:22" s="116" customFormat="1" ht="12.95">
      <c r="A42" s="291" t="s">
        <v>145</v>
      </c>
      <c r="B42" s="379">
        <v>0</v>
      </c>
      <c r="C42" s="382">
        <v>0</v>
      </c>
      <c r="D42" s="379">
        <v>0</v>
      </c>
      <c r="E42" s="382">
        <v>0</v>
      </c>
      <c r="F42" s="379">
        <v>0</v>
      </c>
      <c r="G42" s="382">
        <v>0</v>
      </c>
      <c r="H42" s="379">
        <v>0</v>
      </c>
      <c r="I42" s="382">
        <v>0</v>
      </c>
      <c r="J42" s="379">
        <v>0</v>
      </c>
      <c r="K42" s="382">
        <v>0</v>
      </c>
      <c r="L42" s="379">
        <v>0</v>
      </c>
      <c r="M42" s="382">
        <v>0</v>
      </c>
      <c r="N42" s="379">
        <v>0</v>
      </c>
      <c r="O42" s="382">
        <v>0</v>
      </c>
      <c r="P42" s="379">
        <v>0</v>
      </c>
      <c r="Q42" s="382">
        <v>0</v>
      </c>
      <c r="R42" s="379">
        <v>0</v>
      </c>
      <c r="S42" s="382">
        <v>0</v>
      </c>
      <c r="T42" s="379">
        <v>0</v>
      </c>
      <c r="U42" s="382">
        <v>0</v>
      </c>
      <c r="V42" s="379">
        <f t="shared" si="10"/>
        <v>0</v>
      </c>
    </row>
    <row r="43" spans="1:22" s="116" customFormat="1" ht="12.95">
      <c r="A43" s="291" t="s">
        <v>146</v>
      </c>
      <c r="B43" s="379">
        <v>0</v>
      </c>
      <c r="C43" s="382">
        <v>0</v>
      </c>
      <c r="D43" s="379">
        <v>0</v>
      </c>
      <c r="E43" s="382">
        <v>0</v>
      </c>
      <c r="F43" s="379">
        <v>0</v>
      </c>
      <c r="G43" s="382">
        <v>0</v>
      </c>
      <c r="H43" s="379">
        <v>0</v>
      </c>
      <c r="I43" s="382">
        <v>0</v>
      </c>
      <c r="J43" s="379">
        <v>0</v>
      </c>
      <c r="K43" s="382">
        <v>0</v>
      </c>
      <c r="L43" s="379">
        <v>0</v>
      </c>
      <c r="M43" s="382">
        <v>0</v>
      </c>
      <c r="N43" s="379">
        <v>0</v>
      </c>
      <c r="O43" s="382">
        <v>0</v>
      </c>
      <c r="P43" s="379">
        <v>0</v>
      </c>
      <c r="Q43" s="382">
        <v>0</v>
      </c>
      <c r="R43" s="379">
        <v>0</v>
      </c>
      <c r="S43" s="382">
        <v>0</v>
      </c>
      <c r="T43" s="379">
        <v>0</v>
      </c>
      <c r="U43" s="382">
        <v>0</v>
      </c>
      <c r="V43" s="379">
        <f t="shared" si="10"/>
        <v>0</v>
      </c>
    </row>
    <row r="44" spans="1:22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</row>
    <row r="45" spans="1:22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</row>
  </sheetData>
  <sheetProtection selectLockedCells="1" selectUnlockedCells="1"/>
  <mergeCells count="13">
    <mergeCell ref="P9:Q9"/>
    <mergeCell ref="R9:S9"/>
    <mergeCell ref="T9:U9"/>
    <mergeCell ref="A3:V3"/>
    <mergeCell ref="A8:A10"/>
    <mergeCell ref="B8:V8"/>
    <mergeCell ref="B9:C9"/>
    <mergeCell ref="D9:E9"/>
    <mergeCell ref="F9:G9"/>
    <mergeCell ref="H9:I9"/>
    <mergeCell ref="J9:K9"/>
    <mergeCell ref="L9:M9"/>
    <mergeCell ref="N9:O9"/>
  </mergeCells>
  <conditionalFormatting sqref="B6:C6 A4:C4">
    <cfRule type="duplicateValues" dxfId="137" priority="5"/>
  </conditionalFormatting>
  <conditionalFormatting sqref="A5:C5">
    <cfRule type="duplicateValues" dxfId="136" priority="4"/>
  </conditionalFormatting>
  <conditionalFormatting sqref="D6:V6 D4:V4">
    <cfRule type="duplicateValues" dxfId="135" priority="3"/>
  </conditionalFormatting>
  <conditionalFormatting sqref="D5:V5">
    <cfRule type="duplicateValues" dxfId="134" priority="2"/>
  </conditionalFormatting>
  <conditionalFormatting sqref="A6">
    <cfRule type="duplicateValues" dxfId="13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226BC-B18B-0F4C-A385-5E27EE938352}">
  <dimension ref="A1:F44"/>
  <sheetViews>
    <sheetView showGridLines="0" topLeftCell="H1" zoomScale="87" zoomScaleNormal="87" workbookViewId="0">
      <selection activeCell="H28" sqref="H28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7</v>
      </c>
      <c r="B4" s="373"/>
      <c r="C4" s="373"/>
      <c r="D4" s="373"/>
      <c r="E4" s="373"/>
      <c r="F4" s="373"/>
    </row>
    <row r="5" spans="1:6">
      <c r="A5" s="374" t="s">
        <v>111</v>
      </c>
      <c r="B5" s="375"/>
      <c r="C5" s="375"/>
      <c r="D5" s="375"/>
      <c r="E5" s="375"/>
      <c r="F5" s="375"/>
    </row>
    <row r="7" spans="1:6" s="116" customFormat="1" ht="12.95">
      <c r="A7" s="618" t="s">
        <v>112</v>
      </c>
      <c r="B7" s="621" t="s">
        <v>148</v>
      </c>
      <c r="C7" s="622"/>
      <c r="D7" s="622"/>
      <c r="E7" s="622"/>
      <c r="F7" s="623"/>
    </row>
    <row r="8" spans="1:6" s="116" customFormat="1" ht="30" customHeight="1">
      <c r="A8" s="619"/>
      <c r="B8" s="621" t="s">
        <v>149</v>
      </c>
      <c r="C8" s="623"/>
      <c r="D8" s="621" t="s">
        <v>150</v>
      </c>
      <c r="E8" s="623"/>
      <c r="F8" s="41" t="s">
        <v>151</v>
      </c>
    </row>
    <row r="9" spans="1:6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/>
    </row>
    <row r="10" spans="1:6" s="116" customFormat="1" ht="12.95">
      <c r="A10" s="376" t="s">
        <v>114</v>
      </c>
      <c r="B10" s="377">
        <f>SUM(B11:B42)</f>
        <v>24171</v>
      </c>
      <c r="C10" s="381">
        <f>B10/$F10</f>
        <v>0.71877601998334717</v>
      </c>
      <c r="D10" s="377">
        <f>SUM(D11:D42)</f>
        <v>9457</v>
      </c>
      <c r="E10" s="381">
        <f>D10/$F10</f>
        <v>0.28122398001665277</v>
      </c>
      <c r="F10" s="377">
        <f>SUM(F11:F42)</f>
        <v>33628</v>
      </c>
    </row>
    <row r="11" spans="1:6" s="116" customFormat="1" ht="12.95">
      <c r="A11" s="291" t="s">
        <v>115</v>
      </c>
      <c r="B11" s="379">
        <v>490</v>
      </c>
      <c r="C11" s="382">
        <f>B11/$F11</f>
        <v>0.60718711276332094</v>
      </c>
      <c r="D11" s="379">
        <v>317</v>
      </c>
      <c r="E11" s="382">
        <f>D11/$F11</f>
        <v>0.39281288723667906</v>
      </c>
      <c r="F11" s="379">
        <f>B11+D11</f>
        <v>807</v>
      </c>
    </row>
    <row r="12" spans="1:6" s="116" customFormat="1" ht="12.95">
      <c r="A12" s="291" t="s">
        <v>116</v>
      </c>
      <c r="B12" s="379">
        <v>1019</v>
      </c>
      <c r="C12" s="382">
        <f t="shared" ref="C12:E42" si="0">B12/$F12</f>
        <v>0.66514360313315923</v>
      </c>
      <c r="D12" s="379">
        <v>513</v>
      </c>
      <c r="E12" s="382">
        <f t="shared" si="0"/>
        <v>0.33485639686684071</v>
      </c>
      <c r="F12" s="379">
        <f t="shared" ref="F12:F42" si="1">B12+D12</f>
        <v>1532</v>
      </c>
    </row>
    <row r="13" spans="1:6" s="116" customFormat="1" ht="12.95">
      <c r="A13" s="291" t="s">
        <v>117</v>
      </c>
      <c r="B13" s="379">
        <v>17</v>
      </c>
      <c r="C13" s="382">
        <f t="shared" si="0"/>
        <v>1</v>
      </c>
      <c r="D13" s="379">
        <v>0</v>
      </c>
      <c r="E13" s="382">
        <f t="shared" si="0"/>
        <v>0</v>
      </c>
      <c r="F13" s="379">
        <f t="shared" si="1"/>
        <v>17</v>
      </c>
    </row>
    <row r="14" spans="1:6" s="116" customFormat="1" ht="12.95">
      <c r="A14" s="291" t="s">
        <v>118</v>
      </c>
      <c r="B14" s="379">
        <v>1483</v>
      </c>
      <c r="C14" s="382">
        <f t="shared" si="0"/>
        <v>0.74447791164658639</v>
      </c>
      <c r="D14" s="379">
        <v>509</v>
      </c>
      <c r="E14" s="382">
        <f t="shared" si="0"/>
        <v>0.25552208835341367</v>
      </c>
      <c r="F14" s="379">
        <f t="shared" si="1"/>
        <v>1992</v>
      </c>
    </row>
    <row r="15" spans="1:6" s="116" customFormat="1" ht="12.95">
      <c r="A15" s="291" t="s">
        <v>119</v>
      </c>
      <c r="B15" s="379">
        <v>1766</v>
      </c>
      <c r="C15" s="382">
        <f t="shared" si="0"/>
        <v>0.71934826883910385</v>
      </c>
      <c r="D15" s="379">
        <v>689</v>
      </c>
      <c r="E15" s="382">
        <f t="shared" si="0"/>
        <v>0.28065173116089615</v>
      </c>
      <c r="F15" s="379">
        <f t="shared" si="1"/>
        <v>2455</v>
      </c>
    </row>
    <row r="16" spans="1:6" s="116" customFormat="1" ht="12.95">
      <c r="A16" s="291" t="s">
        <v>120</v>
      </c>
      <c r="B16" s="379">
        <v>1608</v>
      </c>
      <c r="C16" s="382">
        <f t="shared" si="0"/>
        <v>0.7046450482033304</v>
      </c>
      <c r="D16" s="379">
        <v>674</v>
      </c>
      <c r="E16" s="382">
        <f t="shared" si="0"/>
        <v>0.2953549517966696</v>
      </c>
      <c r="F16" s="379">
        <f t="shared" si="1"/>
        <v>2282</v>
      </c>
    </row>
    <row r="17" spans="1:6" s="116" customFormat="1" ht="12.95">
      <c r="A17" s="291" t="s">
        <v>121</v>
      </c>
      <c r="B17" s="379">
        <v>1596</v>
      </c>
      <c r="C17" s="382">
        <f t="shared" si="0"/>
        <v>0.74754098360655741</v>
      </c>
      <c r="D17" s="379">
        <v>539</v>
      </c>
      <c r="E17" s="382">
        <f t="shared" si="0"/>
        <v>0.25245901639344265</v>
      </c>
      <c r="F17" s="379">
        <f t="shared" si="1"/>
        <v>2135</v>
      </c>
    </row>
    <row r="18" spans="1:6" s="116" customFormat="1" ht="12.95">
      <c r="A18" s="291" t="s">
        <v>122</v>
      </c>
      <c r="B18" s="379">
        <v>1028</v>
      </c>
      <c r="C18" s="382">
        <f t="shared" si="0"/>
        <v>0.69836956521739135</v>
      </c>
      <c r="D18" s="379">
        <v>444</v>
      </c>
      <c r="E18" s="382">
        <f t="shared" si="0"/>
        <v>0.3016304347826087</v>
      </c>
      <c r="F18" s="379">
        <f t="shared" si="1"/>
        <v>1472</v>
      </c>
    </row>
    <row r="19" spans="1:6" s="116" customFormat="1" ht="12.95">
      <c r="A19" s="291" t="s">
        <v>123</v>
      </c>
      <c r="B19" s="379">
        <v>108</v>
      </c>
      <c r="C19" s="382">
        <f t="shared" si="0"/>
        <v>0.48214285714285715</v>
      </c>
      <c r="D19" s="379">
        <v>116</v>
      </c>
      <c r="E19" s="382">
        <f t="shared" si="0"/>
        <v>0.5178571428571429</v>
      </c>
      <c r="F19" s="379">
        <f t="shared" si="1"/>
        <v>224</v>
      </c>
    </row>
    <row r="20" spans="1:6" s="116" customFormat="1" ht="12.95">
      <c r="A20" s="291" t="s">
        <v>124</v>
      </c>
      <c r="B20" s="379">
        <v>5</v>
      </c>
      <c r="C20" s="382">
        <f t="shared" si="0"/>
        <v>0.7142857142857143</v>
      </c>
      <c r="D20" s="379">
        <v>2</v>
      </c>
      <c r="E20" s="382">
        <f t="shared" si="0"/>
        <v>0.2857142857142857</v>
      </c>
      <c r="F20" s="379">
        <f t="shared" si="1"/>
        <v>7</v>
      </c>
    </row>
    <row r="21" spans="1:6" s="116" customFormat="1" ht="12.95">
      <c r="A21" s="291" t="s">
        <v>125</v>
      </c>
      <c r="B21" s="379">
        <v>1104</v>
      </c>
      <c r="C21" s="382">
        <f t="shared" si="0"/>
        <v>0.78744650499286728</v>
      </c>
      <c r="D21" s="379">
        <v>298</v>
      </c>
      <c r="E21" s="382">
        <f t="shared" si="0"/>
        <v>0.21255349500713266</v>
      </c>
      <c r="F21" s="379">
        <f t="shared" si="1"/>
        <v>1402</v>
      </c>
    </row>
    <row r="22" spans="1:6" s="116" customFormat="1" ht="12.95">
      <c r="A22" s="291" t="s">
        <v>126</v>
      </c>
      <c r="B22" s="379">
        <v>328</v>
      </c>
      <c r="C22" s="382">
        <f t="shared" si="0"/>
        <v>0.85416666666666663</v>
      </c>
      <c r="D22" s="379">
        <v>56</v>
      </c>
      <c r="E22" s="382">
        <f t="shared" si="0"/>
        <v>0.14583333333333334</v>
      </c>
      <c r="F22" s="379">
        <f t="shared" si="1"/>
        <v>384</v>
      </c>
    </row>
    <row r="23" spans="1:6" s="116" customFormat="1" ht="12.95">
      <c r="A23" s="291" t="s">
        <v>127</v>
      </c>
      <c r="B23" s="379">
        <v>1158</v>
      </c>
      <c r="C23" s="382">
        <f t="shared" si="0"/>
        <v>0.73059936908517353</v>
      </c>
      <c r="D23" s="379">
        <v>427</v>
      </c>
      <c r="E23" s="382">
        <f t="shared" si="0"/>
        <v>0.26940063091482652</v>
      </c>
      <c r="F23" s="379">
        <f t="shared" si="1"/>
        <v>1585</v>
      </c>
    </row>
    <row r="24" spans="1:6" s="116" customFormat="1" ht="12.95">
      <c r="A24" s="291" t="s">
        <v>128</v>
      </c>
      <c r="B24" s="379">
        <v>760</v>
      </c>
      <c r="C24" s="382">
        <f t="shared" si="0"/>
        <v>0.54715622750179982</v>
      </c>
      <c r="D24" s="379">
        <v>629</v>
      </c>
      <c r="E24" s="382">
        <f t="shared" si="0"/>
        <v>0.45284377249820013</v>
      </c>
      <c r="F24" s="379">
        <f t="shared" si="1"/>
        <v>1389</v>
      </c>
    </row>
    <row r="25" spans="1:6" s="116" customFormat="1" ht="12.95">
      <c r="A25" s="291" t="s">
        <v>129</v>
      </c>
      <c r="B25" s="379">
        <v>1103</v>
      </c>
      <c r="C25" s="382">
        <f t="shared" si="0"/>
        <v>0.78449502133712656</v>
      </c>
      <c r="D25" s="379">
        <v>303</v>
      </c>
      <c r="E25" s="382">
        <f t="shared" si="0"/>
        <v>0.21550497866287341</v>
      </c>
      <c r="F25" s="379">
        <f t="shared" si="1"/>
        <v>1406</v>
      </c>
    </row>
    <row r="26" spans="1:6" s="116" customFormat="1" ht="12.95">
      <c r="A26" s="291" t="s">
        <v>130</v>
      </c>
      <c r="B26" s="379">
        <v>45</v>
      </c>
      <c r="C26" s="382">
        <f t="shared" si="0"/>
        <v>0.81818181818181823</v>
      </c>
      <c r="D26" s="379">
        <v>10</v>
      </c>
      <c r="E26" s="382">
        <f t="shared" si="0"/>
        <v>0.18181818181818182</v>
      </c>
      <c r="F26" s="379">
        <f t="shared" si="1"/>
        <v>55</v>
      </c>
    </row>
    <row r="27" spans="1:6" s="116" customFormat="1" ht="12.95">
      <c r="A27" s="291" t="s">
        <v>131</v>
      </c>
      <c r="B27" s="379">
        <v>25</v>
      </c>
      <c r="C27" s="382">
        <f t="shared" si="0"/>
        <v>0.80645161290322576</v>
      </c>
      <c r="D27" s="379">
        <v>6</v>
      </c>
      <c r="E27" s="382">
        <f t="shared" si="0"/>
        <v>0.19354838709677419</v>
      </c>
      <c r="F27" s="379">
        <f t="shared" si="1"/>
        <v>31</v>
      </c>
    </row>
    <row r="28" spans="1:6" s="116" customFormat="1" ht="12.95">
      <c r="A28" s="291" t="s">
        <v>132</v>
      </c>
      <c r="B28" s="379">
        <v>909</v>
      </c>
      <c r="C28" s="382">
        <f t="shared" si="0"/>
        <v>0.68759455370650524</v>
      </c>
      <c r="D28" s="379">
        <v>413</v>
      </c>
      <c r="E28" s="382">
        <f t="shared" si="0"/>
        <v>0.3124054462934947</v>
      </c>
      <c r="F28" s="379">
        <f t="shared" si="1"/>
        <v>1322</v>
      </c>
    </row>
    <row r="29" spans="1:6" s="116" customFormat="1" ht="12.95">
      <c r="A29" s="291" t="s">
        <v>133</v>
      </c>
      <c r="B29" s="379">
        <v>1327</v>
      </c>
      <c r="C29" s="382">
        <f t="shared" si="0"/>
        <v>0.90518417462482947</v>
      </c>
      <c r="D29" s="379">
        <v>139</v>
      </c>
      <c r="E29" s="382">
        <f t="shared" si="0"/>
        <v>9.4815825375170526E-2</v>
      </c>
      <c r="F29" s="379">
        <f t="shared" si="1"/>
        <v>1466</v>
      </c>
    </row>
    <row r="30" spans="1:6" s="116" customFormat="1" ht="12.95">
      <c r="A30" s="291" t="s">
        <v>134</v>
      </c>
      <c r="B30" s="379">
        <v>381</v>
      </c>
      <c r="C30" s="382">
        <f t="shared" si="0"/>
        <v>0.77125506072874495</v>
      </c>
      <c r="D30" s="379">
        <v>113</v>
      </c>
      <c r="E30" s="382">
        <f t="shared" si="0"/>
        <v>0.22874493927125505</v>
      </c>
      <c r="F30" s="379">
        <f t="shared" si="1"/>
        <v>494</v>
      </c>
    </row>
    <row r="31" spans="1:6" s="116" customFormat="1" ht="12.95">
      <c r="A31" s="291" t="s">
        <v>135</v>
      </c>
      <c r="B31" s="379">
        <v>163</v>
      </c>
      <c r="C31" s="382">
        <f t="shared" si="0"/>
        <v>0.92613636363636365</v>
      </c>
      <c r="D31" s="379">
        <v>13</v>
      </c>
      <c r="E31" s="382">
        <f t="shared" si="0"/>
        <v>7.3863636363636367E-2</v>
      </c>
      <c r="F31" s="379">
        <f t="shared" si="1"/>
        <v>176</v>
      </c>
    </row>
    <row r="32" spans="1:6" s="116" customFormat="1" ht="12.95">
      <c r="A32" s="291" t="s">
        <v>136</v>
      </c>
      <c r="B32" s="379">
        <v>1470</v>
      </c>
      <c r="C32" s="382">
        <f t="shared" si="0"/>
        <v>0.7648283038501561</v>
      </c>
      <c r="D32" s="379">
        <v>452</v>
      </c>
      <c r="E32" s="382">
        <f t="shared" si="0"/>
        <v>0.2351716961498439</v>
      </c>
      <c r="F32" s="379">
        <f t="shared" si="1"/>
        <v>1922</v>
      </c>
    </row>
    <row r="33" spans="1:6" s="116" customFormat="1" ht="12.95">
      <c r="A33" s="291" t="s">
        <v>137</v>
      </c>
      <c r="B33" s="379">
        <v>677</v>
      </c>
      <c r="C33" s="382">
        <f t="shared" si="0"/>
        <v>0.69435897435897431</v>
      </c>
      <c r="D33" s="379">
        <v>298</v>
      </c>
      <c r="E33" s="382">
        <f t="shared" si="0"/>
        <v>0.30564102564102563</v>
      </c>
      <c r="F33" s="379">
        <f t="shared" si="1"/>
        <v>975</v>
      </c>
    </row>
    <row r="34" spans="1:6" s="116" customFormat="1" ht="12.95">
      <c r="A34" s="291" t="s">
        <v>138</v>
      </c>
      <c r="B34" s="379">
        <v>1119</v>
      </c>
      <c r="C34" s="382">
        <f t="shared" si="0"/>
        <v>0.75302826379542398</v>
      </c>
      <c r="D34" s="379">
        <v>367</v>
      </c>
      <c r="E34" s="382">
        <f t="shared" si="0"/>
        <v>0.24697173620457605</v>
      </c>
      <c r="F34" s="379">
        <f t="shared" si="1"/>
        <v>1486</v>
      </c>
    </row>
    <row r="35" spans="1:6" s="116" customFormat="1" ht="12.95">
      <c r="A35" s="291" t="s">
        <v>139</v>
      </c>
      <c r="B35" s="379">
        <v>514</v>
      </c>
      <c r="C35" s="382">
        <f t="shared" si="0"/>
        <v>0.5736607142857143</v>
      </c>
      <c r="D35" s="379">
        <v>382</v>
      </c>
      <c r="E35" s="382">
        <f t="shared" si="0"/>
        <v>0.4263392857142857</v>
      </c>
      <c r="F35" s="379">
        <f t="shared" si="1"/>
        <v>896</v>
      </c>
    </row>
    <row r="36" spans="1:6" s="116" customFormat="1" ht="12.95">
      <c r="A36" s="291" t="s">
        <v>140</v>
      </c>
      <c r="B36" s="379">
        <v>924</v>
      </c>
      <c r="C36" s="382">
        <f t="shared" si="0"/>
        <v>0.67991169977924948</v>
      </c>
      <c r="D36" s="379">
        <v>435</v>
      </c>
      <c r="E36" s="382">
        <f t="shared" si="0"/>
        <v>0.32008830022075058</v>
      </c>
      <c r="F36" s="379">
        <f t="shared" si="1"/>
        <v>1359</v>
      </c>
    </row>
    <row r="37" spans="1:6" s="116" customFormat="1" ht="12.95">
      <c r="A37" s="291" t="s">
        <v>141</v>
      </c>
      <c r="B37" s="379">
        <v>747</v>
      </c>
      <c r="C37" s="382">
        <f t="shared" si="0"/>
        <v>0.70940170940170943</v>
      </c>
      <c r="D37" s="379">
        <v>306</v>
      </c>
      <c r="E37" s="382">
        <f t="shared" si="0"/>
        <v>0.29059829059829062</v>
      </c>
      <c r="F37" s="379">
        <f t="shared" si="1"/>
        <v>1053</v>
      </c>
    </row>
    <row r="38" spans="1:6" s="116" customFormat="1" ht="12.95">
      <c r="A38" s="291" t="s">
        <v>142</v>
      </c>
      <c r="B38" s="379">
        <v>267</v>
      </c>
      <c r="C38" s="382">
        <f t="shared" si="0"/>
        <v>0.64492753623188404</v>
      </c>
      <c r="D38" s="379">
        <v>147</v>
      </c>
      <c r="E38" s="382">
        <f t="shared" si="0"/>
        <v>0.35507246376811596</v>
      </c>
      <c r="F38" s="379">
        <f t="shared" si="1"/>
        <v>414</v>
      </c>
    </row>
    <row r="39" spans="1:6" s="116" customFormat="1" ht="12.95">
      <c r="A39" s="291" t="s">
        <v>143</v>
      </c>
      <c r="B39" s="379">
        <v>1118</v>
      </c>
      <c r="C39" s="382">
        <f t="shared" si="0"/>
        <v>0.69570628500311138</v>
      </c>
      <c r="D39" s="379">
        <v>489</v>
      </c>
      <c r="E39" s="382">
        <f t="shared" si="0"/>
        <v>0.30429371499688862</v>
      </c>
      <c r="F39" s="379">
        <f t="shared" si="1"/>
        <v>1607</v>
      </c>
    </row>
    <row r="40" spans="1:6" s="116" customFormat="1" ht="12.95">
      <c r="A40" s="291" t="s">
        <v>144</v>
      </c>
      <c r="B40" s="379">
        <v>839</v>
      </c>
      <c r="C40" s="382">
        <f t="shared" si="0"/>
        <v>0.70209205020920507</v>
      </c>
      <c r="D40" s="379">
        <v>356</v>
      </c>
      <c r="E40" s="382">
        <f t="shared" si="0"/>
        <v>0.29790794979079499</v>
      </c>
      <c r="F40" s="379">
        <f t="shared" si="1"/>
        <v>1195</v>
      </c>
    </row>
    <row r="41" spans="1:6" s="116" customFormat="1" ht="12.95">
      <c r="A41" s="291" t="s">
        <v>145</v>
      </c>
      <c r="B41" s="379">
        <v>13</v>
      </c>
      <c r="C41" s="382">
        <f t="shared" si="0"/>
        <v>0.54166666666666663</v>
      </c>
      <c r="D41" s="379">
        <v>11</v>
      </c>
      <c r="E41" s="382">
        <f t="shared" si="0"/>
        <v>0.45833333333333331</v>
      </c>
      <c r="F41" s="379">
        <f t="shared" si="1"/>
        <v>24</v>
      </c>
    </row>
    <row r="42" spans="1:6" s="116" customFormat="1" ht="12.95">
      <c r="A42" s="291" t="s">
        <v>146</v>
      </c>
      <c r="B42" s="379">
        <v>60</v>
      </c>
      <c r="C42" s="382">
        <f t="shared" si="0"/>
        <v>0.9375</v>
      </c>
      <c r="D42" s="379">
        <v>4</v>
      </c>
      <c r="E42" s="382">
        <f t="shared" si="0"/>
        <v>6.25E-2</v>
      </c>
      <c r="F42" s="379">
        <f t="shared" si="1"/>
        <v>64</v>
      </c>
    </row>
    <row r="43" spans="1:6" s="116" customFormat="1" ht="12.95">
      <c r="B43" s="380"/>
      <c r="C43" s="380"/>
      <c r="D43" s="380"/>
      <c r="E43" s="380"/>
    </row>
    <row r="44" spans="1:6" s="116" customFormat="1" ht="12.95">
      <c r="A44" s="135" t="s">
        <v>154</v>
      </c>
      <c r="B44" s="380"/>
      <c r="C44" s="380"/>
      <c r="D44" s="380"/>
      <c r="E44" s="380"/>
    </row>
  </sheetData>
  <sheetProtection selectLockedCells="1" selectUnlockedCells="1"/>
  <mergeCells count="5">
    <mergeCell ref="A3:F3"/>
    <mergeCell ref="A7:A9"/>
    <mergeCell ref="B7:F7"/>
    <mergeCell ref="B8:C8"/>
    <mergeCell ref="D8:E8"/>
  </mergeCells>
  <conditionalFormatting sqref="A4:C4">
    <cfRule type="duplicateValues" dxfId="233" priority="5"/>
  </conditionalFormatting>
  <conditionalFormatting sqref="B5:C5">
    <cfRule type="duplicateValues" dxfId="232" priority="4"/>
  </conditionalFormatting>
  <conditionalFormatting sqref="A5">
    <cfRule type="duplicateValues" dxfId="231" priority="3"/>
  </conditionalFormatting>
  <conditionalFormatting sqref="D4:F4">
    <cfRule type="duplicateValues" dxfId="230" priority="2"/>
  </conditionalFormatting>
  <conditionalFormatting sqref="D5:F5">
    <cfRule type="duplicateValues" dxfId="22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680C2-DD93-ED44-9B45-D49F1AA3E71E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34</v>
      </c>
      <c r="B4" s="373"/>
      <c r="C4" s="373"/>
      <c r="D4" s="373"/>
      <c r="E4" s="373"/>
      <c r="F4" s="373"/>
    </row>
    <row r="5" spans="1:6">
      <c r="A5" s="383" t="s">
        <v>334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335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9771</v>
      </c>
      <c r="C11" s="381">
        <f>B11/$F11</f>
        <v>0.29302744039586143</v>
      </c>
      <c r="D11" s="377">
        <f>SUM(D12:D43)</f>
        <v>23574</v>
      </c>
      <c r="E11" s="381">
        <f>D11/$F11</f>
        <v>0.70697255960413852</v>
      </c>
      <c r="F11" s="377">
        <f>SUM(F12:F43)</f>
        <v>33345</v>
      </c>
    </row>
    <row r="12" spans="1:6" s="116" customFormat="1" ht="12.95">
      <c r="A12" s="291" t="s">
        <v>115</v>
      </c>
      <c r="B12" s="379">
        <v>292</v>
      </c>
      <c r="C12" s="382">
        <f>B12/$F12</f>
        <v>0.36363636363636365</v>
      </c>
      <c r="D12" s="379">
        <v>511</v>
      </c>
      <c r="E12" s="382">
        <f>D12/$F12</f>
        <v>0.63636363636363635</v>
      </c>
      <c r="F12" s="379">
        <f>B12+D12</f>
        <v>803</v>
      </c>
    </row>
    <row r="13" spans="1:6" s="116" customFormat="1" ht="12.95">
      <c r="A13" s="291" t="s">
        <v>116</v>
      </c>
      <c r="B13" s="379">
        <v>430</v>
      </c>
      <c r="C13" s="382">
        <f t="shared" ref="C13:E28" si="0">B13/$F13</f>
        <v>0.28457974851091994</v>
      </c>
      <c r="D13" s="379">
        <v>1081</v>
      </c>
      <c r="E13" s="382">
        <f t="shared" si="0"/>
        <v>0.71542025148908006</v>
      </c>
      <c r="F13" s="379">
        <f t="shared" ref="F13:F43" si="1">B13+D13</f>
        <v>1511</v>
      </c>
    </row>
    <row r="14" spans="1:6" s="116" customFormat="1" ht="12.95">
      <c r="A14" s="291" t="s">
        <v>117</v>
      </c>
      <c r="B14" s="379">
        <v>2</v>
      </c>
      <c r="C14" s="382">
        <f t="shared" si="0"/>
        <v>0.15384615384615385</v>
      </c>
      <c r="D14" s="379">
        <v>11</v>
      </c>
      <c r="E14" s="382">
        <f t="shared" si="0"/>
        <v>0.84615384615384615</v>
      </c>
      <c r="F14" s="379">
        <f t="shared" si="1"/>
        <v>13</v>
      </c>
    </row>
    <row r="15" spans="1:6" s="116" customFormat="1" ht="12.95">
      <c r="A15" s="291" t="s">
        <v>118</v>
      </c>
      <c r="B15" s="379">
        <v>328</v>
      </c>
      <c r="C15" s="382">
        <f t="shared" si="0"/>
        <v>0.16582406471183014</v>
      </c>
      <c r="D15" s="379">
        <v>1650</v>
      </c>
      <c r="E15" s="382">
        <f t="shared" si="0"/>
        <v>0.83417593528816991</v>
      </c>
      <c r="F15" s="379">
        <f t="shared" si="1"/>
        <v>1978</v>
      </c>
    </row>
    <row r="16" spans="1:6" s="116" customFormat="1" ht="12.95">
      <c r="A16" s="291" t="s">
        <v>119</v>
      </c>
      <c r="B16" s="379">
        <v>554</v>
      </c>
      <c r="C16" s="382">
        <f t="shared" si="0"/>
        <v>0.22835943940643033</v>
      </c>
      <c r="D16" s="379">
        <v>1872</v>
      </c>
      <c r="E16" s="382">
        <f t="shared" si="0"/>
        <v>0.77164056059356967</v>
      </c>
      <c r="F16" s="379">
        <f t="shared" si="1"/>
        <v>2426</v>
      </c>
    </row>
    <row r="17" spans="1:6" s="116" customFormat="1" ht="12.95">
      <c r="A17" s="291" t="s">
        <v>120</v>
      </c>
      <c r="B17" s="379">
        <v>510</v>
      </c>
      <c r="C17" s="382">
        <f t="shared" si="0"/>
        <v>0.22457067371202113</v>
      </c>
      <c r="D17" s="379">
        <v>1761</v>
      </c>
      <c r="E17" s="382">
        <f t="shared" si="0"/>
        <v>0.77542932628797889</v>
      </c>
      <c r="F17" s="379">
        <f t="shared" si="1"/>
        <v>2271</v>
      </c>
    </row>
    <row r="18" spans="1:6" s="116" customFormat="1" ht="12.95">
      <c r="A18" s="291" t="s">
        <v>121</v>
      </c>
      <c r="B18" s="379">
        <v>608</v>
      </c>
      <c r="C18" s="382">
        <f t="shared" si="0"/>
        <v>0.28801515869256278</v>
      </c>
      <c r="D18" s="379">
        <v>1503</v>
      </c>
      <c r="E18" s="382">
        <f t="shared" si="0"/>
        <v>0.71198484130743722</v>
      </c>
      <c r="F18" s="379">
        <f t="shared" si="1"/>
        <v>2111</v>
      </c>
    </row>
    <row r="19" spans="1:6" s="116" customFormat="1" ht="12.95">
      <c r="A19" s="291" t="s">
        <v>122</v>
      </c>
      <c r="B19" s="379">
        <v>521</v>
      </c>
      <c r="C19" s="382">
        <f t="shared" si="0"/>
        <v>0.35733882030178327</v>
      </c>
      <c r="D19" s="379">
        <v>937</v>
      </c>
      <c r="E19" s="382">
        <f t="shared" si="0"/>
        <v>0.64266117969821679</v>
      </c>
      <c r="F19" s="379">
        <f t="shared" si="1"/>
        <v>1458</v>
      </c>
    </row>
    <row r="20" spans="1:6" s="116" customFormat="1" ht="12.95">
      <c r="A20" s="291" t="s">
        <v>123</v>
      </c>
      <c r="B20" s="379">
        <v>90</v>
      </c>
      <c r="C20" s="382">
        <f t="shared" si="0"/>
        <v>0.40540540540540543</v>
      </c>
      <c r="D20" s="379">
        <v>132</v>
      </c>
      <c r="E20" s="382">
        <f t="shared" si="0"/>
        <v>0.59459459459459463</v>
      </c>
      <c r="F20" s="379">
        <f t="shared" si="1"/>
        <v>222</v>
      </c>
    </row>
    <row r="21" spans="1:6" s="116" customFormat="1" ht="12.95">
      <c r="A21" s="291" t="s">
        <v>124</v>
      </c>
      <c r="B21" s="379">
        <v>1</v>
      </c>
      <c r="C21" s="382">
        <f t="shared" si="0"/>
        <v>0.16666666666666666</v>
      </c>
      <c r="D21" s="379">
        <v>5</v>
      </c>
      <c r="E21" s="382">
        <f t="shared" si="0"/>
        <v>0.83333333333333337</v>
      </c>
      <c r="F21" s="379">
        <f t="shared" si="1"/>
        <v>6</v>
      </c>
    </row>
    <row r="22" spans="1:6" s="116" customFormat="1" ht="12.95">
      <c r="A22" s="291" t="s">
        <v>125</v>
      </c>
      <c r="B22" s="379">
        <v>383</v>
      </c>
      <c r="C22" s="382">
        <f t="shared" si="0"/>
        <v>0.27474892395982781</v>
      </c>
      <c r="D22" s="379">
        <v>1011</v>
      </c>
      <c r="E22" s="382">
        <f t="shared" si="0"/>
        <v>0.72525107604017214</v>
      </c>
      <c r="F22" s="379">
        <f t="shared" si="1"/>
        <v>1394</v>
      </c>
    </row>
    <row r="23" spans="1:6" s="116" customFormat="1" ht="12.95">
      <c r="A23" s="291" t="s">
        <v>126</v>
      </c>
      <c r="B23" s="379">
        <v>289</v>
      </c>
      <c r="C23" s="382">
        <f t="shared" si="0"/>
        <v>0.77897574123989222</v>
      </c>
      <c r="D23" s="379">
        <v>82</v>
      </c>
      <c r="E23" s="382">
        <f t="shared" si="0"/>
        <v>0.22102425876010781</v>
      </c>
      <c r="F23" s="379">
        <f t="shared" si="1"/>
        <v>371</v>
      </c>
    </row>
    <row r="24" spans="1:6" s="116" customFormat="1" ht="12.95">
      <c r="A24" s="291" t="s">
        <v>127</v>
      </c>
      <c r="B24" s="379">
        <v>340</v>
      </c>
      <c r="C24" s="382">
        <f t="shared" si="0"/>
        <v>0.21683673469387754</v>
      </c>
      <c r="D24" s="379">
        <v>1228</v>
      </c>
      <c r="E24" s="382">
        <f t="shared" si="0"/>
        <v>0.78316326530612246</v>
      </c>
      <c r="F24" s="379">
        <f t="shared" si="1"/>
        <v>1568</v>
      </c>
    </row>
    <row r="25" spans="1:6" s="116" customFormat="1" ht="12.95">
      <c r="A25" s="291" t="s">
        <v>128</v>
      </c>
      <c r="B25" s="379">
        <v>599</v>
      </c>
      <c r="C25" s="382">
        <f t="shared" si="0"/>
        <v>0.43374366401158582</v>
      </c>
      <c r="D25" s="379">
        <v>782</v>
      </c>
      <c r="E25" s="382">
        <f t="shared" si="0"/>
        <v>0.56625633598841418</v>
      </c>
      <c r="F25" s="379">
        <f t="shared" si="1"/>
        <v>1381</v>
      </c>
    </row>
    <row r="26" spans="1:6" s="116" customFormat="1" ht="12.95">
      <c r="A26" s="291" t="s">
        <v>129</v>
      </c>
      <c r="B26" s="379">
        <v>526</v>
      </c>
      <c r="C26" s="382">
        <f t="shared" si="0"/>
        <v>0.37868970482361414</v>
      </c>
      <c r="D26" s="379">
        <v>863</v>
      </c>
      <c r="E26" s="382">
        <f t="shared" si="0"/>
        <v>0.62131029517638592</v>
      </c>
      <c r="F26" s="379">
        <f t="shared" si="1"/>
        <v>1389</v>
      </c>
    </row>
    <row r="27" spans="1:6" s="116" customFormat="1" ht="12.95">
      <c r="A27" s="291" t="s">
        <v>130</v>
      </c>
      <c r="B27" s="379">
        <v>49</v>
      </c>
      <c r="C27" s="382">
        <f t="shared" si="0"/>
        <v>0.89090909090909087</v>
      </c>
      <c r="D27" s="379">
        <v>6</v>
      </c>
      <c r="E27" s="382">
        <f t="shared" si="0"/>
        <v>0.10909090909090909</v>
      </c>
      <c r="F27" s="379">
        <f t="shared" si="1"/>
        <v>55</v>
      </c>
    </row>
    <row r="28" spans="1:6" s="116" customFormat="1" ht="12.95">
      <c r="A28" s="291" t="s">
        <v>131</v>
      </c>
      <c r="B28" s="379">
        <v>6</v>
      </c>
      <c r="C28" s="382">
        <f t="shared" si="0"/>
        <v>0.19354838709677419</v>
      </c>
      <c r="D28" s="379">
        <v>25</v>
      </c>
      <c r="E28" s="382">
        <f t="shared" si="0"/>
        <v>0.80645161290322576</v>
      </c>
      <c r="F28" s="379">
        <f t="shared" si="1"/>
        <v>31</v>
      </c>
    </row>
    <row r="29" spans="1:6" s="116" customFormat="1" ht="12.95">
      <c r="A29" s="291" t="s">
        <v>132</v>
      </c>
      <c r="B29" s="379">
        <v>324</v>
      </c>
      <c r="C29" s="382">
        <f t="shared" ref="C29:E41" si="2">B29/$F29</f>
        <v>0.24676313785224677</v>
      </c>
      <c r="D29" s="379">
        <v>989</v>
      </c>
      <c r="E29" s="382">
        <f t="shared" si="2"/>
        <v>0.75323686214775321</v>
      </c>
      <c r="F29" s="379">
        <f t="shared" si="1"/>
        <v>1313</v>
      </c>
    </row>
    <row r="30" spans="1:6" s="116" customFormat="1" ht="12.95">
      <c r="A30" s="291" t="s">
        <v>133</v>
      </c>
      <c r="B30" s="379">
        <v>285</v>
      </c>
      <c r="C30" s="382">
        <f t="shared" si="2"/>
        <v>0.19493844049247605</v>
      </c>
      <c r="D30" s="379">
        <v>1177</v>
      </c>
      <c r="E30" s="382">
        <f t="shared" si="2"/>
        <v>0.80506155950752389</v>
      </c>
      <c r="F30" s="379">
        <f t="shared" si="1"/>
        <v>1462</v>
      </c>
    </row>
    <row r="31" spans="1:6" s="116" customFormat="1" ht="12.95">
      <c r="A31" s="291" t="s">
        <v>134</v>
      </c>
      <c r="B31" s="379">
        <v>258</v>
      </c>
      <c r="C31" s="382">
        <f t="shared" si="2"/>
        <v>0.5386221294363257</v>
      </c>
      <c r="D31" s="379">
        <v>221</v>
      </c>
      <c r="E31" s="382">
        <f t="shared" si="2"/>
        <v>0.4613778705636743</v>
      </c>
      <c r="F31" s="379">
        <f t="shared" si="1"/>
        <v>479</v>
      </c>
    </row>
    <row r="32" spans="1:6" s="116" customFormat="1" ht="12.95">
      <c r="A32" s="291" t="s">
        <v>135</v>
      </c>
      <c r="B32" s="379">
        <v>148</v>
      </c>
      <c r="C32" s="382">
        <f t="shared" si="2"/>
        <v>0.84090909090909094</v>
      </c>
      <c r="D32" s="379">
        <v>28</v>
      </c>
      <c r="E32" s="382">
        <f t="shared" si="2"/>
        <v>0.15909090909090909</v>
      </c>
      <c r="F32" s="379">
        <f t="shared" si="1"/>
        <v>176</v>
      </c>
    </row>
    <row r="33" spans="1:6" s="116" customFormat="1" ht="12.95">
      <c r="A33" s="291" t="s">
        <v>136</v>
      </c>
      <c r="B33" s="379">
        <v>799</v>
      </c>
      <c r="C33" s="382">
        <f t="shared" si="2"/>
        <v>0.41942257217847767</v>
      </c>
      <c r="D33" s="379">
        <v>1106</v>
      </c>
      <c r="E33" s="382">
        <f t="shared" si="2"/>
        <v>0.58057742782152233</v>
      </c>
      <c r="F33" s="379">
        <f t="shared" si="1"/>
        <v>1905</v>
      </c>
    </row>
    <row r="34" spans="1:6" s="116" customFormat="1" ht="12.95">
      <c r="A34" s="291" t="s">
        <v>137</v>
      </c>
      <c r="B34" s="379">
        <v>213</v>
      </c>
      <c r="C34" s="382">
        <f t="shared" si="2"/>
        <v>0.21981424148606812</v>
      </c>
      <c r="D34" s="379">
        <v>756</v>
      </c>
      <c r="E34" s="382">
        <f t="shared" si="2"/>
        <v>0.7801857585139319</v>
      </c>
      <c r="F34" s="379">
        <f t="shared" si="1"/>
        <v>969</v>
      </c>
    </row>
    <row r="35" spans="1:6" s="116" customFormat="1" ht="12.95">
      <c r="A35" s="291" t="s">
        <v>138</v>
      </c>
      <c r="B35" s="379">
        <v>347</v>
      </c>
      <c r="C35" s="382">
        <f t="shared" si="2"/>
        <v>0.23541383989145184</v>
      </c>
      <c r="D35" s="379">
        <v>1127</v>
      </c>
      <c r="E35" s="382">
        <f t="shared" si="2"/>
        <v>0.76458616010854819</v>
      </c>
      <c r="F35" s="379">
        <f t="shared" si="1"/>
        <v>1474</v>
      </c>
    </row>
    <row r="36" spans="1:6" s="116" customFormat="1" ht="12.95">
      <c r="A36" s="291" t="s">
        <v>139</v>
      </c>
      <c r="B36" s="379">
        <v>228</v>
      </c>
      <c r="C36" s="382">
        <f t="shared" si="2"/>
        <v>0.2556053811659193</v>
      </c>
      <c r="D36" s="379">
        <v>664</v>
      </c>
      <c r="E36" s="382">
        <f t="shared" si="2"/>
        <v>0.74439461883408076</v>
      </c>
      <c r="F36" s="379">
        <f t="shared" si="1"/>
        <v>892</v>
      </c>
    </row>
    <row r="37" spans="1:6" s="116" customFormat="1" ht="12.95">
      <c r="A37" s="291" t="s">
        <v>140</v>
      </c>
      <c r="B37" s="379">
        <v>307</v>
      </c>
      <c r="C37" s="382">
        <f t="shared" si="2"/>
        <v>0.22690317812269031</v>
      </c>
      <c r="D37" s="379">
        <v>1046</v>
      </c>
      <c r="E37" s="382">
        <f t="shared" si="2"/>
        <v>0.77309682187730966</v>
      </c>
      <c r="F37" s="379">
        <f t="shared" si="1"/>
        <v>1353</v>
      </c>
    </row>
    <row r="38" spans="1:6" s="116" customFormat="1" ht="12.95">
      <c r="A38" s="291" t="s">
        <v>141</v>
      </c>
      <c r="B38" s="379">
        <v>255</v>
      </c>
      <c r="C38" s="382">
        <f t="shared" si="2"/>
        <v>0.2430886558627264</v>
      </c>
      <c r="D38" s="379">
        <v>794</v>
      </c>
      <c r="E38" s="382">
        <f t="shared" si="2"/>
        <v>0.75691134413727357</v>
      </c>
      <c r="F38" s="379">
        <f t="shared" si="1"/>
        <v>1049</v>
      </c>
    </row>
    <row r="39" spans="1:6" s="116" customFormat="1" ht="12.95">
      <c r="A39" s="291" t="s">
        <v>142</v>
      </c>
      <c r="B39" s="379">
        <v>210</v>
      </c>
      <c r="C39" s="382">
        <f t="shared" si="2"/>
        <v>0.50847457627118642</v>
      </c>
      <c r="D39" s="379">
        <v>203</v>
      </c>
      <c r="E39" s="382">
        <f t="shared" si="2"/>
        <v>0.49152542372881358</v>
      </c>
      <c r="F39" s="379">
        <f t="shared" si="1"/>
        <v>413</v>
      </c>
    </row>
    <row r="40" spans="1:6" s="116" customFormat="1" ht="12.95">
      <c r="A40" s="291" t="s">
        <v>143</v>
      </c>
      <c r="B40" s="379">
        <v>364</v>
      </c>
      <c r="C40" s="382">
        <f t="shared" si="2"/>
        <v>0.22835633626097868</v>
      </c>
      <c r="D40" s="379">
        <v>1230</v>
      </c>
      <c r="E40" s="382">
        <f t="shared" si="2"/>
        <v>0.77164366373902138</v>
      </c>
      <c r="F40" s="379">
        <f t="shared" si="1"/>
        <v>1594</v>
      </c>
    </row>
    <row r="41" spans="1:6" s="116" customFormat="1" ht="12.95">
      <c r="A41" s="291" t="s">
        <v>144</v>
      </c>
      <c r="B41" s="379">
        <v>448</v>
      </c>
      <c r="C41" s="382">
        <f t="shared" si="2"/>
        <v>0.37583892617449666</v>
      </c>
      <c r="D41" s="379">
        <v>744</v>
      </c>
      <c r="E41" s="382">
        <f t="shared" si="2"/>
        <v>0.62416107382550334</v>
      </c>
      <c r="F41" s="379">
        <f t="shared" si="1"/>
        <v>1192</v>
      </c>
    </row>
    <row r="42" spans="1:6" s="116" customFormat="1" ht="12.95">
      <c r="A42" s="291" t="s">
        <v>145</v>
      </c>
      <c r="B42" s="379">
        <v>24</v>
      </c>
      <c r="C42" s="382">
        <v>0</v>
      </c>
      <c r="D42" s="379">
        <v>0</v>
      </c>
      <c r="E42" s="382">
        <v>0</v>
      </c>
      <c r="F42" s="379">
        <f t="shared" si="1"/>
        <v>24</v>
      </c>
    </row>
    <row r="43" spans="1:6" s="116" customFormat="1" ht="12.95">
      <c r="A43" s="291" t="s">
        <v>146</v>
      </c>
      <c r="B43" s="379">
        <v>33</v>
      </c>
      <c r="C43" s="382">
        <v>0</v>
      </c>
      <c r="D43" s="379">
        <v>29</v>
      </c>
      <c r="E43" s="382">
        <v>0</v>
      </c>
      <c r="F43" s="379">
        <f t="shared" si="1"/>
        <v>62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 B6:C6">
    <cfRule type="duplicateValues" dxfId="132" priority="3"/>
  </conditionalFormatting>
  <conditionalFormatting sqref="D4:F6">
    <cfRule type="duplicateValues" dxfId="131" priority="2"/>
  </conditionalFormatting>
  <conditionalFormatting sqref="A6">
    <cfRule type="duplicateValues" dxfId="13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7C18-6AF9-244A-96C5-91B98A8170F3}">
  <dimension ref="A1:R44"/>
  <sheetViews>
    <sheetView showGridLines="0" zoomScale="88" zoomScaleNormal="87" workbookViewId="0">
      <selection activeCell="N36" sqref="N36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7" width="11.42578125" style="142"/>
    <col min="18" max="18" width="14.140625" style="128" bestFit="1" customWidth="1"/>
    <col min="19" max="16384" width="11.42578125" style="128"/>
  </cols>
  <sheetData>
    <row r="1" spans="1:18" s="114" customFormat="1" ht="59.25" customHeight="1">
      <c r="B1" s="371"/>
      <c r="C1" s="371"/>
    </row>
    <row r="2" spans="1:18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</row>
    <row r="3" spans="1:18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</row>
    <row r="4" spans="1:18">
      <c r="A4" s="191" t="s">
        <v>35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</row>
    <row r="5" spans="1:18">
      <c r="A5" s="374" t="s">
        <v>111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7" spans="1:18" s="116" customFormat="1" ht="12.95">
      <c r="A7" s="618" t="s">
        <v>112</v>
      </c>
      <c r="B7" s="621" t="s">
        <v>35</v>
      </c>
      <c r="C7" s="622"/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3"/>
    </row>
    <row r="8" spans="1:18" s="116" customFormat="1" ht="38.25" customHeight="1">
      <c r="A8" s="619"/>
      <c r="B8" s="621" t="s">
        <v>336</v>
      </c>
      <c r="C8" s="623"/>
      <c r="D8" s="621" t="s">
        <v>337</v>
      </c>
      <c r="E8" s="623"/>
      <c r="F8" s="621" t="s">
        <v>338</v>
      </c>
      <c r="G8" s="623"/>
      <c r="H8" s="621" t="s">
        <v>339</v>
      </c>
      <c r="I8" s="623"/>
      <c r="J8" s="621" t="s">
        <v>340</v>
      </c>
      <c r="K8" s="623"/>
      <c r="L8" s="621" t="s">
        <v>341</v>
      </c>
      <c r="M8" s="623"/>
      <c r="N8" s="621" t="s">
        <v>342</v>
      </c>
      <c r="O8" s="623"/>
      <c r="P8" s="621" t="s">
        <v>197</v>
      </c>
      <c r="Q8" s="623"/>
      <c r="R8" s="41" t="s">
        <v>343</v>
      </c>
    </row>
    <row r="9" spans="1:18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 t="s">
        <v>152</v>
      </c>
      <c r="G9" s="41" t="s">
        <v>153</v>
      </c>
      <c r="H9" s="41" t="s">
        <v>152</v>
      </c>
      <c r="I9" s="41" t="s">
        <v>153</v>
      </c>
      <c r="J9" s="41" t="s">
        <v>152</v>
      </c>
      <c r="K9" s="41" t="s">
        <v>153</v>
      </c>
      <c r="L9" s="41" t="s">
        <v>152</v>
      </c>
      <c r="M9" s="41" t="s">
        <v>153</v>
      </c>
      <c r="N9" s="41" t="s">
        <v>152</v>
      </c>
      <c r="O9" s="41" t="s">
        <v>153</v>
      </c>
      <c r="P9" s="41" t="s">
        <v>152</v>
      </c>
      <c r="Q9" s="41" t="s">
        <v>153</v>
      </c>
      <c r="R9" s="41"/>
    </row>
    <row r="10" spans="1:18" s="116" customFormat="1" ht="12.95">
      <c r="A10" s="376" t="s">
        <v>114</v>
      </c>
      <c r="B10" s="377">
        <f>SUM(B11:B42)</f>
        <v>3216</v>
      </c>
      <c r="C10" s="381">
        <f t="shared" ref="C10:C42" si="0">B10/$R10</f>
        <v>0.13642148129294987</v>
      </c>
      <c r="D10" s="377">
        <f>SUM(D11:D42)</f>
        <v>1244</v>
      </c>
      <c r="E10" s="381">
        <f t="shared" ref="E10:E42" si="1">D10/$R10</f>
        <v>5.2770000848392298E-2</v>
      </c>
      <c r="F10" s="377">
        <f>SUM(F11:F42)</f>
        <v>1295</v>
      </c>
      <c r="G10" s="381">
        <f t="shared" ref="G10:G42" si="2">F10/$R10</f>
        <v>5.4933401204717063E-2</v>
      </c>
      <c r="H10" s="377">
        <f>SUM(H11:H42)</f>
        <v>2655</v>
      </c>
      <c r="I10" s="381">
        <f t="shared" ref="I10:I42" si="3">H10/$R10</f>
        <v>0.11262407737337744</v>
      </c>
      <c r="J10" s="377">
        <f>SUM(J11:J42)</f>
        <v>1073</v>
      </c>
      <c r="K10" s="381">
        <f t="shared" ref="K10:K42" si="4">J10/$R10</f>
        <v>4.5516246712479849E-2</v>
      </c>
      <c r="L10" s="377">
        <f>SUM(L11:L42)</f>
        <v>13929</v>
      </c>
      <c r="M10" s="381">
        <f t="shared" ref="M10:M42" si="5">L10/$R10</f>
        <v>0.59086281496564008</v>
      </c>
      <c r="N10" s="377">
        <f>SUM(N11:N42)</f>
        <v>2052</v>
      </c>
      <c r="O10" s="381">
        <f t="shared" ref="O10:O42" si="6">N10/$R10</f>
        <v>8.7045049630949348E-2</v>
      </c>
      <c r="P10" s="377">
        <f>SUM(P11:P42)</f>
        <v>2596</v>
      </c>
      <c r="Q10" s="381">
        <f t="shared" ref="Q10:Q42" si="7">P10/$R10</f>
        <v>0.11012132009841351</v>
      </c>
      <c r="R10" s="377">
        <f>SUM(R11:R42)</f>
        <v>23574</v>
      </c>
    </row>
    <row r="11" spans="1:18" s="116" customFormat="1" ht="12.95">
      <c r="A11" s="291" t="s">
        <v>115</v>
      </c>
      <c r="B11" s="379">
        <v>90</v>
      </c>
      <c r="C11" s="382">
        <f t="shared" si="0"/>
        <v>0.17612524461839529</v>
      </c>
      <c r="D11" s="379">
        <v>44</v>
      </c>
      <c r="E11" s="382">
        <f t="shared" si="1"/>
        <v>8.6105675146771032E-2</v>
      </c>
      <c r="F11" s="379">
        <v>50</v>
      </c>
      <c r="G11" s="382">
        <f t="shared" si="2"/>
        <v>9.7847358121330719E-2</v>
      </c>
      <c r="H11" s="379">
        <v>58</v>
      </c>
      <c r="I11" s="382">
        <f t="shared" si="3"/>
        <v>0.11350293542074363</v>
      </c>
      <c r="J11" s="384">
        <v>23</v>
      </c>
      <c r="K11" s="385">
        <f t="shared" si="4"/>
        <v>4.5009784735812131E-2</v>
      </c>
      <c r="L11" s="379">
        <v>248</v>
      </c>
      <c r="M11" s="382">
        <f t="shared" si="5"/>
        <v>0.48532289628180036</v>
      </c>
      <c r="N11" s="379">
        <v>73</v>
      </c>
      <c r="O11" s="382">
        <f t="shared" si="6"/>
        <v>0.14285714285714285</v>
      </c>
      <c r="P11" s="379">
        <v>45</v>
      </c>
      <c r="Q11" s="382">
        <f t="shared" si="7"/>
        <v>8.8062622309197647E-2</v>
      </c>
      <c r="R11" s="379">
        <v>511</v>
      </c>
    </row>
    <row r="12" spans="1:18" s="116" customFormat="1" ht="12.95">
      <c r="A12" s="291" t="s">
        <v>116</v>
      </c>
      <c r="B12" s="379">
        <v>126</v>
      </c>
      <c r="C12" s="382">
        <f t="shared" si="0"/>
        <v>0.11655874190564293</v>
      </c>
      <c r="D12" s="379">
        <v>50</v>
      </c>
      <c r="E12" s="382">
        <f t="shared" si="1"/>
        <v>4.6253469010175761E-2</v>
      </c>
      <c r="F12" s="379">
        <v>52</v>
      </c>
      <c r="G12" s="382">
        <f t="shared" si="2"/>
        <v>4.8103607770582792E-2</v>
      </c>
      <c r="H12" s="379">
        <v>121</v>
      </c>
      <c r="I12" s="382">
        <f t="shared" si="3"/>
        <v>0.11193339500462535</v>
      </c>
      <c r="J12" s="384">
        <v>40</v>
      </c>
      <c r="K12" s="385">
        <f t="shared" si="4"/>
        <v>3.7002775208140611E-2</v>
      </c>
      <c r="L12" s="379">
        <v>672</v>
      </c>
      <c r="M12" s="382">
        <f t="shared" si="5"/>
        <v>0.62164662349676225</v>
      </c>
      <c r="N12" s="379">
        <v>56</v>
      </c>
      <c r="O12" s="382">
        <f t="shared" si="6"/>
        <v>5.1803885291396852E-2</v>
      </c>
      <c r="P12" s="379">
        <v>142</v>
      </c>
      <c r="Q12" s="382">
        <f t="shared" si="7"/>
        <v>0.13135985198889916</v>
      </c>
      <c r="R12" s="379">
        <v>1081</v>
      </c>
    </row>
    <row r="13" spans="1:18" s="116" customFormat="1" ht="12.95">
      <c r="A13" s="291" t="s">
        <v>117</v>
      </c>
      <c r="B13" s="379">
        <v>0</v>
      </c>
      <c r="C13" s="382">
        <f t="shared" si="0"/>
        <v>0</v>
      </c>
      <c r="D13" s="379">
        <v>0</v>
      </c>
      <c r="E13" s="382">
        <f t="shared" si="1"/>
        <v>0</v>
      </c>
      <c r="F13" s="379">
        <v>0</v>
      </c>
      <c r="G13" s="382">
        <f t="shared" si="2"/>
        <v>0</v>
      </c>
      <c r="H13" s="379">
        <v>0</v>
      </c>
      <c r="I13" s="382">
        <f t="shared" si="3"/>
        <v>0</v>
      </c>
      <c r="J13" s="384">
        <v>0</v>
      </c>
      <c r="K13" s="385">
        <f t="shared" si="4"/>
        <v>0</v>
      </c>
      <c r="L13" s="379">
        <v>10</v>
      </c>
      <c r="M13" s="382">
        <f t="shared" si="5"/>
        <v>0.90909090909090906</v>
      </c>
      <c r="N13" s="379">
        <v>0</v>
      </c>
      <c r="O13" s="382">
        <f t="shared" si="6"/>
        <v>0</v>
      </c>
      <c r="P13" s="379">
        <v>1</v>
      </c>
      <c r="Q13" s="382">
        <f t="shared" si="7"/>
        <v>9.0909090909090912E-2</v>
      </c>
      <c r="R13" s="379">
        <v>11</v>
      </c>
    </row>
    <row r="14" spans="1:18" s="116" customFormat="1" ht="12.95">
      <c r="A14" s="291" t="s">
        <v>118</v>
      </c>
      <c r="B14" s="379">
        <v>253</v>
      </c>
      <c r="C14" s="382">
        <f t="shared" si="0"/>
        <v>0.15333333333333332</v>
      </c>
      <c r="D14" s="379">
        <v>32</v>
      </c>
      <c r="E14" s="382">
        <f t="shared" si="1"/>
        <v>1.9393939393939394E-2</v>
      </c>
      <c r="F14" s="379">
        <v>30</v>
      </c>
      <c r="G14" s="382">
        <f t="shared" si="2"/>
        <v>1.8181818181818181E-2</v>
      </c>
      <c r="H14" s="379">
        <v>62</v>
      </c>
      <c r="I14" s="382">
        <f t="shared" si="3"/>
        <v>3.7575757575757575E-2</v>
      </c>
      <c r="J14" s="384">
        <v>40</v>
      </c>
      <c r="K14" s="385">
        <f t="shared" si="4"/>
        <v>2.4242424242424242E-2</v>
      </c>
      <c r="L14" s="379">
        <v>1014</v>
      </c>
      <c r="M14" s="382">
        <f t="shared" si="5"/>
        <v>0.61454545454545451</v>
      </c>
      <c r="N14" s="379">
        <v>79</v>
      </c>
      <c r="O14" s="382">
        <f t="shared" si="6"/>
        <v>4.7878787878787882E-2</v>
      </c>
      <c r="P14" s="379">
        <v>61</v>
      </c>
      <c r="Q14" s="382">
        <f t="shared" si="7"/>
        <v>3.6969696969696972E-2</v>
      </c>
      <c r="R14" s="379">
        <v>1650</v>
      </c>
    </row>
    <row r="15" spans="1:18" s="116" customFormat="1" ht="12.95">
      <c r="A15" s="291" t="s">
        <v>119</v>
      </c>
      <c r="B15" s="379">
        <v>146</v>
      </c>
      <c r="C15" s="382">
        <f t="shared" si="0"/>
        <v>7.7991452991452992E-2</v>
      </c>
      <c r="D15" s="379">
        <v>75</v>
      </c>
      <c r="E15" s="382">
        <f t="shared" si="1"/>
        <v>4.0064102564102567E-2</v>
      </c>
      <c r="F15" s="379">
        <v>75</v>
      </c>
      <c r="G15" s="382">
        <f t="shared" si="2"/>
        <v>4.0064102564102567E-2</v>
      </c>
      <c r="H15" s="379">
        <v>202</v>
      </c>
      <c r="I15" s="382">
        <f t="shared" si="3"/>
        <v>0.10790598290598291</v>
      </c>
      <c r="J15" s="384">
        <v>61</v>
      </c>
      <c r="K15" s="385">
        <f t="shared" si="4"/>
        <v>3.2585470085470088E-2</v>
      </c>
      <c r="L15" s="379">
        <v>1228</v>
      </c>
      <c r="M15" s="382">
        <f t="shared" si="5"/>
        <v>0.65598290598290598</v>
      </c>
      <c r="N15" s="379">
        <v>97</v>
      </c>
      <c r="O15" s="382">
        <f t="shared" si="6"/>
        <v>5.181623931623932E-2</v>
      </c>
      <c r="P15" s="379">
        <v>233</v>
      </c>
      <c r="Q15" s="382">
        <f t="shared" si="7"/>
        <v>0.12446581196581197</v>
      </c>
      <c r="R15" s="379">
        <v>1872</v>
      </c>
    </row>
    <row r="16" spans="1:18" s="116" customFormat="1" ht="12.95">
      <c r="A16" s="291" t="s">
        <v>120</v>
      </c>
      <c r="B16" s="379">
        <v>391</v>
      </c>
      <c r="C16" s="382">
        <f t="shared" si="0"/>
        <v>0.22203293583191369</v>
      </c>
      <c r="D16" s="379">
        <v>132</v>
      </c>
      <c r="E16" s="382">
        <f t="shared" si="1"/>
        <v>7.4957410562180582E-2</v>
      </c>
      <c r="F16" s="379">
        <v>127</v>
      </c>
      <c r="G16" s="382">
        <f t="shared" si="2"/>
        <v>7.2118114707552528E-2</v>
      </c>
      <c r="H16" s="379">
        <v>272</v>
      </c>
      <c r="I16" s="382">
        <f t="shared" si="3"/>
        <v>0.15445769449176605</v>
      </c>
      <c r="J16" s="384">
        <v>99</v>
      </c>
      <c r="K16" s="385">
        <f t="shared" si="4"/>
        <v>5.6218057921635436E-2</v>
      </c>
      <c r="L16" s="379">
        <v>965</v>
      </c>
      <c r="M16" s="382">
        <f t="shared" si="5"/>
        <v>0.54798409994321406</v>
      </c>
      <c r="N16" s="379">
        <v>94</v>
      </c>
      <c r="O16" s="382">
        <f t="shared" si="6"/>
        <v>5.3378762067007382E-2</v>
      </c>
      <c r="P16" s="379">
        <v>118</v>
      </c>
      <c r="Q16" s="382">
        <f t="shared" si="7"/>
        <v>6.7007382169222029E-2</v>
      </c>
      <c r="R16" s="379">
        <v>1761</v>
      </c>
    </row>
    <row r="17" spans="1:18" s="116" customFormat="1" ht="12.95">
      <c r="A17" s="291" t="s">
        <v>121</v>
      </c>
      <c r="B17" s="379">
        <v>213</v>
      </c>
      <c r="C17" s="382">
        <f t="shared" si="0"/>
        <v>0.14171656686626746</v>
      </c>
      <c r="D17" s="379">
        <v>62</v>
      </c>
      <c r="E17" s="382">
        <f t="shared" si="1"/>
        <v>4.1250831669993347E-2</v>
      </c>
      <c r="F17" s="379">
        <v>96</v>
      </c>
      <c r="G17" s="382">
        <f t="shared" si="2"/>
        <v>6.3872255489021951E-2</v>
      </c>
      <c r="H17" s="379">
        <v>206</v>
      </c>
      <c r="I17" s="382">
        <f t="shared" si="3"/>
        <v>0.13705921490352629</v>
      </c>
      <c r="J17" s="384">
        <v>76</v>
      </c>
      <c r="K17" s="385">
        <f t="shared" si="4"/>
        <v>5.0565535595475712E-2</v>
      </c>
      <c r="L17" s="379">
        <v>784</v>
      </c>
      <c r="M17" s="382">
        <f t="shared" si="5"/>
        <v>0.52162341982701266</v>
      </c>
      <c r="N17" s="379">
        <v>227</v>
      </c>
      <c r="O17" s="382">
        <f t="shared" si="6"/>
        <v>0.15103127079174983</v>
      </c>
      <c r="P17" s="379">
        <v>209</v>
      </c>
      <c r="Q17" s="382">
        <f t="shared" si="7"/>
        <v>0.13905522288755823</v>
      </c>
      <c r="R17" s="379">
        <v>1503</v>
      </c>
    </row>
    <row r="18" spans="1:18" s="116" customFormat="1" ht="12.95">
      <c r="A18" s="291" t="s">
        <v>122</v>
      </c>
      <c r="B18" s="379">
        <v>126</v>
      </c>
      <c r="C18" s="382">
        <f t="shared" si="0"/>
        <v>0.1344717182497332</v>
      </c>
      <c r="D18" s="379">
        <v>26</v>
      </c>
      <c r="E18" s="382">
        <f t="shared" si="1"/>
        <v>2.7748132337246531E-2</v>
      </c>
      <c r="F18" s="379">
        <v>39</v>
      </c>
      <c r="G18" s="382">
        <f t="shared" si="2"/>
        <v>4.1622198505869797E-2</v>
      </c>
      <c r="H18" s="379">
        <v>39</v>
      </c>
      <c r="I18" s="382">
        <f t="shared" si="3"/>
        <v>4.1622198505869797E-2</v>
      </c>
      <c r="J18" s="384">
        <v>62</v>
      </c>
      <c r="K18" s="385">
        <f t="shared" si="4"/>
        <v>6.616862326574173E-2</v>
      </c>
      <c r="L18" s="379">
        <v>691</v>
      </c>
      <c r="M18" s="382">
        <f t="shared" si="5"/>
        <v>0.73745997865528279</v>
      </c>
      <c r="N18" s="379">
        <v>49</v>
      </c>
      <c r="O18" s="382">
        <f t="shared" si="6"/>
        <v>5.2294557097118465E-2</v>
      </c>
      <c r="P18" s="379">
        <v>162</v>
      </c>
      <c r="Q18" s="382">
        <f t="shared" si="7"/>
        <v>0.1728922091782284</v>
      </c>
      <c r="R18" s="379">
        <v>937</v>
      </c>
    </row>
    <row r="19" spans="1:18" s="116" customFormat="1" ht="12.95">
      <c r="A19" s="291" t="s">
        <v>123</v>
      </c>
      <c r="B19" s="379">
        <v>20</v>
      </c>
      <c r="C19" s="382">
        <f t="shared" si="0"/>
        <v>0.15151515151515152</v>
      </c>
      <c r="D19" s="379">
        <v>7</v>
      </c>
      <c r="E19" s="382">
        <f t="shared" si="1"/>
        <v>5.3030303030303032E-2</v>
      </c>
      <c r="F19" s="379">
        <v>5</v>
      </c>
      <c r="G19" s="382">
        <f t="shared" si="2"/>
        <v>3.787878787878788E-2</v>
      </c>
      <c r="H19" s="379">
        <v>11</v>
      </c>
      <c r="I19" s="382">
        <f t="shared" si="3"/>
        <v>8.3333333333333329E-2</v>
      </c>
      <c r="J19" s="384">
        <v>4</v>
      </c>
      <c r="K19" s="385">
        <f t="shared" si="4"/>
        <v>3.0303030303030304E-2</v>
      </c>
      <c r="L19" s="379">
        <v>77</v>
      </c>
      <c r="M19" s="382">
        <f t="shared" si="5"/>
        <v>0.58333333333333337</v>
      </c>
      <c r="N19" s="379">
        <v>10</v>
      </c>
      <c r="O19" s="382">
        <f t="shared" si="6"/>
        <v>7.575757575757576E-2</v>
      </c>
      <c r="P19" s="379">
        <v>30</v>
      </c>
      <c r="Q19" s="382">
        <f t="shared" si="7"/>
        <v>0.22727272727272727</v>
      </c>
      <c r="R19" s="379">
        <v>132</v>
      </c>
    </row>
    <row r="20" spans="1:18" s="116" customFormat="1" ht="12.95">
      <c r="A20" s="291" t="s">
        <v>124</v>
      </c>
      <c r="B20" s="379">
        <v>0</v>
      </c>
      <c r="C20" s="382">
        <f t="shared" si="0"/>
        <v>0</v>
      </c>
      <c r="D20" s="379">
        <v>0</v>
      </c>
      <c r="E20" s="382">
        <f t="shared" si="1"/>
        <v>0</v>
      </c>
      <c r="F20" s="379">
        <v>0</v>
      </c>
      <c r="G20" s="382">
        <f t="shared" si="2"/>
        <v>0</v>
      </c>
      <c r="H20" s="379">
        <v>0</v>
      </c>
      <c r="I20" s="382">
        <f t="shared" si="3"/>
        <v>0</v>
      </c>
      <c r="J20" s="384">
        <v>0</v>
      </c>
      <c r="K20" s="385">
        <f t="shared" si="4"/>
        <v>0</v>
      </c>
      <c r="L20" s="379">
        <v>4</v>
      </c>
      <c r="M20" s="382">
        <f t="shared" si="5"/>
        <v>0.8</v>
      </c>
      <c r="N20" s="379">
        <v>0</v>
      </c>
      <c r="O20" s="382">
        <f t="shared" si="6"/>
        <v>0</v>
      </c>
      <c r="P20" s="379">
        <v>1</v>
      </c>
      <c r="Q20" s="382">
        <f t="shared" si="7"/>
        <v>0.2</v>
      </c>
      <c r="R20" s="379">
        <v>5</v>
      </c>
    </row>
    <row r="21" spans="1:18" s="116" customFormat="1" ht="12.95">
      <c r="A21" s="291" t="s">
        <v>125</v>
      </c>
      <c r="B21" s="379">
        <v>100</v>
      </c>
      <c r="C21" s="382">
        <f t="shared" si="0"/>
        <v>9.8911968348170135E-2</v>
      </c>
      <c r="D21" s="379">
        <v>37</v>
      </c>
      <c r="E21" s="382">
        <f t="shared" si="1"/>
        <v>3.6597428288822946E-2</v>
      </c>
      <c r="F21" s="379">
        <v>55</v>
      </c>
      <c r="G21" s="382">
        <f t="shared" si="2"/>
        <v>5.4401582591493573E-2</v>
      </c>
      <c r="H21" s="379">
        <v>90</v>
      </c>
      <c r="I21" s="382">
        <f t="shared" si="3"/>
        <v>8.9020771513353122E-2</v>
      </c>
      <c r="J21" s="384">
        <v>47</v>
      </c>
      <c r="K21" s="385">
        <f t="shared" si="4"/>
        <v>4.6488625123639958E-2</v>
      </c>
      <c r="L21" s="379">
        <v>671</v>
      </c>
      <c r="M21" s="382">
        <f t="shared" si="5"/>
        <v>0.66369930761622153</v>
      </c>
      <c r="N21" s="379">
        <v>80</v>
      </c>
      <c r="O21" s="382">
        <f t="shared" si="6"/>
        <v>7.9129574678536096E-2</v>
      </c>
      <c r="P21" s="379">
        <v>188</v>
      </c>
      <c r="Q21" s="382">
        <f t="shared" si="7"/>
        <v>0.18595450049455983</v>
      </c>
      <c r="R21" s="379">
        <v>1011</v>
      </c>
    </row>
    <row r="22" spans="1:18" s="116" customFormat="1" ht="12.95">
      <c r="A22" s="291" t="s">
        <v>126</v>
      </c>
      <c r="B22" s="379">
        <v>35</v>
      </c>
      <c r="C22" s="382">
        <f t="shared" si="0"/>
        <v>0.42682926829268292</v>
      </c>
      <c r="D22" s="379">
        <v>1</v>
      </c>
      <c r="E22" s="382">
        <f t="shared" si="1"/>
        <v>1.2195121951219513E-2</v>
      </c>
      <c r="F22" s="379">
        <v>1</v>
      </c>
      <c r="G22" s="382">
        <f t="shared" si="2"/>
        <v>1.2195121951219513E-2</v>
      </c>
      <c r="H22" s="379">
        <v>0</v>
      </c>
      <c r="I22" s="382">
        <f t="shared" si="3"/>
        <v>0</v>
      </c>
      <c r="J22" s="384">
        <v>0</v>
      </c>
      <c r="K22" s="385">
        <f t="shared" si="4"/>
        <v>0</v>
      </c>
      <c r="L22" s="379">
        <v>25</v>
      </c>
      <c r="M22" s="382">
        <f t="shared" si="5"/>
        <v>0.3048780487804878</v>
      </c>
      <c r="N22" s="379">
        <v>4</v>
      </c>
      <c r="O22" s="382">
        <f t="shared" si="6"/>
        <v>4.878048780487805E-2</v>
      </c>
      <c r="P22" s="379">
        <v>18</v>
      </c>
      <c r="Q22" s="382">
        <f t="shared" si="7"/>
        <v>0.21951219512195122</v>
      </c>
      <c r="R22" s="379">
        <v>82</v>
      </c>
    </row>
    <row r="23" spans="1:18" s="116" customFormat="1" ht="12.95">
      <c r="A23" s="291" t="s">
        <v>127</v>
      </c>
      <c r="B23" s="379">
        <v>223</v>
      </c>
      <c r="C23" s="382">
        <f t="shared" si="0"/>
        <v>0.18159609120521172</v>
      </c>
      <c r="D23" s="379">
        <v>109</v>
      </c>
      <c r="E23" s="382">
        <f t="shared" si="1"/>
        <v>8.8762214983713353E-2</v>
      </c>
      <c r="F23" s="379">
        <v>18</v>
      </c>
      <c r="G23" s="382">
        <f t="shared" si="2"/>
        <v>1.4657980456026058E-2</v>
      </c>
      <c r="H23" s="379">
        <v>76</v>
      </c>
      <c r="I23" s="382">
        <f t="shared" si="3"/>
        <v>6.1889250814332247E-2</v>
      </c>
      <c r="J23" s="384">
        <v>43</v>
      </c>
      <c r="K23" s="385">
        <f t="shared" si="4"/>
        <v>3.5016286644951142E-2</v>
      </c>
      <c r="L23" s="379">
        <v>732</v>
      </c>
      <c r="M23" s="382">
        <f t="shared" si="5"/>
        <v>0.59609120521172643</v>
      </c>
      <c r="N23" s="379">
        <v>14</v>
      </c>
      <c r="O23" s="382">
        <f t="shared" si="6"/>
        <v>1.1400651465798045E-2</v>
      </c>
      <c r="P23" s="379">
        <v>27</v>
      </c>
      <c r="Q23" s="382">
        <f t="shared" si="7"/>
        <v>2.1986970684039087E-2</v>
      </c>
      <c r="R23" s="379">
        <v>1228</v>
      </c>
    </row>
    <row r="24" spans="1:18" s="116" customFormat="1" ht="12.95">
      <c r="A24" s="291" t="s">
        <v>128</v>
      </c>
      <c r="B24" s="379">
        <v>65</v>
      </c>
      <c r="C24" s="382">
        <f t="shared" si="0"/>
        <v>8.3120204603580564E-2</v>
      </c>
      <c r="D24" s="379">
        <v>24</v>
      </c>
      <c r="E24" s="382">
        <f t="shared" si="1"/>
        <v>3.0690537084398978E-2</v>
      </c>
      <c r="F24" s="379">
        <v>42</v>
      </c>
      <c r="G24" s="382">
        <f t="shared" si="2"/>
        <v>5.3708439897698211E-2</v>
      </c>
      <c r="H24" s="379">
        <v>162</v>
      </c>
      <c r="I24" s="382">
        <f t="shared" si="3"/>
        <v>0.20716112531969311</v>
      </c>
      <c r="J24" s="384">
        <v>13</v>
      </c>
      <c r="K24" s="385">
        <f t="shared" si="4"/>
        <v>1.6624040920716114E-2</v>
      </c>
      <c r="L24" s="379">
        <v>366</v>
      </c>
      <c r="M24" s="382">
        <f t="shared" si="5"/>
        <v>0.4680306905370844</v>
      </c>
      <c r="N24" s="379">
        <v>137</v>
      </c>
      <c r="O24" s="382">
        <f t="shared" si="6"/>
        <v>0.17519181585677748</v>
      </c>
      <c r="P24" s="379">
        <v>74</v>
      </c>
      <c r="Q24" s="382">
        <f t="shared" si="7"/>
        <v>9.4629156010230184E-2</v>
      </c>
      <c r="R24" s="379">
        <v>782</v>
      </c>
    </row>
    <row r="25" spans="1:18" s="116" customFormat="1" ht="12.95">
      <c r="A25" s="291" t="s">
        <v>129</v>
      </c>
      <c r="B25" s="379">
        <v>116</v>
      </c>
      <c r="C25" s="382">
        <f t="shared" si="0"/>
        <v>0.13441483198146004</v>
      </c>
      <c r="D25" s="379">
        <v>41</v>
      </c>
      <c r="E25" s="382">
        <f t="shared" si="1"/>
        <v>4.7508690614136734E-2</v>
      </c>
      <c r="F25" s="379">
        <v>51</v>
      </c>
      <c r="G25" s="382">
        <f t="shared" si="2"/>
        <v>5.909617612977984E-2</v>
      </c>
      <c r="H25" s="379">
        <v>98</v>
      </c>
      <c r="I25" s="382">
        <f t="shared" si="3"/>
        <v>0.11355735805330243</v>
      </c>
      <c r="J25" s="384">
        <v>40</v>
      </c>
      <c r="K25" s="385">
        <f t="shared" si="4"/>
        <v>4.6349942062572425E-2</v>
      </c>
      <c r="L25" s="379">
        <v>466</v>
      </c>
      <c r="M25" s="382">
        <f t="shared" si="5"/>
        <v>0.53997682502896871</v>
      </c>
      <c r="N25" s="379">
        <v>115</v>
      </c>
      <c r="O25" s="382">
        <f t="shared" si="6"/>
        <v>0.1332560834298957</v>
      </c>
      <c r="P25" s="379">
        <v>125</v>
      </c>
      <c r="Q25" s="382">
        <f t="shared" si="7"/>
        <v>0.14484356894553882</v>
      </c>
      <c r="R25" s="379">
        <v>863</v>
      </c>
    </row>
    <row r="26" spans="1:18" s="116" customFormat="1" ht="12.95">
      <c r="A26" s="291" t="s">
        <v>130</v>
      </c>
      <c r="B26" s="379">
        <v>1</v>
      </c>
      <c r="C26" s="382">
        <f t="shared" si="0"/>
        <v>0.16666666666666666</v>
      </c>
      <c r="D26" s="379">
        <v>0</v>
      </c>
      <c r="E26" s="382">
        <f t="shared" si="1"/>
        <v>0</v>
      </c>
      <c r="F26" s="379">
        <v>0</v>
      </c>
      <c r="G26" s="382">
        <f t="shared" si="2"/>
        <v>0</v>
      </c>
      <c r="H26" s="379">
        <v>0</v>
      </c>
      <c r="I26" s="382">
        <f t="shared" si="3"/>
        <v>0</v>
      </c>
      <c r="J26" s="384">
        <v>1</v>
      </c>
      <c r="K26" s="385">
        <f t="shared" si="4"/>
        <v>0.16666666666666666</v>
      </c>
      <c r="L26" s="379">
        <v>4</v>
      </c>
      <c r="M26" s="382">
        <f t="shared" si="5"/>
        <v>0.66666666666666663</v>
      </c>
      <c r="N26" s="379">
        <v>0</v>
      </c>
      <c r="O26" s="382">
        <f t="shared" si="6"/>
        <v>0</v>
      </c>
      <c r="P26" s="379">
        <v>0</v>
      </c>
      <c r="Q26" s="382">
        <f t="shared" si="7"/>
        <v>0</v>
      </c>
      <c r="R26" s="379">
        <v>6</v>
      </c>
    </row>
    <row r="27" spans="1:18" s="116" customFormat="1" ht="12.95">
      <c r="A27" s="291" t="s">
        <v>131</v>
      </c>
      <c r="B27" s="379">
        <v>0</v>
      </c>
      <c r="C27" s="382">
        <f t="shared" si="0"/>
        <v>0</v>
      </c>
      <c r="D27" s="379">
        <v>0</v>
      </c>
      <c r="E27" s="382">
        <f t="shared" si="1"/>
        <v>0</v>
      </c>
      <c r="F27" s="379">
        <v>0</v>
      </c>
      <c r="G27" s="382">
        <f t="shared" si="2"/>
        <v>0</v>
      </c>
      <c r="H27" s="379">
        <v>0</v>
      </c>
      <c r="I27" s="382">
        <f t="shared" si="3"/>
        <v>0</v>
      </c>
      <c r="J27" s="384">
        <v>0</v>
      </c>
      <c r="K27" s="385">
        <f t="shared" si="4"/>
        <v>0</v>
      </c>
      <c r="L27" s="379">
        <v>23</v>
      </c>
      <c r="M27" s="382">
        <f t="shared" si="5"/>
        <v>0.92</v>
      </c>
      <c r="N27" s="379">
        <v>12</v>
      </c>
      <c r="O27" s="382">
        <f t="shared" si="6"/>
        <v>0.48</v>
      </c>
      <c r="P27" s="379">
        <v>0</v>
      </c>
      <c r="Q27" s="382">
        <f t="shared" si="7"/>
        <v>0</v>
      </c>
      <c r="R27" s="379">
        <v>25</v>
      </c>
    </row>
    <row r="28" spans="1:18" s="116" customFormat="1" ht="12.95">
      <c r="A28" s="291" t="s">
        <v>132</v>
      </c>
      <c r="B28" s="379">
        <v>143</v>
      </c>
      <c r="C28" s="382">
        <f t="shared" si="0"/>
        <v>0.14459049544994945</v>
      </c>
      <c r="D28" s="379">
        <v>60</v>
      </c>
      <c r="E28" s="382">
        <f t="shared" si="1"/>
        <v>6.0667340748230533E-2</v>
      </c>
      <c r="F28" s="379">
        <v>44</v>
      </c>
      <c r="G28" s="382">
        <f t="shared" si="2"/>
        <v>4.4489383215369056E-2</v>
      </c>
      <c r="H28" s="379">
        <v>173</v>
      </c>
      <c r="I28" s="382">
        <f t="shared" si="3"/>
        <v>0.17492416582406473</v>
      </c>
      <c r="J28" s="384">
        <v>71</v>
      </c>
      <c r="K28" s="385">
        <f t="shared" si="4"/>
        <v>7.1789686552072796E-2</v>
      </c>
      <c r="L28" s="379">
        <v>469</v>
      </c>
      <c r="M28" s="382">
        <f t="shared" si="5"/>
        <v>0.47421638018200202</v>
      </c>
      <c r="N28" s="379">
        <v>157</v>
      </c>
      <c r="O28" s="382">
        <f t="shared" si="6"/>
        <v>0.15874620829120323</v>
      </c>
      <c r="P28" s="379">
        <v>166</v>
      </c>
      <c r="Q28" s="382">
        <f t="shared" si="7"/>
        <v>0.16784630940343781</v>
      </c>
      <c r="R28" s="379">
        <v>989</v>
      </c>
    </row>
    <row r="29" spans="1:18" s="116" customFormat="1" ht="12.95">
      <c r="A29" s="291" t="s">
        <v>133</v>
      </c>
      <c r="B29" s="379">
        <v>30</v>
      </c>
      <c r="C29" s="382">
        <f t="shared" si="0"/>
        <v>2.5488530161427356E-2</v>
      </c>
      <c r="D29" s="379">
        <v>17</v>
      </c>
      <c r="E29" s="382">
        <f t="shared" si="1"/>
        <v>1.4443500424808835E-2</v>
      </c>
      <c r="F29" s="379">
        <v>35</v>
      </c>
      <c r="G29" s="382">
        <f t="shared" si="2"/>
        <v>2.9736618521665252E-2</v>
      </c>
      <c r="H29" s="379">
        <v>42</v>
      </c>
      <c r="I29" s="382">
        <f t="shared" si="3"/>
        <v>3.56839422259983E-2</v>
      </c>
      <c r="J29" s="384">
        <v>32</v>
      </c>
      <c r="K29" s="385">
        <f t="shared" si="4"/>
        <v>2.7187765505522515E-2</v>
      </c>
      <c r="L29" s="379">
        <v>963</v>
      </c>
      <c r="M29" s="382">
        <f t="shared" si="5"/>
        <v>0.81818181818181823</v>
      </c>
      <c r="N29" s="379">
        <v>41</v>
      </c>
      <c r="O29" s="382">
        <f t="shared" si="6"/>
        <v>3.4834324553950725E-2</v>
      </c>
      <c r="P29" s="379">
        <v>82</v>
      </c>
      <c r="Q29" s="382">
        <f t="shared" si="7"/>
        <v>6.9668649107901451E-2</v>
      </c>
      <c r="R29" s="379">
        <v>1177</v>
      </c>
    </row>
    <row r="30" spans="1:18" s="116" customFormat="1" ht="12.95">
      <c r="A30" s="291" t="s">
        <v>134</v>
      </c>
      <c r="B30" s="379">
        <v>1</v>
      </c>
      <c r="C30" s="382">
        <f t="shared" si="0"/>
        <v>4.5248868778280547E-3</v>
      </c>
      <c r="D30" s="379">
        <v>0</v>
      </c>
      <c r="E30" s="382">
        <f t="shared" si="1"/>
        <v>0</v>
      </c>
      <c r="F30" s="379">
        <v>0</v>
      </c>
      <c r="G30" s="382">
        <f t="shared" si="2"/>
        <v>0</v>
      </c>
      <c r="H30" s="379">
        <v>1</v>
      </c>
      <c r="I30" s="382">
        <f t="shared" si="3"/>
        <v>4.5248868778280547E-3</v>
      </c>
      <c r="J30" s="384">
        <v>0</v>
      </c>
      <c r="K30" s="385">
        <f t="shared" si="4"/>
        <v>0</v>
      </c>
      <c r="L30" s="379">
        <v>135</v>
      </c>
      <c r="M30" s="382">
        <f t="shared" si="5"/>
        <v>0.61085972850678738</v>
      </c>
      <c r="N30" s="379">
        <v>27</v>
      </c>
      <c r="O30" s="382">
        <f t="shared" si="6"/>
        <v>0.12217194570135746</v>
      </c>
      <c r="P30" s="379">
        <v>59</v>
      </c>
      <c r="Q30" s="382">
        <f t="shared" si="7"/>
        <v>0.2669683257918552</v>
      </c>
      <c r="R30" s="379">
        <v>221</v>
      </c>
    </row>
    <row r="31" spans="1:18" s="116" customFormat="1" ht="12.95">
      <c r="A31" s="291" t="s">
        <v>135</v>
      </c>
      <c r="B31" s="379">
        <v>10</v>
      </c>
      <c r="C31" s="382">
        <f t="shared" si="0"/>
        <v>0.35714285714285715</v>
      </c>
      <c r="D31" s="379">
        <v>3</v>
      </c>
      <c r="E31" s="382">
        <f t="shared" si="1"/>
        <v>0.10714285714285714</v>
      </c>
      <c r="F31" s="379">
        <v>1</v>
      </c>
      <c r="G31" s="382">
        <f t="shared" si="2"/>
        <v>3.5714285714285712E-2</v>
      </c>
      <c r="H31" s="379">
        <v>2</v>
      </c>
      <c r="I31" s="382">
        <f t="shared" si="3"/>
        <v>7.1428571428571425E-2</v>
      </c>
      <c r="J31" s="384">
        <v>2</v>
      </c>
      <c r="K31" s="385">
        <f t="shared" si="4"/>
        <v>7.1428571428571425E-2</v>
      </c>
      <c r="L31" s="379">
        <v>8</v>
      </c>
      <c r="M31" s="382">
        <f t="shared" si="5"/>
        <v>0.2857142857142857</v>
      </c>
      <c r="N31" s="379">
        <v>7</v>
      </c>
      <c r="O31" s="382">
        <f t="shared" si="6"/>
        <v>0.25</v>
      </c>
      <c r="P31" s="379">
        <v>4</v>
      </c>
      <c r="Q31" s="382">
        <f t="shared" si="7"/>
        <v>0.14285714285714285</v>
      </c>
      <c r="R31" s="379">
        <v>28</v>
      </c>
    </row>
    <row r="32" spans="1:18" s="116" customFormat="1" ht="12.95">
      <c r="A32" s="291" t="s">
        <v>136</v>
      </c>
      <c r="B32" s="379">
        <v>211</v>
      </c>
      <c r="C32" s="382">
        <f t="shared" si="0"/>
        <v>0.19077757685352623</v>
      </c>
      <c r="D32" s="379">
        <v>76</v>
      </c>
      <c r="E32" s="382">
        <f t="shared" si="1"/>
        <v>6.8716094032549732E-2</v>
      </c>
      <c r="F32" s="379">
        <v>68</v>
      </c>
      <c r="G32" s="382">
        <f t="shared" si="2"/>
        <v>6.148282097649186E-2</v>
      </c>
      <c r="H32" s="379">
        <v>91</v>
      </c>
      <c r="I32" s="382">
        <f t="shared" si="3"/>
        <v>8.2278481012658222E-2</v>
      </c>
      <c r="J32" s="384">
        <v>64</v>
      </c>
      <c r="K32" s="385">
        <f t="shared" si="4"/>
        <v>5.7866184448462928E-2</v>
      </c>
      <c r="L32" s="379">
        <v>674</v>
      </c>
      <c r="M32" s="382">
        <f t="shared" si="5"/>
        <v>0.60940325497287517</v>
      </c>
      <c r="N32" s="379">
        <v>166</v>
      </c>
      <c r="O32" s="382">
        <f t="shared" si="6"/>
        <v>0.15009041591320071</v>
      </c>
      <c r="P32" s="379">
        <v>107</v>
      </c>
      <c r="Q32" s="382">
        <f t="shared" si="7"/>
        <v>9.6745027124773966E-2</v>
      </c>
      <c r="R32" s="379">
        <v>1106</v>
      </c>
    </row>
    <row r="33" spans="1:18" s="116" customFormat="1" ht="12.95">
      <c r="A33" s="291" t="s">
        <v>137</v>
      </c>
      <c r="B33" s="379">
        <v>58</v>
      </c>
      <c r="C33" s="382">
        <f t="shared" si="0"/>
        <v>7.6719576719576715E-2</v>
      </c>
      <c r="D33" s="379">
        <v>44</v>
      </c>
      <c r="E33" s="382">
        <f t="shared" si="1"/>
        <v>5.8201058201058198E-2</v>
      </c>
      <c r="F33" s="379">
        <v>33</v>
      </c>
      <c r="G33" s="382">
        <f t="shared" si="2"/>
        <v>4.3650793650793648E-2</v>
      </c>
      <c r="H33" s="379">
        <v>97</v>
      </c>
      <c r="I33" s="382">
        <f t="shared" si="3"/>
        <v>0.12830687830687831</v>
      </c>
      <c r="J33" s="384">
        <v>34</v>
      </c>
      <c r="K33" s="385">
        <f t="shared" si="4"/>
        <v>4.4973544973544971E-2</v>
      </c>
      <c r="L33" s="379">
        <v>508</v>
      </c>
      <c r="M33" s="382">
        <f t="shared" si="5"/>
        <v>0.67195767195767198</v>
      </c>
      <c r="N33" s="379">
        <v>64</v>
      </c>
      <c r="O33" s="382">
        <f t="shared" si="6"/>
        <v>8.4656084656084651E-2</v>
      </c>
      <c r="P33" s="379">
        <v>97</v>
      </c>
      <c r="Q33" s="382">
        <f t="shared" si="7"/>
        <v>0.12830687830687831</v>
      </c>
      <c r="R33" s="379">
        <v>756</v>
      </c>
    </row>
    <row r="34" spans="1:18" s="116" customFormat="1" ht="12.95">
      <c r="A34" s="291" t="s">
        <v>138</v>
      </c>
      <c r="B34" s="379">
        <v>154</v>
      </c>
      <c r="C34" s="382">
        <f t="shared" si="0"/>
        <v>0.13664596273291926</v>
      </c>
      <c r="D34" s="379">
        <v>68</v>
      </c>
      <c r="E34" s="382">
        <f t="shared" si="1"/>
        <v>6.0337178349600708E-2</v>
      </c>
      <c r="F34" s="379">
        <v>60</v>
      </c>
      <c r="G34" s="382">
        <f t="shared" si="2"/>
        <v>5.3238686779059449E-2</v>
      </c>
      <c r="H34" s="379">
        <v>96</v>
      </c>
      <c r="I34" s="382">
        <f t="shared" si="3"/>
        <v>8.5181898846495116E-2</v>
      </c>
      <c r="J34" s="384">
        <v>79</v>
      </c>
      <c r="K34" s="385">
        <f t="shared" si="4"/>
        <v>7.0097604259094948E-2</v>
      </c>
      <c r="L34" s="379">
        <v>688</v>
      </c>
      <c r="M34" s="382">
        <f t="shared" si="5"/>
        <v>0.61047027506654838</v>
      </c>
      <c r="N34" s="379">
        <v>103</v>
      </c>
      <c r="O34" s="382">
        <f t="shared" si="6"/>
        <v>9.1393078970718716E-2</v>
      </c>
      <c r="P34" s="379">
        <v>89</v>
      </c>
      <c r="Q34" s="382">
        <f t="shared" si="7"/>
        <v>7.8970718722271516E-2</v>
      </c>
      <c r="R34" s="379">
        <v>1127</v>
      </c>
    </row>
    <row r="35" spans="1:18" s="116" customFormat="1" ht="12.95">
      <c r="A35" s="291" t="s">
        <v>139</v>
      </c>
      <c r="B35" s="379">
        <v>118</v>
      </c>
      <c r="C35" s="382">
        <f t="shared" si="0"/>
        <v>0.17771084337349397</v>
      </c>
      <c r="D35" s="379">
        <v>42</v>
      </c>
      <c r="E35" s="382">
        <f t="shared" si="1"/>
        <v>6.3253012048192767E-2</v>
      </c>
      <c r="F35" s="379">
        <v>110</v>
      </c>
      <c r="G35" s="382">
        <f t="shared" si="2"/>
        <v>0.16566265060240964</v>
      </c>
      <c r="H35" s="379">
        <v>118</v>
      </c>
      <c r="I35" s="382">
        <f t="shared" si="3"/>
        <v>0.17771084337349397</v>
      </c>
      <c r="J35" s="384">
        <v>13</v>
      </c>
      <c r="K35" s="385">
        <f t="shared" si="4"/>
        <v>1.9578313253012049E-2</v>
      </c>
      <c r="L35" s="379">
        <v>259</v>
      </c>
      <c r="M35" s="382">
        <f t="shared" si="5"/>
        <v>0.39006024096385544</v>
      </c>
      <c r="N35" s="379">
        <v>48</v>
      </c>
      <c r="O35" s="382">
        <f t="shared" si="6"/>
        <v>7.2289156626506021E-2</v>
      </c>
      <c r="P35" s="379">
        <v>132</v>
      </c>
      <c r="Q35" s="382">
        <f t="shared" si="7"/>
        <v>0.19879518072289157</v>
      </c>
      <c r="R35" s="379">
        <v>664</v>
      </c>
    </row>
    <row r="36" spans="1:18" s="116" customFormat="1" ht="12.95">
      <c r="A36" s="291" t="s">
        <v>140</v>
      </c>
      <c r="B36" s="379">
        <v>160</v>
      </c>
      <c r="C36" s="382">
        <f t="shared" si="0"/>
        <v>0.15296367112810708</v>
      </c>
      <c r="D36" s="379">
        <v>79</v>
      </c>
      <c r="E36" s="382">
        <f t="shared" si="1"/>
        <v>7.5525812619502863E-2</v>
      </c>
      <c r="F36" s="379">
        <v>82</v>
      </c>
      <c r="G36" s="382">
        <f t="shared" si="2"/>
        <v>7.8393881453154873E-2</v>
      </c>
      <c r="H36" s="379">
        <v>160</v>
      </c>
      <c r="I36" s="382">
        <f t="shared" si="3"/>
        <v>0.15296367112810708</v>
      </c>
      <c r="J36" s="384">
        <v>35</v>
      </c>
      <c r="K36" s="385">
        <f t="shared" si="4"/>
        <v>3.3460803059273424E-2</v>
      </c>
      <c r="L36" s="379">
        <v>662</v>
      </c>
      <c r="M36" s="382">
        <f t="shared" si="5"/>
        <v>0.63288718929254306</v>
      </c>
      <c r="N36" s="379">
        <v>71</v>
      </c>
      <c r="O36" s="382">
        <f t="shared" si="6"/>
        <v>6.7877629063097508E-2</v>
      </c>
      <c r="P36" s="379">
        <v>63</v>
      </c>
      <c r="Q36" s="382">
        <f t="shared" si="7"/>
        <v>6.022944550669216E-2</v>
      </c>
      <c r="R36" s="379">
        <v>1046</v>
      </c>
    </row>
    <row r="37" spans="1:18" s="116" customFormat="1" ht="12.95">
      <c r="A37" s="291" t="s">
        <v>141</v>
      </c>
      <c r="B37" s="379">
        <v>102</v>
      </c>
      <c r="C37" s="382">
        <f t="shared" si="0"/>
        <v>0.12846347607052896</v>
      </c>
      <c r="D37" s="379">
        <v>63</v>
      </c>
      <c r="E37" s="382">
        <f t="shared" si="1"/>
        <v>7.9345088161209068E-2</v>
      </c>
      <c r="F37" s="379">
        <v>65</v>
      </c>
      <c r="G37" s="382">
        <f t="shared" si="2"/>
        <v>8.1863979848866494E-2</v>
      </c>
      <c r="H37" s="379">
        <v>122</v>
      </c>
      <c r="I37" s="382">
        <f t="shared" si="3"/>
        <v>0.15365239294710328</v>
      </c>
      <c r="J37" s="384">
        <v>25</v>
      </c>
      <c r="K37" s="385">
        <f t="shared" si="4"/>
        <v>3.1486146095717885E-2</v>
      </c>
      <c r="L37" s="379">
        <v>360</v>
      </c>
      <c r="M37" s="382">
        <f t="shared" si="5"/>
        <v>0.45340050377833752</v>
      </c>
      <c r="N37" s="379">
        <v>87</v>
      </c>
      <c r="O37" s="382">
        <f t="shared" si="6"/>
        <v>0.10957178841309824</v>
      </c>
      <c r="P37" s="379">
        <v>135</v>
      </c>
      <c r="Q37" s="382">
        <f t="shared" si="7"/>
        <v>0.17002518891687657</v>
      </c>
      <c r="R37" s="379">
        <v>794</v>
      </c>
    </row>
    <row r="38" spans="1:18" s="116" customFormat="1" ht="12.95">
      <c r="A38" s="291" t="s">
        <v>142</v>
      </c>
      <c r="B38" s="379">
        <v>47</v>
      </c>
      <c r="C38" s="382">
        <f t="shared" si="0"/>
        <v>0.23152709359605911</v>
      </c>
      <c r="D38" s="379">
        <v>17</v>
      </c>
      <c r="E38" s="382">
        <f t="shared" si="1"/>
        <v>8.3743842364532015E-2</v>
      </c>
      <c r="F38" s="379">
        <v>30</v>
      </c>
      <c r="G38" s="382">
        <f t="shared" si="2"/>
        <v>0.14778325123152711</v>
      </c>
      <c r="H38" s="379">
        <v>57</v>
      </c>
      <c r="I38" s="382">
        <f t="shared" si="3"/>
        <v>0.28078817733990147</v>
      </c>
      <c r="J38" s="384">
        <v>8</v>
      </c>
      <c r="K38" s="385">
        <f t="shared" si="4"/>
        <v>3.9408866995073892E-2</v>
      </c>
      <c r="L38" s="379">
        <v>71</v>
      </c>
      <c r="M38" s="382">
        <f t="shared" si="5"/>
        <v>0.34975369458128081</v>
      </c>
      <c r="N38" s="379">
        <v>47</v>
      </c>
      <c r="O38" s="382">
        <f t="shared" si="6"/>
        <v>0.23152709359605911</v>
      </c>
      <c r="P38" s="379">
        <v>24</v>
      </c>
      <c r="Q38" s="382">
        <f t="shared" si="7"/>
        <v>0.11822660098522167</v>
      </c>
      <c r="R38" s="379">
        <v>203</v>
      </c>
    </row>
    <row r="39" spans="1:18" s="116" customFormat="1" ht="12.95">
      <c r="A39" s="291" t="s">
        <v>143</v>
      </c>
      <c r="B39" s="379">
        <v>202</v>
      </c>
      <c r="C39" s="382">
        <f t="shared" si="0"/>
        <v>0.16422764227642275</v>
      </c>
      <c r="D39" s="379">
        <v>109</v>
      </c>
      <c r="E39" s="382">
        <f t="shared" si="1"/>
        <v>8.8617886178861793E-2</v>
      </c>
      <c r="F39" s="379">
        <v>93</v>
      </c>
      <c r="G39" s="382">
        <f t="shared" si="2"/>
        <v>7.5609756097560973E-2</v>
      </c>
      <c r="H39" s="379">
        <v>234</v>
      </c>
      <c r="I39" s="382">
        <f t="shared" si="3"/>
        <v>0.19024390243902439</v>
      </c>
      <c r="J39" s="384">
        <v>125</v>
      </c>
      <c r="K39" s="385">
        <f t="shared" si="4"/>
        <v>0.1016260162601626</v>
      </c>
      <c r="L39" s="379">
        <v>643</v>
      </c>
      <c r="M39" s="382">
        <f t="shared" si="5"/>
        <v>0.52276422764227637</v>
      </c>
      <c r="N39" s="379">
        <v>103</v>
      </c>
      <c r="O39" s="382">
        <f t="shared" si="6"/>
        <v>8.3739837398373984E-2</v>
      </c>
      <c r="P39" s="379">
        <v>150</v>
      </c>
      <c r="Q39" s="382">
        <f t="shared" si="7"/>
        <v>0.12195121951219512</v>
      </c>
      <c r="R39" s="379">
        <v>1230</v>
      </c>
    </row>
    <row r="40" spans="1:18" s="116" customFormat="1" ht="12.95">
      <c r="A40" s="291" t="s">
        <v>144</v>
      </c>
      <c r="B40" s="379">
        <v>74</v>
      </c>
      <c r="C40" s="382">
        <f t="shared" si="0"/>
        <v>9.9462365591397844E-2</v>
      </c>
      <c r="D40" s="379">
        <v>26</v>
      </c>
      <c r="E40" s="382">
        <f t="shared" si="1"/>
        <v>3.4946236559139782E-2</v>
      </c>
      <c r="F40" s="379">
        <v>33</v>
      </c>
      <c r="G40" s="382">
        <f t="shared" si="2"/>
        <v>4.4354838709677422E-2</v>
      </c>
      <c r="H40" s="379">
        <v>65</v>
      </c>
      <c r="I40" s="382">
        <f t="shared" si="3"/>
        <v>8.7365591397849468E-2</v>
      </c>
      <c r="J40" s="384">
        <v>36</v>
      </c>
      <c r="K40" s="385">
        <f t="shared" si="4"/>
        <v>4.8387096774193547E-2</v>
      </c>
      <c r="L40" s="379">
        <v>505</v>
      </c>
      <c r="M40" s="382">
        <f t="shared" si="5"/>
        <v>0.67876344086021501</v>
      </c>
      <c r="N40" s="379">
        <v>62</v>
      </c>
      <c r="O40" s="382">
        <f t="shared" si="6"/>
        <v>8.3333333333333329E-2</v>
      </c>
      <c r="P40" s="379">
        <v>54</v>
      </c>
      <c r="Q40" s="382">
        <f t="shared" si="7"/>
        <v>7.2580645161290328E-2</v>
      </c>
      <c r="R40" s="379">
        <v>744</v>
      </c>
    </row>
    <row r="41" spans="1:18" s="116" customFormat="1" ht="12.95">
      <c r="A41" s="291" t="s">
        <v>145</v>
      </c>
      <c r="B41" s="379">
        <v>0</v>
      </c>
      <c r="C41" s="382">
        <v>0</v>
      </c>
      <c r="D41" s="379">
        <v>0</v>
      </c>
      <c r="E41" s="382">
        <v>0</v>
      </c>
      <c r="F41" s="379">
        <v>0</v>
      </c>
      <c r="G41" s="382">
        <v>0</v>
      </c>
      <c r="H41" s="379">
        <v>0</v>
      </c>
      <c r="I41" s="382">
        <v>0</v>
      </c>
      <c r="J41" s="379">
        <v>0</v>
      </c>
      <c r="K41" s="382">
        <v>0</v>
      </c>
      <c r="L41" s="379">
        <v>0</v>
      </c>
      <c r="M41" s="382">
        <v>0</v>
      </c>
      <c r="N41" s="379">
        <v>0</v>
      </c>
      <c r="O41" s="382">
        <v>0</v>
      </c>
      <c r="P41" s="379">
        <v>0</v>
      </c>
      <c r="Q41" s="382">
        <v>0</v>
      </c>
      <c r="R41" s="379">
        <v>0</v>
      </c>
    </row>
    <row r="42" spans="1:18" s="116" customFormat="1" ht="12.95">
      <c r="A42" s="291" t="s">
        <v>146</v>
      </c>
      <c r="B42" s="379">
        <v>1</v>
      </c>
      <c r="C42" s="382">
        <f t="shared" si="0"/>
        <v>3.4482758620689655E-2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84">
        <v>0</v>
      </c>
      <c r="K42" s="385">
        <f t="shared" si="4"/>
        <v>0</v>
      </c>
      <c r="L42" s="379">
        <v>4</v>
      </c>
      <c r="M42" s="382">
        <f t="shared" si="5"/>
        <v>0.13793103448275862</v>
      </c>
      <c r="N42" s="379">
        <v>22</v>
      </c>
      <c r="O42" s="382">
        <f t="shared" si="6"/>
        <v>0.75862068965517238</v>
      </c>
      <c r="P42" s="379">
        <v>0</v>
      </c>
      <c r="Q42" s="382">
        <f t="shared" si="7"/>
        <v>0</v>
      </c>
      <c r="R42" s="379">
        <v>29</v>
      </c>
    </row>
    <row r="43" spans="1:18" s="116" customFormat="1" ht="12.95"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</row>
    <row r="44" spans="1:18" s="116" customFormat="1" ht="12.95">
      <c r="A44" s="135" t="s">
        <v>154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</row>
  </sheetData>
  <sheetProtection selectLockedCells="1" selectUnlockedCells="1"/>
  <mergeCells count="11">
    <mergeCell ref="P8:Q8"/>
    <mergeCell ref="A3:R3"/>
    <mergeCell ref="A7:A9"/>
    <mergeCell ref="B7:R7"/>
    <mergeCell ref="B8:C8"/>
    <mergeCell ref="D8:E8"/>
    <mergeCell ref="F8:G8"/>
    <mergeCell ref="H8:I8"/>
    <mergeCell ref="J8:K8"/>
    <mergeCell ref="L8:M8"/>
    <mergeCell ref="N8:O8"/>
  </mergeCells>
  <conditionalFormatting sqref="B5:C5 A4:C4">
    <cfRule type="duplicateValues" dxfId="129" priority="3"/>
  </conditionalFormatting>
  <conditionalFormatting sqref="D4:R5">
    <cfRule type="duplicateValues" dxfId="128" priority="2"/>
  </conditionalFormatting>
  <conditionalFormatting sqref="A5">
    <cfRule type="duplicateValues" dxfId="12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6F1F-ADE6-C446-825F-D3C42C2F7D3D}">
  <dimension ref="A1:C43"/>
  <sheetViews>
    <sheetView showGridLines="0" zoomScale="87" zoomScaleNormal="87" workbookViewId="0">
      <selection activeCell="G32" sqref="G32"/>
    </sheetView>
  </sheetViews>
  <sheetFormatPr defaultColWidth="11.42578125" defaultRowHeight="15"/>
  <cols>
    <col min="1" max="1" width="37.7109375" style="128" bestFit="1" customWidth="1"/>
    <col min="2" max="2" width="19.140625" style="142" customWidth="1"/>
    <col min="3" max="3" width="13.7109375" style="142" customWidth="1"/>
    <col min="4" max="16384" width="11.42578125" style="128"/>
  </cols>
  <sheetData>
    <row r="1" spans="1:3" s="114" customFormat="1" ht="59.25" customHeight="1">
      <c r="B1" s="371"/>
      <c r="C1" s="371"/>
    </row>
    <row r="2" spans="1:3" s="115" customFormat="1" ht="3.75" customHeight="1">
      <c r="B2" s="372"/>
      <c r="C2" s="372"/>
    </row>
    <row r="3" spans="1:3" ht="28.5" customHeight="1">
      <c r="A3" s="617" t="s">
        <v>110</v>
      </c>
      <c r="B3" s="617"/>
      <c r="C3" s="128"/>
    </row>
    <row r="4" spans="1:3">
      <c r="A4" s="191" t="s">
        <v>36</v>
      </c>
      <c r="B4" s="373"/>
      <c r="C4" s="128"/>
    </row>
    <row r="5" spans="1:3">
      <c r="A5" s="374" t="s">
        <v>344</v>
      </c>
      <c r="B5" s="375"/>
      <c r="C5" s="128"/>
    </row>
    <row r="7" spans="1:3" s="116" customFormat="1" ht="30" customHeight="1">
      <c r="A7" s="41" t="s">
        <v>345</v>
      </c>
      <c r="B7" s="41" t="s">
        <v>346</v>
      </c>
    </row>
    <row r="8" spans="1:3" s="116" customFormat="1" ht="12.95">
      <c r="A8" s="386">
        <v>2016</v>
      </c>
      <c r="B8" s="387">
        <v>15116051312</v>
      </c>
    </row>
    <row r="9" spans="1:3" s="116" customFormat="1" ht="12.95">
      <c r="A9" s="386">
        <v>2017</v>
      </c>
      <c r="B9" s="388">
        <v>15996931579</v>
      </c>
    </row>
    <row r="10" spans="1:3" s="116" customFormat="1" ht="12.95">
      <c r="A10" s="386">
        <v>2018</v>
      </c>
      <c r="B10" s="387">
        <v>15974239936</v>
      </c>
    </row>
    <row r="11" spans="1:3" s="116" customFormat="1" ht="12.95">
      <c r="A11" s="386">
        <v>2019</v>
      </c>
      <c r="B11" s="387">
        <v>17217811620</v>
      </c>
    </row>
    <row r="12" spans="1:3" s="116" customFormat="1" ht="12.95">
      <c r="A12" s="386" t="s">
        <v>347</v>
      </c>
      <c r="B12" s="387">
        <v>12478972187</v>
      </c>
    </row>
    <row r="13" spans="1:3" s="116" customFormat="1" ht="12.95">
      <c r="A13" s="154" t="s">
        <v>157</v>
      </c>
      <c r="B13" s="389">
        <f>SUM(B8:B12)</f>
        <v>76784006634</v>
      </c>
    </row>
    <row r="14" spans="1:3" s="116" customFormat="1" ht="12.95">
      <c r="B14" s="380"/>
      <c r="C14" s="380"/>
    </row>
    <row r="15" spans="1:3" s="116" customFormat="1" ht="12.95">
      <c r="A15" s="135" t="s">
        <v>348</v>
      </c>
      <c r="B15" s="380"/>
      <c r="C15" s="380"/>
    </row>
    <row r="16" spans="1:3" s="116" customFormat="1" ht="12.95">
      <c r="B16" s="380"/>
      <c r="C16" s="380"/>
    </row>
    <row r="17" spans="2:3" s="116" customFormat="1" ht="12.95">
      <c r="B17" s="380"/>
      <c r="C17" s="380"/>
    </row>
    <row r="18" spans="2:3" s="116" customFormat="1" ht="12.95">
      <c r="B18" s="380"/>
      <c r="C18" s="380"/>
    </row>
    <row r="19" spans="2:3" s="116" customFormat="1" ht="12.95">
      <c r="B19" s="380"/>
      <c r="C19" s="380"/>
    </row>
    <row r="20" spans="2:3" s="116" customFormat="1" ht="12.95">
      <c r="B20" s="380"/>
      <c r="C20" s="380"/>
    </row>
    <row r="21" spans="2:3" s="116" customFormat="1" ht="12.95">
      <c r="B21" s="380"/>
      <c r="C21" s="380"/>
    </row>
    <row r="22" spans="2:3" s="116" customFormat="1" ht="12.95">
      <c r="B22" s="380"/>
      <c r="C22" s="380"/>
    </row>
    <row r="23" spans="2:3" s="116" customFormat="1" ht="12.95">
      <c r="B23" s="380"/>
      <c r="C23" s="380"/>
    </row>
    <row r="24" spans="2:3" s="116" customFormat="1" ht="12.95">
      <c r="B24" s="380"/>
      <c r="C24" s="380"/>
    </row>
    <row r="25" spans="2:3" s="116" customFormat="1" ht="12.95">
      <c r="B25" s="380"/>
      <c r="C25" s="380"/>
    </row>
    <row r="26" spans="2:3" s="116" customFormat="1" ht="12.95">
      <c r="B26" s="380"/>
      <c r="C26" s="380"/>
    </row>
    <row r="27" spans="2:3" s="116" customFormat="1" ht="12.95">
      <c r="B27" s="380"/>
      <c r="C27" s="380"/>
    </row>
    <row r="28" spans="2:3" s="116" customFormat="1" ht="12.95">
      <c r="B28" s="380"/>
      <c r="C28" s="380"/>
    </row>
    <row r="29" spans="2:3" s="116" customFormat="1" ht="12.95">
      <c r="B29" s="380"/>
      <c r="C29" s="380"/>
    </row>
    <row r="30" spans="2:3" s="116" customFormat="1" ht="12.95">
      <c r="B30" s="380"/>
      <c r="C30" s="380"/>
    </row>
    <row r="31" spans="2:3" s="116" customFormat="1" ht="12.95">
      <c r="B31" s="380"/>
      <c r="C31" s="380"/>
    </row>
    <row r="32" spans="2:3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  <row r="43" spans="2:3" s="116" customFormat="1" ht="12.95">
      <c r="B43" s="380"/>
      <c r="C43" s="380"/>
    </row>
  </sheetData>
  <sheetProtection selectLockedCells="1" selectUnlockedCells="1"/>
  <mergeCells count="1">
    <mergeCell ref="A3:B3"/>
  </mergeCells>
  <conditionalFormatting sqref="A4:B4 B5">
    <cfRule type="duplicateValues" dxfId="126" priority="2"/>
  </conditionalFormatting>
  <conditionalFormatting sqref="A5">
    <cfRule type="duplicateValues" dxfId="125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36435-5779-124E-9340-1FBFA04DD011}">
  <dimension ref="A1:C42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7109375" style="128" bestFit="1" customWidth="1"/>
    <col min="2" max="2" width="19.140625" style="142" customWidth="1"/>
    <col min="3" max="3" width="13.7109375" style="142" customWidth="1"/>
    <col min="4" max="16384" width="11.42578125" style="128"/>
  </cols>
  <sheetData>
    <row r="1" spans="1:3" s="114" customFormat="1" ht="59.25" customHeight="1">
      <c r="B1" s="371"/>
      <c r="C1" s="371"/>
    </row>
    <row r="2" spans="1:3" s="115" customFormat="1" ht="3.75" customHeight="1">
      <c r="B2" s="372"/>
      <c r="C2" s="372"/>
    </row>
    <row r="3" spans="1:3" ht="28.5" customHeight="1">
      <c r="A3" s="617" t="s">
        <v>110</v>
      </c>
      <c r="B3" s="617"/>
      <c r="C3" s="128"/>
    </row>
    <row r="4" spans="1:3">
      <c r="A4" s="191" t="s">
        <v>37</v>
      </c>
      <c r="B4" s="373"/>
      <c r="C4" s="128"/>
    </row>
    <row r="5" spans="1:3">
      <c r="A5" s="374" t="s">
        <v>344</v>
      </c>
      <c r="B5" s="375"/>
      <c r="C5" s="128"/>
    </row>
    <row r="7" spans="1:3" s="116" customFormat="1" ht="30" customHeight="1">
      <c r="A7" s="41" t="s">
        <v>345</v>
      </c>
      <c r="B7" s="41" t="s">
        <v>349</v>
      </c>
    </row>
    <row r="8" spans="1:3" s="116" customFormat="1" ht="12.95">
      <c r="A8" s="126">
        <v>2016</v>
      </c>
      <c r="B8" s="379">
        <v>79584</v>
      </c>
    </row>
    <row r="9" spans="1:3" s="116" customFormat="1" ht="12.95">
      <c r="A9" s="126">
        <v>2017</v>
      </c>
      <c r="B9" s="379">
        <v>79647</v>
      </c>
    </row>
    <row r="10" spans="1:3" s="116" customFormat="1" ht="12.95">
      <c r="A10" s="126">
        <v>2018</v>
      </c>
      <c r="B10" s="378">
        <v>77858</v>
      </c>
    </row>
    <row r="11" spans="1:3" s="116" customFormat="1" ht="12.95">
      <c r="A11" s="126">
        <v>2019</v>
      </c>
      <c r="B11" s="379">
        <v>82687</v>
      </c>
    </row>
    <row r="12" spans="1:3" s="116" customFormat="1" ht="12.95">
      <c r="A12" s="126">
        <v>2021</v>
      </c>
      <c r="B12" s="379">
        <v>49433</v>
      </c>
    </row>
    <row r="13" spans="1:3" s="116" customFormat="1" ht="12.95">
      <c r="B13" s="380"/>
      <c r="C13" s="380"/>
    </row>
    <row r="14" spans="1:3" s="116" customFormat="1" ht="12.95">
      <c r="A14" s="135" t="s">
        <v>348</v>
      </c>
      <c r="B14" s="380"/>
      <c r="C14" s="380"/>
    </row>
    <row r="15" spans="1:3" s="116" customFormat="1" ht="12.95">
      <c r="B15" s="380"/>
      <c r="C15" s="380"/>
    </row>
    <row r="16" spans="1:3" s="116" customFormat="1" ht="12.95">
      <c r="B16" s="380"/>
      <c r="C16" s="380"/>
    </row>
    <row r="17" spans="2:3" s="116" customFormat="1" ht="12.95">
      <c r="B17" s="380"/>
      <c r="C17" s="380"/>
    </row>
    <row r="18" spans="2:3" s="116" customFormat="1" ht="12.95">
      <c r="B18" s="380"/>
      <c r="C18" s="380"/>
    </row>
    <row r="19" spans="2:3" s="116" customFormat="1" ht="12.95">
      <c r="B19" s="380"/>
      <c r="C19" s="380"/>
    </row>
    <row r="20" spans="2:3" s="116" customFormat="1" ht="12.95">
      <c r="B20" s="380"/>
      <c r="C20" s="380"/>
    </row>
    <row r="21" spans="2:3" s="116" customFormat="1" ht="12.95">
      <c r="B21" s="380"/>
      <c r="C21" s="380"/>
    </row>
    <row r="22" spans="2:3" s="116" customFormat="1" ht="12.95">
      <c r="B22" s="380"/>
      <c r="C22" s="380"/>
    </row>
    <row r="23" spans="2:3" s="116" customFormat="1" ht="12.95">
      <c r="B23" s="380"/>
      <c r="C23" s="380"/>
    </row>
    <row r="24" spans="2:3" s="116" customFormat="1" ht="12.95">
      <c r="B24" s="380"/>
      <c r="C24" s="380"/>
    </row>
    <row r="25" spans="2:3" s="116" customFormat="1" ht="12.95">
      <c r="B25" s="380"/>
      <c r="C25" s="380"/>
    </row>
    <row r="26" spans="2:3" s="116" customFormat="1" ht="12.95">
      <c r="B26" s="380"/>
      <c r="C26" s="380"/>
    </row>
    <row r="27" spans="2:3" s="116" customFormat="1" ht="12.95">
      <c r="B27" s="380"/>
      <c r="C27" s="380"/>
    </row>
    <row r="28" spans="2:3" s="116" customFormat="1" ht="12.95">
      <c r="B28" s="380"/>
      <c r="C28" s="380"/>
    </row>
    <row r="29" spans="2:3" s="116" customFormat="1" ht="12.95">
      <c r="B29" s="380"/>
      <c r="C29" s="380"/>
    </row>
    <row r="30" spans="2:3" s="116" customFormat="1" ht="12.95">
      <c r="B30" s="380"/>
      <c r="C30" s="380"/>
    </row>
    <row r="31" spans="2:3" s="116" customFormat="1" ht="12.95">
      <c r="B31" s="380"/>
      <c r="C31" s="380"/>
    </row>
    <row r="32" spans="2:3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</sheetData>
  <sheetProtection selectLockedCells="1" selectUnlockedCells="1"/>
  <mergeCells count="1">
    <mergeCell ref="A3:B3"/>
  </mergeCells>
  <conditionalFormatting sqref="A4:B4 B5">
    <cfRule type="duplicateValues" dxfId="124" priority="2"/>
  </conditionalFormatting>
  <conditionalFormatting sqref="A5">
    <cfRule type="duplicateValues" dxfId="12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0CD-5968-4F4C-9D81-757ACFF2EA1C}">
  <dimension ref="A1:H47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7109375" style="128" bestFit="1" customWidth="1"/>
    <col min="2" max="3" width="19.140625" style="142" customWidth="1"/>
    <col min="4" max="7" width="19.140625" style="128" customWidth="1"/>
    <col min="8" max="8" width="13" style="128" bestFit="1" customWidth="1"/>
    <col min="9" max="16384" width="11.42578125" style="128"/>
  </cols>
  <sheetData>
    <row r="1" spans="1:8" s="114" customFormat="1" ht="59.25" customHeight="1">
      <c r="B1" s="371"/>
      <c r="C1" s="371"/>
    </row>
    <row r="2" spans="1:8" s="115" customFormat="1" ht="3.75" customHeight="1">
      <c r="B2" s="372"/>
      <c r="C2" s="372"/>
    </row>
    <row r="3" spans="1:8" ht="28.5" customHeight="1">
      <c r="A3" s="617" t="s">
        <v>110</v>
      </c>
      <c r="B3" s="617"/>
      <c r="C3" s="617"/>
      <c r="D3" s="617"/>
      <c r="E3" s="617"/>
      <c r="F3" s="617"/>
      <c r="G3" s="617"/>
    </row>
    <row r="4" spans="1:8" ht="15" customHeight="1">
      <c r="A4" s="117" t="s">
        <v>350</v>
      </c>
      <c r="B4" s="373"/>
      <c r="C4" s="373"/>
      <c r="D4" s="373"/>
      <c r="E4" s="373"/>
      <c r="F4" s="373"/>
      <c r="G4" s="373"/>
    </row>
    <row r="5" spans="1:8">
      <c r="A5" s="374" t="s">
        <v>351</v>
      </c>
      <c r="B5" s="375"/>
      <c r="C5" s="375"/>
      <c r="D5" s="375"/>
      <c r="E5" s="375"/>
      <c r="F5" s="375"/>
      <c r="G5" s="375"/>
    </row>
    <row r="7" spans="1:8" s="116" customFormat="1" ht="30" customHeight="1">
      <c r="A7" s="41" t="s">
        <v>345</v>
      </c>
      <c r="B7" s="41">
        <v>2016</v>
      </c>
      <c r="C7" s="41">
        <v>2017</v>
      </c>
      <c r="D7" s="41">
        <v>2018</v>
      </c>
      <c r="E7" s="41">
        <v>2019</v>
      </c>
      <c r="F7" s="41">
        <v>2021</v>
      </c>
      <c r="G7" s="41" t="s">
        <v>352</v>
      </c>
    </row>
    <row r="8" spans="1:8" s="116" customFormat="1" ht="12.95">
      <c r="A8" s="386" t="s">
        <v>353</v>
      </c>
      <c r="B8" s="387">
        <v>952891988</v>
      </c>
      <c r="C8" s="387">
        <v>892628100</v>
      </c>
      <c r="D8" s="387">
        <v>645465150</v>
      </c>
      <c r="E8" s="387">
        <v>764035824</v>
      </c>
      <c r="F8" s="387">
        <v>0</v>
      </c>
      <c r="G8" s="387">
        <f>SUM(B8:F8)</f>
        <v>3255021062</v>
      </c>
      <c r="H8" s="390"/>
    </row>
    <row r="9" spans="1:8" s="116" customFormat="1" ht="12.95">
      <c r="A9" s="386" t="s">
        <v>354</v>
      </c>
      <c r="B9" s="388">
        <v>3194888613</v>
      </c>
      <c r="C9" s="388">
        <v>3758446477</v>
      </c>
      <c r="D9" s="388">
        <v>3965801525</v>
      </c>
      <c r="E9" s="388">
        <v>4237335331</v>
      </c>
      <c r="F9" s="388">
        <v>3238923471</v>
      </c>
      <c r="G9" s="387">
        <f t="shared" ref="G9:G16" si="0">SUM(B9:F9)</f>
        <v>18395395417</v>
      </c>
      <c r="H9" s="390"/>
    </row>
    <row r="10" spans="1:8" s="116" customFormat="1" ht="12.95">
      <c r="A10" s="386" t="s">
        <v>355</v>
      </c>
      <c r="B10" s="387">
        <v>1961906270</v>
      </c>
      <c r="C10" s="387">
        <v>2157451929</v>
      </c>
      <c r="D10" s="387">
        <v>2823214900</v>
      </c>
      <c r="E10" s="387">
        <v>2901878115</v>
      </c>
      <c r="F10" s="387">
        <v>2376668707</v>
      </c>
      <c r="G10" s="387">
        <f t="shared" si="0"/>
        <v>12221119921</v>
      </c>
      <c r="H10" s="390"/>
    </row>
    <row r="11" spans="1:8" s="116" customFormat="1" ht="12.95">
      <c r="A11" s="386" t="s">
        <v>356</v>
      </c>
      <c r="B11" s="387">
        <v>3476590980</v>
      </c>
      <c r="C11" s="387">
        <v>3448836809</v>
      </c>
      <c r="D11" s="387">
        <v>3209397669</v>
      </c>
      <c r="E11" s="387">
        <v>3401576320</v>
      </c>
      <c r="F11" s="387">
        <v>2522249450</v>
      </c>
      <c r="G11" s="387">
        <f t="shared" si="0"/>
        <v>16058651228</v>
      </c>
      <c r="H11" s="390"/>
    </row>
    <row r="12" spans="1:8" s="116" customFormat="1" ht="12.95">
      <c r="A12" s="386" t="s">
        <v>357</v>
      </c>
      <c r="B12" s="387">
        <v>2095980600</v>
      </c>
      <c r="C12" s="387">
        <v>2244422361</v>
      </c>
      <c r="D12" s="387">
        <v>1993567200</v>
      </c>
      <c r="E12" s="387">
        <v>2094046000</v>
      </c>
      <c r="F12" s="387">
        <v>1004519300</v>
      </c>
      <c r="G12" s="387">
        <f t="shared" si="0"/>
        <v>9432535461</v>
      </c>
      <c r="H12" s="390"/>
    </row>
    <row r="13" spans="1:8" s="116" customFormat="1" ht="12.95">
      <c r="A13" s="386" t="s">
        <v>358</v>
      </c>
      <c r="B13" s="388">
        <v>2487239756</v>
      </c>
      <c r="C13" s="388">
        <v>2424479965</v>
      </c>
      <c r="D13" s="388">
        <v>2280340100</v>
      </c>
      <c r="E13" s="388">
        <v>2590012097</v>
      </c>
      <c r="F13" s="388">
        <v>1854549226</v>
      </c>
      <c r="G13" s="387">
        <f t="shared" si="0"/>
        <v>11636621144</v>
      </c>
      <c r="H13" s="390"/>
    </row>
    <row r="14" spans="1:8" s="116" customFormat="1" ht="12.95">
      <c r="A14" s="386" t="s">
        <v>359</v>
      </c>
      <c r="B14" s="387">
        <v>637878844</v>
      </c>
      <c r="C14" s="387">
        <v>567978649</v>
      </c>
      <c r="D14" s="387">
        <v>615360423</v>
      </c>
      <c r="E14" s="387">
        <v>740604670</v>
      </c>
      <c r="F14" s="387">
        <v>694312420</v>
      </c>
      <c r="G14" s="387">
        <f t="shared" si="0"/>
        <v>3256135006</v>
      </c>
      <c r="H14" s="390"/>
    </row>
    <row r="15" spans="1:8" s="116" customFormat="1" ht="12.95">
      <c r="A15" s="386" t="s">
        <v>360</v>
      </c>
      <c r="B15" s="387">
        <v>223931661</v>
      </c>
      <c r="C15" s="387">
        <v>242925490</v>
      </c>
      <c r="D15" s="387">
        <v>293336269</v>
      </c>
      <c r="E15" s="387">
        <v>314769773</v>
      </c>
      <c r="F15" s="387">
        <v>395971313</v>
      </c>
      <c r="G15" s="387">
        <f>SUM(B15:F15)</f>
        <v>1470934506</v>
      </c>
      <c r="H15" s="390"/>
    </row>
    <row r="16" spans="1:8" s="116" customFormat="1" ht="12.95">
      <c r="A16" s="386" t="s">
        <v>361</v>
      </c>
      <c r="B16" s="387">
        <v>84742600</v>
      </c>
      <c r="C16" s="387">
        <v>259761800</v>
      </c>
      <c r="D16" s="387">
        <v>147756700</v>
      </c>
      <c r="E16" s="387">
        <v>173553490</v>
      </c>
      <c r="F16" s="387">
        <v>391598300</v>
      </c>
      <c r="G16" s="387">
        <f t="shared" si="0"/>
        <v>1057412890</v>
      </c>
      <c r="H16" s="390"/>
    </row>
    <row r="17" spans="1:7" s="116" customFormat="1" ht="12.95">
      <c r="A17" s="391" t="s">
        <v>346</v>
      </c>
      <c r="B17" s="389">
        <f>SUM(B8:B16)</f>
        <v>15116051312</v>
      </c>
      <c r="C17" s="389">
        <f t="shared" ref="C17:E17" si="1">SUM(C8:C16)</f>
        <v>15996931580</v>
      </c>
      <c r="D17" s="389">
        <f t="shared" si="1"/>
        <v>15974239936</v>
      </c>
      <c r="E17" s="389">
        <f t="shared" si="1"/>
        <v>17217811620</v>
      </c>
      <c r="F17" s="389">
        <f>SUM(F8:F16)</f>
        <v>12478792187</v>
      </c>
      <c r="G17" s="389">
        <f>SUM(G8:G16)</f>
        <v>76783826635</v>
      </c>
    </row>
    <row r="18" spans="1:7" s="116" customFormat="1" ht="12.95">
      <c r="B18" s="380"/>
      <c r="C18" s="380"/>
    </row>
    <row r="19" spans="1:7" s="116" customFormat="1" ht="12.95">
      <c r="A19" s="135" t="s">
        <v>348</v>
      </c>
      <c r="B19" s="380"/>
      <c r="C19" s="380"/>
      <c r="G19" s="390"/>
    </row>
    <row r="20" spans="1:7" s="116" customFormat="1" ht="12.95">
      <c r="B20" s="380"/>
      <c r="C20" s="380"/>
    </row>
    <row r="21" spans="1:7" s="116" customFormat="1" ht="12.95">
      <c r="B21" s="380"/>
      <c r="C21" s="380"/>
    </row>
    <row r="22" spans="1:7" s="116" customFormat="1" ht="12.95">
      <c r="B22" s="380"/>
      <c r="C22" s="380"/>
    </row>
    <row r="23" spans="1:7" s="116" customFormat="1" ht="12.95">
      <c r="B23" s="380"/>
      <c r="C23" s="380"/>
    </row>
    <row r="24" spans="1:7" s="116" customFormat="1" ht="12.95">
      <c r="B24" s="380"/>
      <c r="C24" s="380"/>
    </row>
    <row r="25" spans="1:7" s="116" customFormat="1" ht="12.95">
      <c r="B25" s="380"/>
      <c r="C25" s="380"/>
    </row>
    <row r="26" spans="1:7" s="116" customFormat="1" ht="12.95">
      <c r="B26" s="380"/>
      <c r="C26" s="380"/>
    </row>
    <row r="27" spans="1:7" s="116" customFormat="1" ht="12.95">
      <c r="B27" s="380"/>
      <c r="C27" s="380"/>
    </row>
    <row r="28" spans="1:7" s="116" customFormat="1" ht="12.95">
      <c r="B28" s="380"/>
      <c r="C28" s="380"/>
    </row>
    <row r="29" spans="1:7" s="116" customFormat="1" ht="12.95">
      <c r="B29" s="380"/>
      <c r="C29" s="380"/>
    </row>
    <row r="30" spans="1:7" s="116" customFormat="1" ht="12.95">
      <c r="B30" s="380"/>
      <c r="C30" s="380"/>
    </row>
    <row r="31" spans="1:7" s="116" customFormat="1" ht="12.95">
      <c r="B31" s="380"/>
      <c r="C31" s="380"/>
    </row>
    <row r="32" spans="1:7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  <row r="43" spans="2:3" s="116" customFormat="1" ht="12.95">
      <c r="B43" s="380"/>
      <c r="C43" s="380"/>
    </row>
    <row r="44" spans="2:3" s="116" customFormat="1" ht="12.95">
      <c r="B44" s="380"/>
      <c r="C44" s="380"/>
    </row>
    <row r="45" spans="2:3" s="116" customFormat="1" ht="12.95">
      <c r="B45" s="380"/>
      <c r="C45" s="380"/>
    </row>
    <row r="46" spans="2:3" s="116" customFormat="1" ht="12.95">
      <c r="B46" s="380"/>
      <c r="C46" s="380"/>
    </row>
    <row r="47" spans="2:3" s="116" customFormat="1" ht="12.95">
      <c r="B47" s="380"/>
      <c r="C47" s="380"/>
    </row>
  </sheetData>
  <sheetProtection selectLockedCells="1" selectUnlockedCells="1"/>
  <mergeCells count="1">
    <mergeCell ref="A3:G3"/>
  </mergeCells>
  <conditionalFormatting sqref="B5 A4:B4">
    <cfRule type="duplicateValues" dxfId="122" priority="3"/>
  </conditionalFormatting>
  <conditionalFormatting sqref="C4:G5">
    <cfRule type="duplicateValues" dxfId="121" priority="2"/>
  </conditionalFormatting>
  <conditionalFormatting sqref="A5">
    <cfRule type="duplicateValues" dxfId="12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C1E3-9889-9A4E-8709-A54E08D0CD0B}">
  <dimension ref="A1:C44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7109375" style="128" bestFit="1" customWidth="1"/>
    <col min="2" max="2" width="19.140625" style="142" customWidth="1"/>
    <col min="3" max="3" width="13.7109375" style="142" customWidth="1"/>
    <col min="4" max="16384" width="11.42578125" style="128"/>
  </cols>
  <sheetData>
    <row r="1" spans="1:3" s="114" customFormat="1" ht="59.25" customHeight="1">
      <c r="B1" s="371"/>
      <c r="C1" s="371"/>
    </row>
    <row r="2" spans="1:3" s="115" customFormat="1" ht="3.75" customHeight="1">
      <c r="B2" s="372"/>
      <c r="C2" s="372"/>
    </row>
    <row r="3" spans="1:3" ht="28.5" customHeight="1">
      <c r="A3" s="617" t="s">
        <v>110</v>
      </c>
      <c r="B3" s="617"/>
      <c r="C3" s="128"/>
    </row>
    <row r="4" spans="1:3">
      <c r="A4" s="191" t="s">
        <v>39</v>
      </c>
      <c r="B4" s="373"/>
      <c r="C4" s="128"/>
    </row>
    <row r="5" spans="1:3">
      <c r="A5" s="374" t="s">
        <v>362</v>
      </c>
      <c r="B5" s="375"/>
      <c r="C5" s="128"/>
    </row>
    <row r="7" spans="1:3" s="116" customFormat="1" ht="30" customHeight="1">
      <c r="A7" s="41" t="s">
        <v>345</v>
      </c>
      <c r="B7" s="41" t="s">
        <v>346</v>
      </c>
    </row>
    <row r="8" spans="1:3" s="116" customFormat="1" ht="12.95">
      <c r="A8" s="386">
        <v>2016</v>
      </c>
      <c r="B8" s="387">
        <v>3364704831</v>
      </c>
    </row>
    <row r="9" spans="1:3" s="116" customFormat="1" ht="12.95">
      <c r="A9" s="386" t="s">
        <v>363</v>
      </c>
      <c r="B9" s="388">
        <v>2896233499</v>
      </c>
    </row>
    <row r="10" spans="1:3" s="116" customFormat="1" ht="12.95">
      <c r="A10" s="386">
        <v>2018</v>
      </c>
      <c r="B10" s="387">
        <v>4086759064</v>
      </c>
    </row>
    <row r="11" spans="1:3" s="116" customFormat="1" ht="12.95">
      <c r="A11" s="386">
        <v>2019</v>
      </c>
      <c r="B11" s="387">
        <v>3991878929</v>
      </c>
    </row>
    <row r="12" spans="1:3" s="116" customFormat="1" ht="12.95">
      <c r="A12" s="392">
        <v>2021</v>
      </c>
      <c r="B12" s="387">
        <v>2302746317</v>
      </c>
    </row>
    <row r="13" spans="1:3" s="116" customFormat="1" ht="12.95">
      <c r="A13" s="392" t="s">
        <v>364</v>
      </c>
      <c r="B13" s="387">
        <v>4606765543</v>
      </c>
    </row>
    <row r="14" spans="1:3" s="116" customFormat="1" ht="12.95">
      <c r="A14" s="154" t="s">
        <v>157</v>
      </c>
      <c r="B14" s="389">
        <f>SUM(B8:B13)</f>
        <v>21249088183</v>
      </c>
    </row>
    <row r="15" spans="1:3" s="116" customFormat="1" ht="12.95">
      <c r="B15" s="380"/>
      <c r="C15" s="380"/>
    </row>
    <row r="16" spans="1:3" s="116" customFormat="1" ht="12.95">
      <c r="A16" s="135" t="s">
        <v>348</v>
      </c>
      <c r="B16" s="380"/>
      <c r="C16" s="380"/>
    </row>
    <row r="17" spans="2:3" s="116" customFormat="1" ht="12.95">
      <c r="B17" s="380"/>
      <c r="C17" s="380"/>
    </row>
    <row r="18" spans="2:3" s="116" customFormat="1" ht="12.95">
      <c r="B18" s="380"/>
      <c r="C18" s="380"/>
    </row>
    <row r="19" spans="2:3" s="116" customFormat="1" ht="12.95">
      <c r="B19" s="380"/>
      <c r="C19" s="380"/>
    </row>
    <row r="20" spans="2:3" s="116" customFormat="1" ht="12.95">
      <c r="B20" s="380"/>
      <c r="C20" s="380"/>
    </row>
    <row r="21" spans="2:3" s="116" customFormat="1" ht="12.95">
      <c r="B21" s="380"/>
      <c r="C21" s="380"/>
    </row>
    <row r="22" spans="2:3" s="116" customFormat="1" ht="12.95">
      <c r="B22" s="380"/>
      <c r="C22" s="380"/>
    </row>
    <row r="23" spans="2:3" s="116" customFormat="1" ht="12.95">
      <c r="B23" s="380"/>
      <c r="C23" s="380"/>
    </row>
    <row r="24" spans="2:3" s="116" customFormat="1" ht="12.95">
      <c r="B24" s="380"/>
      <c r="C24" s="380"/>
    </row>
    <row r="25" spans="2:3" s="116" customFormat="1" ht="12.95">
      <c r="B25" s="380"/>
      <c r="C25" s="380"/>
    </row>
    <row r="26" spans="2:3" s="116" customFormat="1" ht="12.95">
      <c r="B26" s="380"/>
      <c r="C26" s="380"/>
    </row>
    <row r="27" spans="2:3" s="116" customFormat="1" ht="12.95">
      <c r="B27" s="380"/>
      <c r="C27" s="380"/>
    </row>
    <row r="28" spans="2:3" s="116" customFormat="1" ht="12.95">
      <c r="B28" s="380"/>
      <c r="C28" s="380"/>
    </row>
    <row r="29" spans="2:3" s="116" customFormat="1" ht="12.95">
      <c r="B29" s="380"/>
      <c r="C29" s="380"/>
    </row>
    <row r="30" spans="2:3" s="116" customFormat="1" ht="12.95">
      <c r="B30" s="380"/>
      <c r="C30" s="380"/>
    </row>
    <row r="31" spans="2:3" s="116" customFormat="1" ht="12.95">
      <c r="B31" s="380"/>
      <c r="C31" s="380"/>
    </row>
    <row r="32" spans="2:3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  <row r="43" spans="2:3" s="116" customFormat="1" ht="12.95">
      <c r="B43" s="380"/>
      <c r="C43" s="380"/>
    </row>
    <row r="44" spans="2:3" s="116" customFormat="1" ht="12.95">
      <c r="B44" s="380"/>
      <c r="C44" s="380"/>
    </row>
  </sheetData>
  <sheetProtection selectLockedCells="1" selectUnlockedCells="1"/>
  <mergeCells count="1">
    <mergeCell ref="A3:B3"/>
  </mergeCells>
  <conditionalFormatting sqref="A4:B4 B5">
    <cfRule type="duplicateValues" dxfId="119" priority="2"/>
  </conditionalFormatting>
  <conditionalFormatting sqref="A5">
    <cfRule type="duplicateValues" dxfId="11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27E6-8A59-2D49-897A-EAD1D3B91EB8}">
  <dimension ref="A1:C43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7109375" style="128" bestFit="1" customWidth="1"/>
    <col min="2" max="2" width="19.140625" style="142" customWidth="1"/>
    <col min="3" max="3" width="13.7109375" style="142" customWidth="1"/>
    <col min="4" max="16384" width="11.42578125" style="128"/>
  </cols>
  <sheetData>
    <row r="1" spans="1:3" s="114" customFormat="1" ht="59.25" customHeight="1">
      <c r="B1" s="371"/>
      <c r="C1" s="371"/>
    </row>
    <row r="2" spans="1:3" s="115" customFormat="1" ht="3.75" customHeight="1">
      <c r="B2" s="372"/>
      <c r="C2" s="372"/>
    </row>
    <row r="3" spans="1:3" ht="28.5" customHeight="1">
      <c r="A3" s="617" t="s">
        <v>110</v>
      </c>
      <c r="B3" s="617"/>
      <c r="C3" s="128"/>
    </row>
    <row r="4" spans="1:3">
      <c r="A4" s="191" t="s">
        <v>365</v>
      </c>
      <c r="B4" s="373"/>
      <c r="C4" s="128"/>
    </row>
    <row r="5" spans="1:3">
      <c r="A5" s="374" t="s">
        <v>344</v>
      </c>
      <c r="B5" s="375"/>
      <c r="C5" s="128"/>
    </row>
    <row r="7" spans="1:3" s="116" customFormat="1" ht="30" customHeight="1">
      <c r="A7" s="41" t="s">
        <v>345</v>
      </c>
      <c r="B7" s="41" t="s">
        <v>349</v>
      </c>
    </row>
    <row r="8" spans="1:3" s="116" customFormat="1" ht="12.95">
      <c r="A8" s="126">
        <v>2016</v>
      </c>
      <c r="B8" s="379">
        <v>24232</v>
      </c>
    </row>
    <row r="9" spans="1:3" s="116" customFormat="1" ht="12.95">
      <c r="A9" s="386" t="s">
        <v>363</v>
      </c>
      <c r="B9" s="379">
        <v>22410</v>
      </c>
    </row>
    <row r="10" spans="1:3" s="116" customFormat="1" ht="12.95">
      <c r="A10" s="126">
        <v>2018</v>
      </c>
      <c r="B10" s="379">
        <v>39879</v>
      </c>
    </row>
    <row r="11" spans="1:3" s="116" customFormat="1" ht="12.95">
      <c r="A11" s="126">
        <v>2019</v>
      </c>
      <c r="B11" s="378">
        <v>30798</v>
      </c>
    </row>
    <row r="12" spans="1:3" s="116" customFormat="1" ht="12.95">
      <c r="A12" s="126">
        <v>2021</v>
      </c>
      <c r="B12" s="379">
        <v>18173</v>
      </c>
    </row>
    <row r="13" spans="1:3" s="116" customFormat="1" ht="12.95">
      <c r="A13" s="126">
        <v>2022</v>
      </c>
      <c r="B13" s="379">
        <v>25177</v>
      </c>
    </row>
    <row r="14" spans="1:3" s="116" customFormat="1" ht="12.95">
      <c r="B14" s="380"/>
      <c r="C14" s="380"/>
    </row>
    <row r="15" spans="1:3" s="116" customFormat="1" ht="12.95">
      <c r="A15" s="135" t="s">
        <v>348</v>
      </c>
      <c r="B15" s="380"/>
      <c r="C15" s="380"/>
    </row>
    <row r="16" spans="1:3" s="116" customFormat="1" ht="12.95">
      <c r="B16" s="380"/>
      <c r="C16" s="380"/>
    </row>
    <row r="17" spans="2:3" s="116" customFormat="1" ht="12.95">
      <c r="B17" s="380"/>
      <c r="C17" s="380"/>
    </row>
    <row r="18" spans="2:3" s="116" customFormat="1" ht="12.95">
      <c r="B18" s="380"/>
      <c r="C18" s="380"/>
    </row>
    <row r="19" spans="2:3" s="116" customFormat="1" ht="12.95">
      <c r="B19" s="380"/>
      <c r="C19" s="380"/>
    </row>
    <row r="20" spans="2:3" s="116" customFormat="1" ht="12.95">
      <c r="B20" s="380"/>
      <c r="C20" s="380"/>
    </row>
    <row r="21" spans="2:3" s="116" customFormat="1" ht="12.95">
      <c r="B21" s="380"/>
      <c r="C21" s="380"/>
    </row>
    <row r="22" spans="2:3" s="116" customFormat="1" ht="12.95">
      <c r="B22" s="380"/>
      <c r="C22" s="380"/>
    </row>
    <row r="23" spans="2:3" s="116" customFormat="1" ht="12.95">
      <c r="B23" s="380"/>
      <c r="C23" s="380"/>
    </row>
    <row r="24" spans="2:3" s="116" customFormat="1" ht="12.95">
      <c r="B24" s="380"/>
      <c r="C24" s="380"/>
    </row>
    <row r="25" spans="2:3" s="116" customFormat="1" ht="12.95">
      <c r="B25" s="380"/>
      <c r="C25" s="380"/>
    </row>
    <row r="26" spans="2:3" s="116" customFormat="1" ht="12.95">
      <c r="B26" s="380"/>
      <c r="C26" s="380"/>
    </row>
    <row r="27" spans="2:3" s="116" customFormat="1" ht="12.95">
      <c r="B27" s="380"/>
      <c r="C27" s="380"/>
    </row>
    <row r="28" spans="2:3" s="116" customFormat="1" ht="12.95">
      <c r="B28" s="380"/>
      <c r="C28" s="380"/>
    </row>
    <row r="29" spans="2:3" s="116" customFormat="1" ht="12.95">
      <c r="B29" s="380"/>
      <c r="C29" s="380"/>
    </row>
    <row r="30" spans="2:3" s="116" customFormat="1" ht="12.95">
      <c r="B30" s="380"/>
      <c r="C30" s="380"/>
    </row>
    <row r="31" spans="2:3" s="116" customFormat="1" ht="12.95">
      <c r="B31" s="380"/>
      <c r="C31" s="380"/>
    </row>
    <row r="32" spans="2:3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  <row r="43" spans="2:3" s="116" customFormat="1" ht="12.95">
      <c r="B43" s="380"/>
      <c r="C43" s="380"/>
    </row>
  </sheetData>
  <sheetProtection selectLockedCells="1" selectUnlockedCells="1"/>
  <mergeCells count="1">
    <mergeCell ref="A3:B3"/>
  </mergeCells>
  <conditionalFormatting sqref="A4:B4 B5">
    <cfRule type="duplicateValues" dxfId="117" priority="2"/>
  </conditionalFormatting>
  <conditionalFormatting sqref="A5">
    <cfRule type="duplicateValues" dxfId="11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A6B2D-DC2B-1644-A9C2-3D26E0D423F9}">
  <dimension ref="A1:H43"/>
  <sheetViews>
    <sheetView showGridLines="0" zoomScale="87" zoomScaleNormal="87" workbookViewId="0">
      <selection activeCell="P25" sqref="P25"/>
    </sheetView>
  </sheetViews>
  <sheetFormatPr defaultColWidth="11.42578125" defaultRowHeight="15"/>
  <cols>
    <col min="1" max="1" width="37.7109375" style="128" bestFit="1" customWidth="1"/>
    <col min="2" max="3" width="19.140625" style="142" customWidth="1"/>
    <col min="4" max="7" width="19.140625" style="128" customWidth="1"/>
    <col min="8" max="8" width="19.85546875" style="128" bestFit="1" customWidth="1"/>
    <col min="9" max="16384" width="11.42578125" style="128"/>
  </cols>
  <sheetData>
    <row r="1" spans="1:8" s="114" customFormat="1" ht="59.25" customHeight="1">
      <c r="B1" s="371"/>
      <c r="C1" s="371"/>
    </row>
    <row r="2" spans="1:8" s="115" customFormat="1" ht="3.75" customHeight="1">
      <c r="B2" s="372"/>
      <c r="C2" s="372"/>
    </row>
    <row r="3" spans="1:8" ht="28.5" customHeight="1">
      <c r="A3" s="617" t="s">
        <v>110</v>
      </c>
      <c r="B3" s="617"/>
      <c r="C3" s="617"/>
      <c r="D3" s="617"/>
      <c r="E3" s="617"/>
      <c r="F3" s="617"/>
      <c r="G3" s="617"/>
      <c r="H3" s="617"/>
    </row>
    <row r="4" spans="1:8" ht="15" customHeight="1">
      <c r="A4" s="117" t="s">
        <v>41</v>
      </c>
      <c r="B4" s="373"/>
      <c r="C4" s="373"/>
      <c r="D4" s="373"/>
      <c r="E4" s="373"/>
      <c r="F4" s="373"/>
      <c r="G4" s="373"/>
      <c r="H4" s="373"/>
    </row>
    <row r="5" spans="1:8">
      <c r="A5" s="374" t="s">
        <v>362</v>
      </c>
      <c r="B5" s="375"/>
      <c r="C5" s="375"/>
      <c r="D5" s="375"/>
      <c r="E5" s="375"/>
      <c r="F5" s="375"/>
      <c r="G5" s="375"/>
      <c r="H5" s="375"/>
    </row>
    <row r="7" spans="1:8" s="116" customFormat="1" ht="30" customHeight="1">
      <c r="A7" s="93" t="s">
        <v>345</v>
      </c>
      <c r="B7" s="41">
        <v>2016</v>
      </c>
      <c r="C7" s="41">
        <v>2017</v>
      </c>
      <c r="D7" s="41">
        <v>2018</v>
      </c>
      <c r="E7" s="41">
        <v>2019</v>
      </c>
      <c r="F7" s="41">
        <v>2021</v>
      </c>
      <c r="G7" s="41">
        <v>2022</v>
      </c>
      <c r="H7" s="41" t="s">
        <v>366</v>
      </c>
    </row>
    <row r="8" spans="1:8" s="116" customFormat="1" ht="12.95">
      <c r="A8" s="386" t="s">
        <v>355</v>
      </c>
      <c r="B8" s="387">
        <v>1126737205</v>
      </c>
      <c r="C8" s="387">
        <v>1012736000</v>
      </c>
      <c r="D8" s="387">
        <v>1156780048</v>
      </c>
      <c r="E8" s="387">
        <v>1285058301</v>
      </c>
      <c r="F8" s="387">
        <v>657341833</v>
      </c>
      <c r="G8" s="387">
        <v>1781983821</v>
      </c>
      <c r="H8" s="387">
        <f t="shared" ref="H8:H13" si="0">SUM(B8:G8)</f>
        <v>7020637208</v>
      </c>
    </row>
    <row r="9" spans="1:8" s="116" customFormat="1" ht="12.95">
      <c r="A9" s="386" t="s">
        <v>367</v>
      </c>
      <c r="B9" s="388">
        <v>1093037030</v>
      </c>
      <c r="C9" s="388">
        <v>859777800</v>
      </c>
      <c r="D9" s="388">
        <v>1264643237</v>
      </c>
      <c r="E9" s="388">
        <v>1196225800</v>
      </c>
      <c r="F9" s="388">
        <v>923132750</v>
      </c>
      <c r="G9" s="388">
        <v>890775160</v>
      </c>
      <c r="H9" s="387">
        <f t="shared" si="0"/>
        <v>6227591777</v>
      </c>
    </row>
    <row r="10" spans="1:8" s="116" customFormat="1" ht="12.95">
      <c r="A10" s="386" t="s">
        <v>368</v>
      </c>
      <c r="B10" s="387">
        <v>746308461</v>
      </c>
      <c r="C10" s="387">
        <v>600836600</v>
      </c>
      <c r="D10" s="387">
        <v>1112156691</v>
      </c>
      <c r="E10" s="387">
        <v>1023321566</v>
      </c>
      <c r="F10" s="387">
        <v>518758667</v>
      </c>
      <c r="G10" s="387">
        <f>876633922+717624000-G12</f>
        <v>1502629150</v>
      </c>
      <c r="H10" s="387">
        <f t="shared" si="0"/>
        <v>5504011135</v>
      </c>
    </row>
    <row r="11" spans="1:8" s="116" customFormat="1" ht="12.95">
      <c r="A11" s="386" t="s">
        <v>353</v>
      </c>
      <c r="B11" s="387">
        <v>299402000</v>
      </c>
      <c r="C11" s="387">
        <v>305530100</v>
      </c>
      <c r="D11" s="387">
        <v>417727428</v>
      </c>
      <c r="E11" s="387">
        <v>332042200</v>
      </c>
      <c r="F11" s="387">
        <v>110008660</v>
      </c>
      <c r="G11" s="387">
        <f>123502400+216246240</f>
        <v>339748640</v>
      </c>
      <c r="H11" s="387">
        <f t="shared" si="0"/>
        <v>1804459028</v>
      </c>
    </row>
    <row r="12" spans="1:8" s="116" customFormat="1" ht="12.95">
      <c r="A12" s="386" t="s">
        <v>360</v>
      </c>
      <c r="B12" s="387">
        <v>99220135</v>
      </c>
      <c r="C12" s="387">
        <v>117352999</v>
      </c>
      <c r="D12" s="387">
        <v>135451660</v>
      </c>
      <c r="E12" s="387">
        <v>155231062</v>
      </c>
      <c r="F12" s="387">
        <v>93504407</v>
      </c>
      <c r="G12" s="387">
        <v>91628772</v>
      </c>
      <c r="H12" s="387">
        <f t="shared" si="0"/>
        <v>692389035</v>
      </c>
    </row>
    <row r="13" spans="1:8" s="116" customFormat="1" ht="12.95">
      <c r="A13" s="391" t="s">
        <v>346</v>
      </c>
      <c r="B13" s="389">
        <f>SUM(B8:B12)</f>
        <v>3364704831</v>
      </c>
      <c r="C13" s="389">
        <f t="shared" ref="C13:G13" si="1">SUM(C8:C12)</f>
        <v>2896233499</v>
      </c>
      <c r="D13" s="389">
        <f t="shared" si="1"/>
        <v>4086759064</v>
      </c>
      <c r="E13" s="389">
        <f t="shared" si="1"/>
        <v>3991878929</v>
      </c>
      <c r="F13" s="389">
        <f t="shared" si="1"/>
        <v>2302746317</v>
      </c>
      <c r="G13" s="389">
        <f t="shared" si="1"/>
        <v>4606765543</v>
      </c>
      <c r="H13" s="389">
        <f t="shared" si="0"/>
        <v>21249088183</v>
      </c>
    </row>
    <row r="14" spans="1:8" s="116" customFormat="1" ht="12.95">
      <c r="B14" s="380"/>
      <c r="C14" s="380"/>
    </row>
    <row r="15" spans="1:8" s="116" customFormat="1" ht="12.95">
      <c r="A15" s="135" t="s">
        <v>348</v>
      </c>
      <c r="B15" s="380"/>
      <c r="C15" s="380"/>
    </row>
    <row r="16" spans="1:8" s="116" customFormat="1" ht="12.95">
      <c r="B16" s="380"/>
      <c r="C16" s="380"/>
    </row>
    <row r="17" spans="2:3" s="116" customFormat="1" ht="12.95">
      <c r="B17" s="380"/>
      <c r="C17" s="380"/>
    </row>
    <row r="18" spans="2:3" s="116" customFormat="1" ht="12.95">
      <c r="B18" s="380"/>
      <c r="C18" s="380"/>
    </row>
    <row r="19" spans="2:3" s="116" customFormat="1" ht="12.95">
      <c r="B19" s="380"/>
      <c r="C19" s="380"/>
    </row>
    <row r="20" spans="2:3" s="116" customFormat="1" ht="12.95">
      <c r="B20" s="380"/>
      <c r="C20" s="380"/>
    </row>
    <row r="21" spans="2:3" s="116" customFormat="1" ht="12.95">
      <c r="B21" s="380"/>
      <c r="C21" s="380"/>
    </row>
    <row r="22" spans="2:3" s="116" customFormat="1" ht="12.95">
      <c r="B22" s="380"/>
      <c r="C22" s="380"/>
    </row>
    <row r="23" spans="2:3" s="116" customFormat="1" ht="12.95">
      <c r="B23" s="380"/>
      <c r="C23" s="380"/>
    </row>
    <row r="24" spans="2:3" s="116" customFormat="1" ht="12.95">
      <c r="B24" s="380"/>
      <c r="C24" s="380"/>
    </row>
    <row r="25" spans="2:3" s="116" customFormat="1" ht="12.95">
      <c r="B25" s="380"/>
      <c r="C25" s="380"/>
    </row>
    <row r="26" spans="2:3" s="116" customFormat="1" ht="12.95">
      <c r="B26" s="380"/>
      <c r="C26" s="380"/>
    </row>
    <row r="27" spans="2:3" s="116" customFormat="1" ht="12.95">
      <c r="B27" s="380"/>
      <c r="C27" s="380"/>
    </row>
    <row r="28" spans="2:3" s="116" customFormat="1" ht="12.95">
      <c r="B28" s="380"/>
      <c r="C28" s="380"/>
    </row>
    <row r="29" spans="2:3" s="116" customFormat="1" ht="12.95">
      <c r="B29" s="380"/>
      <c r="C29" s="380"/>
    </row>
    <row r="30" spans="2:3" s="116" customFormat="1" ht="12.95">
      <c r="B30" s="380"/>
      <c r="C30" s="380"/>
    </row>
    <row r="31" spans="2:3" s="116" customFormat="1" ht="12.95">
      <c r="B31" s="380"/>
      <c r="C31" s="380"/>
    </row>
    <row r="32" spans="2:3" s="116" customFormat="1" ht="12.95">
      <c r="B32" s="380"/>
      <c r="C32" s="380"/>
    </row>
    <row r="33" spans="2:3" s="116" customFormat="1" ht="12.95">
      <c r="B33" s="380"/>
      <c r="C33" s="380"/>
    </row>
    <row r="34" spans="2:3" s="116" customFormat="1" ht="12.95">
      <c r="B34" s="380"/>
      <c r="C34" s="380"/>
    </row>
    <row r="35" spans="2:3" s="116" customFormat="1" ht="12.95">
      <c r="B35" s="380"/>
      <c r="C35" s="380"/>
    </row>
    <row r="36" spans="2:3" s="116" customFormat="1" ht="12.95">
      <c r="B36" s="380"/>
      <c r="C36" s="380"/>
    </row>
    <row r="37" spans="2:3" s="116" customFormat="1" ht="12.95">
      <c r="B37" s="380"/>
      <c r="C37" s="380"/>
    </row>
    <row r="38" spans="2:3" s="116" customFormat="1" ht="12.95">
      <c r="B38" s="380"/>
      <c r="C38" s="380"/>
    </row>
    <row r="39" spans="2:3" s="116" customFormat="1" ht="12.95">
      <c r="B39" s="380"/>
      <c r="C39" s="380"/>
    </row>
    <row r="40" spans="2:3" s="116" customFormat="1" ht="12.95">
      <c r="B40" s="380"/>
      <c r="C40" s="380"/>
    </row>
    <row r="41" spans="2:3" s="116" customFormat="1" ht="12.95">
      <c r="B41" s="380"/>
      <c r="C41" s="380"/>
    </row>
    <row r="42" spans="2:3" s="116" customFormat="1" ht="12.95">
      <c r="B42" s="380"/>
      <c r="C42" s="380"/>
    </row>
    <row r="43" spans="2:3" s="116" customFormat="1" ht="12.95">
      <c r="B43" s="380"/>
      <c r="C43" s="380"/>
    </row>
  </sheetData>
  <sheetProtection selectLockedCells="1" selectUnlockedCells="1"/>
  <mergeCells count="1">
    <mergeCell ref="A3:H3"/>
  </mergeCells>
  <conditionalFormatting sqref="B5:C5 A4:C4">
    <cfRule type="duplicateValues" dxfId="115" priority="3"/>
  </conditionalFormatting>
  <conditionalFormatting sqref="D4:H5">
    <cfRule type="duplicateValues" dxfId="114" priority="2"/>
  </conditionalFormatting>
  <conditionalFormatting sqref="A5">
    <cfRule type="duplicateValues" dxfId="11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84E6D-EA3D-934A-84D7-5E500B82266D}">
  <dimension ref="A1:E34"/>
  <sheetViews>
    <sheetView showGridLines="0" zoomScale="87" zoomScaleNormal="87" workbookViewId="0">
      <selection activeCell="G5" sqref="G5"/>
    </sheetView>
  </sheetViews>
  <sheetFormatPr defaultColWidth="11.42578125" defaultRowHeight="15.95"/>
  <cols>
    <col min="1" max="1" width="51.140625" style="393" customWidth="1"/>
    <col min="2" max="2" width="38.140625" style="393" customWidth="1"/>
    <col min="3" max="3" width="13.7109375" style="393" customWidth="1"/>
    <col min="4" max="16384" width="11.42578125" style="393"/>
  </cols>
  <sheetData>
    <row r="1" spans="1:5" s="114" customFormat="1" ht="59.25" customHeight="1"/>
    <row r="2" spans="1:5" s="114" customFormat="1" ht="3.75" customHeight="1"/>
    <row r="3" spans="1:5" ht="28.5" customHeight="1">
      <c r="A3" s="636" t="s">
        <v>110</v>
      </c>
      <c r="B3" s="636"/>
      <c r="C3" s="636"/>
      <c r="D3" s="636"/>
      <c r="E3" s="636"/>
    </row>
    <row r="4" spans="1:5" ht="16.5">
      <c r="A4" s="637" t="s">
        <v>42</v>
      </c>
      <c r="B4" s="637"/>
      <c r="C4" s="637"/>
      <c r="D4" s="637"/>
      <c r="E4" s="637"/>
    </row>
    <row r="5" spans="1:5">
      <c r="A5" s="637"/>
      <c r="B5" s="637"/>
      <c r="C5" s="637"/>
      <c r="D5" s="637"/>
      <c r="E5" s="637"/>
    </row>
    <row r="7" spans="1:5" ht="30" customHeight="1">
      <c r="A7" s="394"/>
      <c r="B7" s="638" t="s">
        <v>369</v>
      </c>
      <c r="C7" s="639"/>
      <c r="D7" s="639"/>
      <c r="E7" s="640"/>
    </row>
    <row r="8" spans="1:5">
      <c r="A8" s="641" t="s">
        <v>370</v>
      </c>
      <c r="B8" s="642" t="s">
        <v>371</v>
      </c>
      <c r="C8" s="738"/>
      <c r="D8" s="642" t="s">
        <v>372</v>
      </c>
      <c r="E8" s="738"/>
    </row>
    <row r="9" spans="1:5" ht="17.100000000000001">
      <c r="A9" s="739"/>
      <c r="B9" s="396" t="s">
        <v>373</v>
      </c>
      <c r="C9" s="396" t="s">
        <v>374</v>
      </c>
      <c r="D9" s="397" t="s">
        <v>152</v>
      </c>
      <c r="E9" s="397" t="s">
        <v>153</v>
      </c>
    </row>
    <row r="10" spans="1:5">
      <c r="A10" s="628" t="s">
        <v>375</v>
      </c>
      <c r="B10" s="740"/>
      <c r="C10" s="738"/>
      <c r="D10" s="399">
        <v>486</v>
      </c>
      <c r="E10" s="400">
        <f>+D10/$D$28</f>
        <v>2.6466263682404834E-2</v>
      </c>
    </row>
    <row r="11" spans="1:5">
      <c r="A11" s="629" t="s">
        <v>376</v>
      </c>
      <c r="B11" s="402" t="s">
        <v>377</v>
      </c>
      <c r="C11" s="403">
        <v>36</v>
      </c>
      <c r="D11" s="630">
        <v>208</v>
      </c>
      <c r="E11" s="633">
        <f>+D11/D28</f>
        <v>1.1327125197407832E-2</v>
      </c>
    </row>
    <row r="12" spans="1:5">
      <c r="A12" s="739"/>
      <c r="B12" s="406" t="s">
        <v>378</v>
      </c>
      <c r="C12" s="407">
        <v>172</v>
      </c>
      <c r="D12" s="632"/>
      <c r="E12" s="632"/>
    </row>
    <row r="13" spans="1:5">
      <c r="A13" s="629" t="s">
        <v>379</v>
      </c>
      <c r="B13" s="408" t="s">
        <v>377</v>
      </c>
      <c r="C13" s="409">
        <v>148</v>
      </c>
      <c r="D13" s="630">
        <v>196</v>
      </c>
      <c r="E13" s="633">
        <f>+D13/D28</f>
        <v>1.0673637205249687E-2</v>
      </c>
    </row>
    <row r="14" spans="1:5">
      <c r="A14" s="739"/>
      <c r="B14" s="406" t="s">
        <v>378</v>
      </c>
      <c r="C14" s="407">
        <v>48</v>
      </c>
      <c r="D14" s="632"/>
      <c r="E14" s="632"/>
    </row>
    <row r="15" spans="1:5">
      <c r="A15" s="628" t="s">
        <v>380</v>
      </c>
      <c r="B15" s="740"/>
      <c r="C15" s="738"/>
      <c r="D15" s="410">
        <v>3076</v>
      </c>
      <c r="E15" s="411">
        <f>+D15/$D$28</f>
        <v>0.16751075532320428</v>
      </c>
    </row>
    <row r="16" spans="1:5">
      <c r="A16" s="629" t="s">
        <v>381</v>
      </c>
      <c r="B16" s="412" t="s">
        <v>382</v>
      </c>
      <c r="C16" s="413">
        <v>141</v>
      </c>
      <c r="D16" s="630">
        <v>7978</v>
      </c>
      <c r="E16" s="633">
        <f>+D16/D28</f>
        <v>0.43446060011980614</v>
      </c>
    </row>
    <row r="17" spans="1:5">
      <c r="A17" s="741"/>
      <c r="B17" s="408" t="s">
        <v>377</v>
      </c>
      <c r="C17" s="409">
        <v>866</v>
      </c>
      <c r="D17" s="631"/>
      <c r="E17" s="631"/>
    </row>
    <row r="18" spans="1:5">
      <c r="A18" s="741"/>
      <c r="B18" s="408" t="s">
        <v>378</v>
      </c>
      <c r="C18" s="409">
        <v>811</v>
      </c>
      <c r="D18" s="631"/>
      <c r="E18" s="631"/>
    </row>
    <row r="19" spans="1:5">
      <c r="A19" s="739"/>
      <c r="B19" s="406" t="s">
        <v>383</v>
      </c>
      <c r="C19" s="407">
        <v>6160</v>
      </c>
      <c r="D19" s="632"/>
      <c r="E19" s="632"/>
    </row>
    <row r="20" spans="1:5">
      <c r="A20" s="629" t="s">
        <v>384</v>
      </c>
      <c r="B20" s="408" t="s">
        <v>377</v>
      </c>
      <c r="C20" s="409">
        <v>82</v>
      </c>
      <c r="D20" s="630">
        <v>2320</v>
      </c>
      <c r="E20" s="633">
        <f>+D20/D28</f>
        <v>0.12634101181724119</v>
      </c>
    </row>
    <row r="21" spans="1:5">
      <c r="A21" s="741"/>
      <c r="B21" s="408" t="s">
        <v>378</v>
      </c>
      <c r="C21" s="409">
        <v>309</v>
      </c>
      <c r="D21" s="631"/>
      <c r="E21" s="631"/>
    </row>
    <row r="22" spans="1:5">
      <c r="A22" s="739"/>
      <c r="B22" s="406" t="s">
        <v>383</v>
      </c>
      <c r="C22" s="407">
        <v>1929</v>
      </c>
      <c r="D22" s="632"/>
      <c r="E22" s="632"/>
    </row>
    <row r="23" spans="1:5">
      <c r="A23" s="628" t="s">
        <v>385</v>
      </c>
      <c r="B23" s="740"/>
      <c r="C23" s="738"/>
      <c r="D23" s="399">
        <v>1107</v>
      </c>
      <c r="E23" s="400">
        <f>+D23/$D$28</f>
        <v>6.0284267276588796E-2</v>
      </c>
    </row>
    <row r="24" spans="1:5">
      <c r="A24" s="628" t="s">
        <v>386</v>
      </c>
      <c r="B24" s="740"/>
      <c r="C24" s="738"/>
      <c r="D24" s="410">
        <v>1116</v>
      </c>
      <c r="E24" s="411">
        <f>+D24/$D$28</f>
        <v>6.0774383270707402E-2</v>
      </c>
    </row>
    <row r="25" spans="1:5">
      <c r="A25" s="629" t="s">
        <v>387</v>
      </c>
      <c r="B25" s="412" t="s">
        <v>377</v>
      </c>
      <c r="C25" s="413">
        <v>368</v>
      </c>
      <c r="D25" s="630">
        <v>1876</v>
      </c>
      <c r="E25" s="633">
        <f>+D25/D28</f>
        <v>0.10216195610738986</v>
      </c>
    </row>
    <row r="26" spans="1:5">
      <c r="A26" s="741"/>
      <c r="B26" s="408" t="s">
        <v>378</v>
      </c>
      <c r="C26" s="409">
        <v>491</v>
      </c>
      <c r="D26" s="631"/>
      <c r="E26" s="631"/>
    </row>
    <row r="27" spans="1:5">
      <c r="A27" s="739"/>
      <c r="B27" s="406" t="s">
        <v>383</v>
      </c>
      <c r="C27" s="407">
        <v>1017</v>
      </c>
      <c r="D27" s="632"/>
      <c r="E27" s="632"/>
    </row>
    <row r="28" spans="1:5">
      <c r="A28" s="414"/>
      <c r="B28" s="415" t="s">
        <v>388</v>
      </c>
      <c r="C28" s="410">
        <f t="shared" ref="C28:E28" si="0">SUM(C10:C27)</f>
        <v>12578</v>
      </c>
      <c r="D28" s="410">
        <f t="shared" si="0"/>
        <v>18363</v>
      </c>
      <c r="E28" s="416">
        <f t="shared" si="0"/>
        <v>1</v>
      </c>
    </row>
    <row r="31" spans="1:5" ht="31.5" customHeight="1">
      <c r="A31" s="634"/>
      <c r="B31" s="635"/>
      <c r="C31" s="635"/>
      <c r="D31" s="635"/>
      <c r="E31" s="635"/>
    </row>
    <row r="32" spans="1:5" ht="31.5" customHeight="1">
      <c r="A32" s="417" t="s">
        <v>2</v>
      </c>
      <c r="B32" s="627" t="s">
        <v>389</v>
      </c>
      <c r="C32" s="627"/>
      <c r="D32" s="627"/>
      <c r="E32" s="627"/>
    </row>
    <row r="33" spans="1:5">
      <c r="A33" s="417" t="s">
        <v>390</v>
      </c>
      <c r="B33" s="627" t="s">
        <v>391</v>
      </c>
      <c r="C33" s="627"/>
      <c r="D33" s="627"/>
      <c r="E33" s="627"/>
    </row>
    <row r="34" spans="1:5" ht="102" customHeight="1">
      <c r="A34" s="417" t="s">
        <v>392</v>
      </c>
      <c r="B34" s="627" t="s">
        <v>393</v>
      </c>
      <c r="C34" s="627"/>
      <c r="D34" s="627"/>
      <c r="E34" s="627"/>
    </row>
  </sheetData>
  <sheetProtection selectLockedCells="1" selectUnlockedCells="1"/>
  <mergeCells count="29">
    <mergeCell ref="A3:E3"/>
    <mergeCell ref="A4:E5"/>
    <mergeCell ref="B7:E7"/>
    <mergeCell ref="A8:A9"/>
    <mergeCell ref="B8:C8"/>
    <mergeCell ref="D8:E8"/>
    <mergeCell ref="A10:C10"/>
    <mergeCell ref="A11:A12"/>
    <mergeCell ref="D11:D12"/>
    <mergeCell ref="E11:E12"/>
    <mergeCell ref="A13:A14"/>
    <mergeCell ref="D13:D14"/>
    <mergeCell ref="E13:E14"/>
    <mergeCell ref="A15:C15"/>
    <mergeCell ref="A16:A19"/>
    <mergeCell ref="D16:D19"/>
    <mergeCell ref="E16:E19"/>
    <mergeCell ref="A20:A22"/>
    <mergeCell ref="D20:D22"/>
    <mergeCell ref="E20:E22"/>
    <mergeCell ref="B32:E32"/>
    <mergeCell ref="B33:E33"/>
    <mergeCell ref="B34:E34"/>
    <mergeCell ref="A23:C23"/>
    <mergeCell ref="A24:C24"/>
    <mergeCell ref="A25:A27"/>
    <mergeCell ref="D25:D27"/>
    <mergeCell ref="E25:E27"/>
    <mergeCell ref="A31:E31"/>
  </mergeCells>
  <conditionalFormatting sqref="A4">
    <cfRule type="duplicateValues" dxfId="11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89E8-40D7-0346-92F6-CCC8A1166A79}">
  <dimension ref="A1:C43"/>
  <sheetViews>
    <sheetView showGridLines="0" zoomScale="87" zoomScaleNormal="87" workbookViewId="0">
      <selection activeCell="A3" sqref="A3:E3"/>
    </sheetView>
  </sheetViews>
  <sheetFormatPr defaultColWidth="11.42578125" defaultRowHeight="15.95"/>
  <cols>
    <col min="1" max="1" width="45.7109375" style="419" customWidth="1"/>
    <col min="2" max="2" width="22.85546875" style="419" customWidth="1"/>
    <col min="3" max="3" width="19.4257812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 ht="16.5">
      <c r="A4" s="637" t="s">
        <v>45</v>
      </c>
      <c r="B4" s="637"/>
      <c r="C4" s="637"/>
    </row>
    <row r="5" spans="1:3">
      <c r="A5" s="643"/>
      <c r="B5" s="643"/>
      <c r="C5" s="643"/>
    </row>
    <row r="7" spans="1:3" ht="17.100000000000001">
      <c r="A7" s="420" t="s">
        <v>394</v>
      </c>
      <c r="B7" s="421" t="s">
        <v>374</v>
      </c>
      <c r="C7" s="421" t="s">
        <v>153</v>
      </c>
    </row>
    <row r="8" spans="1:3" ht="17.100000000000001">
      <c r="A8" s="422" t="s">
        <v>395</v>
      </c>
      <c r="B8" s="423">
        <v>5880</v>
      </c>
      <c r="C8" s="424">
        <f t="shared" ref="C8:C37" si="0">+B8/$B$38</f>
        <v>0.32020911615749059</v>
      </c>
    </row>
    <row r="9" spans="1:3" ht="17.100000000000001">
      <c r="A9" s="422" t="s">
        <v>396</v>
      </c>
      <c r="B9" s="423">
        <v>2286</v>
      </c>
      <c r="C9" s="424">
        <f t="shared" si="0"/>
        <v>0.12448946250612646</v>
      </c>
    </row>
    <row r="10" spans="1:3" ht="17.100000000000001">
      <c r="A10" s="422" t="s">
        <v>397</v>
      </c>
      <c r="B10" s="423">
        <v>2114</v>
      </c>
      <c r="C10" s="424">
        <f t="shared" si="0"/>
        <v>0.11512280128519305</v>
      </c>
    </row>
    <row r="11" spans="1:3" ht="17.100000000000001">
      <c r="A11" s="422" t="s">
        <v>398</v>
      </c>
      <c r="B11" s="423">
        <v>1512</v>
      </c>
      <c r="C11" s="424">
        <f t="shared" si="0"/>
        <v>8.2339487011926157E-2</v>
      </c>
    </row>
    <row r="12" spans="1:3" ht="17.100000000000001">
      <c r="A12" s="422" t="s">
        <v>399</v>
      </c>
      <c r="B12" s="423">
        <v>1143</v>
      </c>
      <c r="C12" s="424">
        <f t="shared" si="0"/>
        <v>6.2244731253063228E-2</v>
      </c>
    </row>
    <row r="13" spans="1:3" ht="17.100000000000001">
      <c r="A13" s="422" t="s">
        <v>400</v>
      </c>
      <c r="B13" s="423">
        <v>684</v>
      </c>
      <c r="C13" s="424">
        <f t="shared" si="0"/>
        <v>3.7248815553014215E-2</v>
      </c>
    </row>
    <row r="14" spans="1:3" ht="17.100000000000001">
      <c r="A14" s="422" t="s">
        <v>401</v>
      </c>
      <c r="B14" s="423">
        <v>680</v>
      </c>
      <c r="C14" s="424">
        <f t="shared" si="0"/>
        <v>3.703098622229483E-2</v>
      </c>
    </row>
    <row r="15" spans="1:3" ht="17.100000000000001">
      <c r="A15" s="422" t="s">
        <v>402</v>
      </c>
      <c r="B15" s="423">
        <v>617</v>
      </c>
      <c r="C15" s="424">
        <f t="shared" si="0"/>
        <v>3.3600174263464573E-2</v>
      </c>
    </row>
    <row r="16" spans="1:3" ht="17.100000000000001">
      <c r="A16" s="422" t="s">
        <v>403</v>
      </c>
      <c r="B16" s="423">
        <v>476</v>
      </c>
      <c r="C16" s="424">
        <f t="shared" si="0"/>
        <v>2.5921690355606382E-2</v>
      </c>
    </row>
    <row r="17" spans="1:3" ht="17.100000000000001">
      <c r="A17" s="422" t="s">
        <v>404</v>
      </c>
      <c r="B17" s="423">
        <v>468</v>
      </c>
      <c r="C17" s="424">
        <f t="shared" si="0"/>
        <v>2.5486031694167618E-2</v>
      </c>
    </row>
    <row r="18" spans="1:3" ht="17.100000000000001">
      <c r="A18" s="422" t="s">
        <v>405</v>
      </c>
      <c r="B18" s="423">
        <v>464</v>
      </c>
      <c r="C18" s="424">
        <f t="shared" si="0"/>
        <v>2.5268202363448237E-2</v>
      </c>
    </row>
    <row r="19" spans="1:3" ht="17.100000000000001">
      <c r="A19" s="422" t="s">
        <v>406</v>
      </c>
      <c r="B19" s="423">
        <v>401</v>
      </c>
      <c r="C19" s="424">
        <f t="shared" si="0"/>
        <v>2.1837390404617983E-2</v>
      </c>
    </row>
    <row r="20" spans="1:3" ht="17.100000000000001">
      <c r="A20" s="422" t="s">
        <v>407</v>
      </c>
      <c r="B20" s="423">
        <v>360</v>
      </c>
      <c r="C20" s="424">
        <f t="shared" si="0"/>
        <v>1.9604639764744324E-2</v>
      </c>
    </row>
    <row r="21" spans="1:3" ht="17.100000000000001">
      <c r="A21" s="422" t="s">
        <v>408</v>
      </c>
      <c r="B21" s="423">
        <v>280</v>
      </c>
      <c r="C21" s="424">
        <f t="shared" si="0"/>
        <v>1.5248053150356695E-2</v>
      </c>
    </row>
    <row r="22" spans="1:3" ht="17.100000000000001">
      <c r="A22" s="422" t="s">
        <v>409</v>
      </c>
      <c r="B22" s="423">
        <v>226</v>
      </c>
      <c r="C22" s="424">
        <f t="shared" si="0"/>
        <v>1.2307357185645048E-2</v>
      </c>
    </row>
    <row r="23" spans="1:3" ht="17.100000000000001">
      <c r="A23" s="422" t="s">
        <v>410</v>
      </c>
      <c r="B23" s="423">
        <v>240</v>
      </c>
      <c r="C23" s="424">
        <f t="shared" si="0"/>
        <v>1.3069759843162882E-2</v>
      </c>
    </row>
    <row r="24" spans="1:3" ht="17.100000000000001">
      <c r="A24" s="422" t="s">
        <v>411</v>
      </c>
      <c r="B24" s="423">
        <v>127</v>
      </c>
      <c r="C24" s="424">
        <f t="shared" si="0"/>
        <v>6.916081250340358E-3</v>
      </c>
    </row>
    <row r="25" spans="1:3" ht="17.100000000000001">
      <c r="A25" s="422" t="s">
        <v>412</v>
      </c>
      <c r="B25" s="423">
        <v>100</v>
      </c>
      <c r="C25" s="424">
        <f t="shared" si="0"/>
        <v>5.4457332679845342E-3</v>
      </c>
    </row>
    <row r="26" spans="1:3" ht="17.100000000000001">
      <c r="A26" s="422" t="s">
        <v>413</v>
      </c>
      <c r="B26" s="423">
        <v>71</v>
      </c>
      <c r="C26" s="424">
        <f t="shared" si="0"/>
        <v>3.8664706202690192E-3</v>
      </c>
    </row>
    <row r="27" spans="1:3" ht="17.100000000000001">
      <c r="A27" s="422" t="s">
        <v>414</v>
      </c>
      <c r="B27" s="423">
        <v>70</v>
      </c>
      <c r="C27" s="424">
        <f t="shared" si="0"/>
        <v>3.8120132875891738E-3</v>
      </c>
    </row>
    <row r="28" spans="1:3" ht="17.100000000000001">
      <c r="A28" s="422" t="s">
        <v>415</v>
      </c>
      <c r="B28" s="423">
        <v>62</v>
      </c>
      <c r="C28" s="424">
        <f t="shared" si="0"/>
        <v>3.3763546261504113E-3</v>
      </c>
    </row>
    <row r="29" spans="1:3" ht="17.100000000000001">
      <c r="A29" s="422" t="s">
        <v>416</v>
      </c>
      <c r="B29" s="423">
        <v>31</v>
      </c>
      <c r="C29" s="424">
        <f t="shared" si="0"/>
        <v>1.6881773130752056E-3</v>
      </c>
    </row>
    <row r="30" spans="1:3" ht="17.100000000000001">
      <c r="A30" s="422" t="s">
        <v>417</v>
      </c>
      <c r="B30" s="423">
        <v>27</v>
      </c>
      <c r="C30" s="424">
        <f t="shared" si="0"/>
        <v>1.4703479823558242E-3</v>
      </c>
    </row>
    <row r="31" spans="1:3" ht="17.100000000000001">
      <c r="A31" s="422" t="s">
        <v>418</v>
      </c>
      <c r="B31" s="423">
        <v>23</v>
      </c>
      <c r="C31" s="424">
        <f t="shared" si="0"/>
        <v>1.2525186516364429E-3</v>
      </c>
    </row>
    <row r="32" spans="1:3" ht="17.100000000000001">
      <c r="A32" s="422" t="s">
        <v>419</v>
      </c>
      <c r="B32" s="423">
        <v>10</v>
      </c>
      <c r="C32" s="424">
        <f t="shared" si="0"/>
        <v>5.4457332679845344E-4</v>
      </c>
    </row>
    <row r="33" spans="1:3" ht="32.25" customHeight="1">
      <c r="A33" s="422" t="s">
        <v>420</v>
      </c>
      <c r="B33" s="423">
        <v>4</v>
      </c>
      <c r="C33" s="424">
        <f t="shared" si="0"/>
        <v>2.1782933071938136E-4</v>
      </c>
    </row>
    <row r="34" spans="1:3" ht="17.100000000000001">
      <c r="A34" s="422" t="s">
        <v>421</v>
      </c>
      <c r="B34" s="423">
        <v>2</v>
      </c>
      <c r="C34" s="424">
        <f t="shared" si="0"/>
        <v>1.0891466535969068E-4</v>
      </c>
    </row>
    <row r="35" spans="1:3" ht="17.100000000000001">
      <c r="A35" s="422" t="s">
        <v>422</v>
      </c>
      <c r="B35" s="423">
        <v>2</v>
      </c>
      <c r="C35" s="424">
        <f t="shared" si="0"/>
        <v>1.0891466535969068E-4</v>
      </c>
    </row>
    <row r="36" spans="1:3" ht="17.100000000000001">
      <c r="A36" s="422" t="s">
        <v>423</v>
      </c>
      <c r="B36" s="423">
        <v>2</v>
      </c>
      <c r="C36" s="424">
        <f t="shared" si="0"/>
        <v>1.0891466535969068E-4</v>
      </c>
    </row>
    <row r="37" spans="1:3" ht="17.100000000000001">
      <c r="A37" s="422" t="s">
        <v>424</v>
      </c>
      <c r="B37" s="423">
        <v>1</v>
      </c>
      <c r="C37" s="424">
        <f t="shared" si="0"/>
        <v>5.4457332679845339E-5</v>
      </c>
    </row>
    <row r="38" spans="1:3" ht="17.100000000000001">
      <c r="A38" s="420" t="s">
        <v>157</v>
      </c>
      <c r="B38" s="425">
        <f>SUM(B8:B37)</f>
        <v>18363</v>
      </c>
      <c r="C38" s="426">
        <f>SUM(C8:C37)</f>
        <v>1</v>
      </c>
    </row>
    <row r="39" spans="1:3">
      <c r="A39" s="427"/>
      <c r="B39" s="428"/>
      <c r="C39" s="428"/>
    </row>
    <row r="41" spans="1:3" ht="45.75" customHeight="1">
      <c r="A41" s="417" t="s">
        <v>2</v>
      </c>
      <c r="B41" s="644" t="s">
        <v>425</v>
      </c>
      <c r="C41" s="644"/>
    </row>
    <row r="42" spans="1:3">
      <c r="A42" s="417" t="s">
        <v>390</v>
      </c>
      <c r="B42" s="645" t="s">
        <v>391</v>
      </c>
      <c r="C42" s="645"/>
    </row>
    <row r="43" spans="1:3" ht="165" customHeight="1">
      <c r="A43" s="417" t="s">
        <v>392</v>
      </c>
      <c r="B43" s="644" t="s">
        <v>393</v>
      </c>
      <c r="C43" s="644"/>
    </row>
  </sheetData>
  <sheetProtection selectLockedCells="1" selectUnlockedCells="1"/>
  <mergeCells count="5">
    <mergeCell ref="A3:C3"/>
    <mergeCell ref="A4:C5"/>
    <mergeCell ref="B41:C41"/>
    <mergeCell ref="B42:C42"/>
    <mergeCell ref="B43:C43"/>
  </mergeCells>
  <conditionalFormatting sqref="A4">
    <cfRule type="duplicateValues" dxfId="11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CB996-8E89-704A-8506-4BC7FFEA0BA5}">
  <dimension ref="A1:G28"/>
  <sheetViews>
    <sheetView showGridLines="0" zoomScale="87" zoomScaleNormal="87" workbookViewId="0">
      <selection activeCell="D35" sqref="D35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4" width="11.42578125" style="142"/>
    <col min="5" max="5" width="13.7109375" style="142" customWidth="1"/>
    <col min="6" max="6" width="11.42578125" style="142"/>
    <col min="7" max="7" width="13.85546875" style="128" customWidth="1"/>
    <col min="8" max="16384" width="11.42578125" style="128"/>
  </cols>
  <sheetData>
    <row r="1" spans="1:7" s="114" customFormat="1" ht="59.25" customHeight="1">
      <c r="B1" s="371"/>
      <c r="C1" s="371"/>
    </row>
    <row r="2" spans="1:7" s="115" customFormat="1" ht="3.75" customHeight="1">
      <c r="B2" s="372"/>
      <c r="C2" s="372"/>
      <c r="D2" s="372"/>
      <c r="E2" s="372"/>
      <c r="F2" s="372"/>
    </row>
    <row r="3" spans="1:7" ht="28.5" customHeight="1">
      <c r="A3" s="617" t="s">
        <v>110</v>
      </c>
      <c r="B3" s="617"/>
      <c r="C3" s="617"/>
      <c r="D3" s="617"/>
      <c r="E3" s="617"/>
      <c r="F3" s="617"/>
      <c r="G3" s="617"/>
    </row>
    <row r="4" spans="1:7">
      <c r="A4" s="191" t="s">
        <v>8</v>
      </c>
      <c r="B4" s="373"/>
      <c r="C4" s="373"/>
      <c r="D4" s="373"/>
      <c r="E4" s="373"/>
      <c r="F4" s="373"/>
      <c r="G4" s="373"/>
    </row>
    <row r="5" spans="1:7">
      <c r="A5" s="374" t="s">
        <v>111</v>
      </c>
      <c r="B5" s="375"/>
      <c r="C5" s="375"/>
      <c r="D5" s="375"/>
      <c r="E5" s="375"/>
      <c r="F5" s="375"/>
      <c r="G5" s="375"/>
    </row>
    <row r="7" spans="1:7" s="116" customFormat="1" ht="12.95">
      <c r="A7" s="618" t="s">
        <v>155</v>
      </c>
      <c r="B7" s="621" t="s">
        <v>148</v>
      </c>
      <c r="C7" s="622"/>
      <c r="D7" s="622"/>
      <c r="E7" s="622"/>
      <c r="F7" s="622"/>
      <c r="G7" s="623"/>
    </row>
    <row r="8" spans="1:7" s="116" customFormat="1" ht="12.95">
      <c r="A8" s="619"/>
      <c r="B8" s="621" t="s">
        <v>149</v>
      </c>
      <c r="C8" s="623"/>
      <c r="D8" s="621" t="s">
        <v>150</v>
      </c>
      <c r="E8" s="623"/>
      <c r="F8" s="621" t="s">
        <v>156</v>
      </c>
      <c r="G8" s="623"/>
    </row>
    <row r="9" spans="1:7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/>
      <c r="G9" s="41" t="s">
        <v>153</v>
      </c>
    </row>
    <row r="10" spans="1:7" s="116" customFormat="1" ht="12.95">
      <c r="A10" s="376" t="s">
        <v>157</v>
      </c>
      <c r="B10" s="377">
        <f>SUM(B11:B26)</f>
        <v>24118</v>
      </c>
      <c r="C10" s="381">
        <f>B10/$F10</f>
        <v>0.71869598903391141</v>
      </c>
      <c r="D10" s="377">
        <f>SUM(D11:D26)</f>
        <v>9440</v>
      </c>
      <c r="E10" s="381">
        <f>D10/$F10</f>
        <v>0.28130401096608854</v>
      </c>
      <c r="F10" s="377">
        <f>SUM(F11:F26)</f>
        <v>33558</v>
      </c>
      <c r="G10" s="381">
        <f>C10+E10</f>
        <v>1</v>
      </c>
    </row>
    <row r="11" spans="1:7" s="116" customFormat="1" ht="12.95">
      <c r="A11" s="291" t="s">
        <v>158</v>
      </c>
      <c r="B11" s="379">
        <v>12</v>
      </c>
      <c r="C11" s="382">
        <f>B11/B$10</f>
        <v>4.9755369433618043E-4</v>
      </c>
      <c r="D11" s="379">
        <v>3</v>
      </c>
      <c r="E11" s="382">
        <f>D11/D$10</f>
        <v>3.177966101694915E-4</v>
      </c>
      <c r="F11" s="379">
        <f>B11+D11</f>
        <v>15</v>
      </c>
      <c r="G11" s="382">
        <f>F11/F$10</f>
        <v>4.4698730556052207E-4</v>
      </c>
    </row>
    <row r="12" spans="1:7" s="116" customFormat="1" ht="12.95">
      <c r="A12" s="291" t="s">
        <v>159</v>
      </c>
      <c r="B12" s="379">
        <v>148</v>
      </c>
      <c r="C12" s="382">
        <f t="shared" ref="C12:E26" si="0">B12/B$10</f>
        <v>6.1364955634795586E-3</v>
      </c>
      <c r="D12" s="379">
        <v>51</v>
      </c>
      <c r="E12" s="382">
        <f t="shared" si="0"/>
        <v>5.4025423728813558E-3</v>
      </c>
      <c r="F12" s="379">
        <f t="shared" ref="F12:F26" si="1">B12+D12</f>
        <v>199</v>
      </c>
      <c r="G12" s="382">
        <f t="shared" ref="G12:G26" si="2">F12/F$10</f>
        <v>5.9300315871029267E-3</v>
      </c>
    </row>
    <row r="13" spans="1:7" s="116" customFormat="1" ht="12.95">
      <c r="A13" s="291" t="s">
        <v>160</v>
      </c>
      <c r="B13" s="379">
        <v>657</v>
      </c>
      <c r="C13" s="382">
        <f t="shared" si="0"/>
        <v>2.7241064764905881E-2</v>
      </c>
      <c r="D13" s="379">
        <v>287</v>
      </c>
      <c r="E13" s="382">
        <f t="shared" si="0"/>
        <v>3.0402542372881355E-2</v>
      </c>
      <c r="F13" s="379">
        <f t="shared" si="1"/>
        <v>944</v>
      </c>
      <c r="G13" s="382">
        <f t="shared" si="2"/>
        <v>2.8130401096608856E-2</v>
      </c>
    </row>
    <row r="14" spans="1:7" s="116" customFormat="1" ht="12.95">
      <c r="A14" s="291" t="s">
        <v>161</v>
      </c>
      <c r="B14" s="379">
        <v>1485</v>
      </c>
      <c r="C14" s="382">
        <f t="shared" si="0"/>
        <v>6.1572269674102328E-2</v>
      </c>
      <c r="D14" s="379">
        <v>595</v>
      </c>
      <c r="E14" s="382">
        <f t="shared" si="0"/>
        <v>6.3029661016949151E-2</v>
      </c>
      <c r="F14" s="379">
        <f t="shared" si="1"/>
        <v>2080</v>
      </c>
      <c r="G14" s="382">
        <f t="shared" si="2"/>
        <v>6.1982239704392393E-2</v>
      </c>
    </row>
    <row r="15" spans="1:7" s="116" customFormat="1" ht="12.95">
      <c r="A15" s="291" t="s">
        <v>162</v>
      </c>
      <c r="B15" s="379">
        <v>1943</v>
      </c>
      <c r="C15" s="382">
        <f t="shared" si="0"/>
        <v>8.0562235674599886E-2</v>
      </c>
      <c r="D15" s="379">
        <v>797</v>
      </c>
      <c r="E15" s="382">
        <f t="shared" si="0"/>
        <v>8.442796610169491E-2</v>
      </c>
      <c r="F15" s="379">
        <f t="shared" si="1"/>
        <v>2740</v>
      </c>
      <c r="G15" s="382">
        <f t="shared" si="2"/>
        <v>8.1649681149055367E-2</v>
      </c>
    </row>
    <row r="16" spans="1:7" s="116" customFormat="1" ht="12.95">
      <c r="A16" s="291" t="s">
        <v>163</v>
      </c>
      <c r="B16" s="379">
        <v>2135</v>
      </c>
      <c r="C16" s="382">
        <f t="shared" si="0"/>
        <v>8.8523094783978767E-2</v>
      </c>
      <c r="D16" s="379">
        <v>907</v>
      </c>
      <c r="E16" s="382">
        <f t="shared" si="0"/>
        <v>9.6080508474576276E-2</v>
      </c>
      <c r="F16" s="379">
        <f t="shared" si="1"/>
        <v>3042</v>
      </c>
      <c r="G16" s="382">
        <f t="shared" si="2"/>
        <v>9.0649025567673874E-2</v>
      </c>
    </row>
    <row r="17" spans="1:7" s="116" customFormat="1" ht="12.95">
      <c r="A17" s="291" t="s">
        <v>164</v>
      </c>
      <c r="B17" s="379">
        <v>2586</v>
      </c>
      <c r="C17" s="382">
        <f t="shared" si="0"/>
        <v>0.10722282112944688</v>
      </c>
      <c r="D17" s="379">
        <v>1069</v>
      </c>
      <c r="E17" s="382">
        <f t="shared" si="0"/>
        <v>0.11324152542372881</v>
      </c>
      <c r="F17" s="379">
        <f t="shared" si="1"/>
        <v>3655</v>
      </c>
      <c r="G17" s="382">
        <f t="shared" si="2"/>
        <v>0.10891590678824721</v>
      </c>
    </row>
    <row r="18" spans="1:7" s="116" customFormat="1" ht="12.95">
      <c r="A18" s="291" t="s">
        <v>165</v>
      </c>
      <c r="B18" s="379">
        <v>2627</v>
      </c>
      <c r="C18" s="382">
        <f t="shared" si="0"/>
        <v>0.10892279625176217</v>
      </c>
      <c r="D18" s="379">
        <v>1037</v>
      </c>
      <c r="E18" s="382">
        <f t="shared" si="0"/>
        <v>0.10985169491525423</v>
      </c>
      <c r="F18" s="379">
        <f t="shared" si="1"/>
        <v>3664</v>
      </c>
      <c r="G18" s="382">
        <f t="shared" si="2"/>
        <v>0.10918409917158353</v>
      </c>
    </row>
    <row r="19" spans="1:7" s="116" customFormat="1" ht="12.95">
      <c r="A19" s="291" t="s">
        <v>166</v>
      </c>
      <c r="B19" s="379">
        <v>2670</v>
      </c>
      <c r="C19" s="382">
        <f t="shared" si="0"/>
        <v>0.11070569698980015</v>
      </c>
      <c r="D19" s="379">
        <v>1003</v>
      </c>
      <c r="E19" s="382">
        <f t="shared" si="0"/>
        <v>0.10625</v>
      </c>
      <c r="F19" s="379">
        <f t="shared" si="1"/>
        <v>3673</v>
      </c>
      <c r="G19" s="382">
        <f t="shared" si="2"/>
        <v>0.10945229155491984</v>
      </c>
    </row>
    <row r="20" spans="1:7" s="116" customFormat="1" ht="12.95">
      <c r="A20" s="291" t="s">
        <v>167</v>
      </c>
      <c r="B20" s="379">
        <v>2702</v>
      </c>
      <c r="C20" s="382">
        <f t="shared" si="0"/>
        <v>0.1120325068413633</v>
      </c>
      <c r="D20" s="379">
        <v>993</v>
      </c>
      <c r="E20" s="382">
        <f t="shared" si="0"/>
        <v>0.10519067796610169</v>
      </c>
      <c r="F20" s="379">
        <f t="shared" si="1"/>
        <v>3695</v>
      </c>
      <c r="G20" s="382">
        <f t="shared" si="2"/>
        <v>0.11010787293640861</v>
      </c>
    </row>
    <row r="21" spans="1:7" s="116" customFormat="1" ht="12.95">
      <c r="A21" s="291" t="s">
        <v>168</v>
      </c>
      <c r="B21" s="379">
        <v>2559</v>
      </c>
      <c r="C21" s="382">
        <f t="shared" si="0"/>
        <v>0.10610332531719048</v>
      </c>
      <c r="D21" s="379">
        <v>906</v>
      </c>
      <c r="E21" s="382">
        <f t="shared" si="0"/>
        <v>9.597457627118644E-2</v>
      </c>
      <c r="F21" s="379">
        <f t="shared" si="1"/>
        <v>3465</v>
      </c>
      <c r="G21" s="382">
        <f t="shared" si="2"/>
        <v>0.10325406758448059</v>
      </c>
    </row>
    <row r="22" spans="1:7" s="116" customFormat="1" ht="12.95">
      <c r="A22" s="291" t="s">
        <v>169</v>
      </c>
      <c r="B22" s="379">
        <v>1985</v>
      </c>
      <c r="C22" s="382">
        <f t="shared" si="0"/>
        <v>8.2303673604776514E-2</v>
      </c>
      <c r="D22" s="379">
        <v>702</v>
      </c>
      <c r="E22" s="382">
        <f t="shared" si="0"/>
        <v>7.436440677966101E-2</v>
      </c>
      <c r="F22" s="379">
        <f t="shared" si="1"/>
        <v>2687</v>
      </c>
      <c r="G22" s="382">
        <f t="shared" si="2"/>
        <v>8.0070326002741526E-2</v>
      </c>
    </row>
    <row r="23" spans="1:7" s="116" customFormat="1" ht="12.95">
      <c r="A23" s="291" t="s">
        <v>170</v>
      </c>
      <c r="B23" s="379">
        <v>1248</v>
      </c>
      <c r="C23" s="382">
        <f t="shared" si="0"/>
        <v>5.1745584210962765E-2</v>
      </c>
      <c r="D23" s="379">
        <v>500</v>
      </c>
      <c r="E23" s="382">
        <f t="shared" si="0"/>
        <v>5.2966101694915252E-2</v>
      </c>
      <c r="F23" s="379">
        <f t="shared" si="1"/>
        <v>1748</v>
      </c>
      <c r="G23" s="382">
        <f t="shared" si="2"/>
        <v>5.2088920674652837E-2</v>
      </c>
    </row>
    <row r="24" spans="1:7" s="116" customFormat="1" ht="12.95">
      <c r="A24" s="291" t="s">
        <v>171</v>
      </c>
      <c r="B24" s="379">
        <v>745</v>
      </c>
      <c r="C24" s="382">
        <f t="shared" si="0"/>
        <v>3.0889791856704537E-2</v>
      </c>
      <c r="D24" s="379">
        <v>302</v>
      </c>
      <c r="E24" s="382">
        <f t="shared" si="0"/>
        <v>3.1991525423728816E-2</v>
      </c>
      <c r="F24" s="379">
        <f t="shared" si="1"/>
        <v>1047</v>
      </c>
      <c r="G24" s="382">
        <f t="shared" si="2"/>
        <v>3.1199713928124442E-2</v>
      </c>
    </row>
    <row r="25" spans="1:7" s="116" customFormat="1" ht="12.95">
      <c r="A25" s="291" t="s">
        <v>172</v>
      </c>
      <c r="B25" s="379">
        <v>377</v>
      </c>
      <c r="C25" s="382">
        <f t="shared" si="0"/>
        <v>1.5631478563728336E-2</v>
      </c>
      <c r="D25" s="379">
        <v>175</v>
      </c>
      <c r="E25" s="382">
        <f t="shared" si="0"/>
        <v>1.8538135593220338E-2</v>
      </c>
      <c r="F25" s="379">
        <f t="shared" si="1"/>
        <v>552</v>
      </c>
      <c r="G25" s="382">
        <f t="shared" si="2"/>
        <v>1.6449132844627214E-2</v>
      </c>
    </row>
    <row r="26" spans="1:7" s="116" customFormat="1" ht="12.95">
      <c r="A26" s="291" t="s">
        <v>173</v>
      </c>
      <c r="B26" s="379">
        <v>239</v>
      </c>
      <c r="C26" s="382">
        <f t="shared" si="0"/>
        <v>9.9096110788622609E-3</v>
      </c>
      <c r="D26" s="379">
        <v>113</v>
      </c>
      <c r="E26" s="382">
        <f t="shared" si="0"/>
        <v>1.1970338983050848E-2</v>
      </c>
      <c r="F26" s="379">
        <f t="shared" si="1"/>
        <v>352</v>
      </c>
      <c r="G26" s="382">
        <f t="shared" si="2"/>
        <v>1.0489302103820252E-2</v>
      </c>
    </row>
    <row r="27" spans="1:7" s="116" customFormat="1" ht="12.95">
      <c r="B27" s="380"/>
      <c r="C27" s="380"/>
      <c r="D27" s="380"/>
      <c r="E27" s="380"/>
      <c r="F27" s="380"/>
    </row>
    <row r="28" spans="1:7" s="116" customFormat="1" ht="12.95">
      <c r="A28" s="135" t="s">
        <v>154</v>
      </c>
      <c r="B28" s="380"/>
      <c r="C28" s="380"/>
      <c r="D28" s="380"/>
      <c r="E28" s="380"/>
      <c r="F28" s="380"/>
    </row>
  </sheetData>
  <sheetProtection selectLockedCells="1" selectUnlockedCells="1"/>
  <mergeCells count="6">
    <mergeCell ref="A3:G3"/>
    <mergeCell ref="A7:A9"/>
    <mergeCell ref="B7:G7"/>
    <mergeCell ref="B8:C8"/>
    <mergeCell ref="D8:E8"/>
    <mergeCell ref="F8:G8"/>
  </mergeCells>
  <conditionalFormatting sqref="A4:C4">
    <cfRule type="duplicateValues" dxfId="228" priority="5"/>
  </conditionalFormatting>
  <conditionalFormatting sqref="B5:C5">
    <cfRule type="duplicateValues" dxfId="227" priority="4"/>
  </conditionalFormatting>
  <conditionalFormatting sqref="A5">
    <cfRule type="duplicateValues" dxfId="226" priority="3"/>
  </conditionalFormatting>
  <conditionalFormatting sqref="D4:G4">
    <cfRule type="duplicateValues" dxfId="225" priority="2"/>
  </conditionalFormatting>
  <conditionalFormatting sqref="D5:G5">
    <cfRule type="duplicateValues" dxfId="22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B447-5F45-804B-86CC-2F6C4AEB4C23}">
  <dimension ref="A1:E40"/>
  <sheetViews>
    <sheetView showGridLines="0" topLeftCell="A3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29.7109375" style="419" customWidth="1"/>
    <col min="3" max="3" width="13.7109375" style="419" customWidth="1"/>
    <col min="4" max="16384" width="11.42578125" style="419"/>
  </cols>
  <sheetData>
    <row r="1" spans="1:5" s="418" customFormat="1" ht="59.25" customHeight="1"/>
    <row r="2" spans="1:5" s="418" customFormat="1" ht="3.75" customHeight="1"/>
    <row r="3" spans="1:5" ht="28.5" customHeight="1">
      <c r="A3" s="636" t="s">
        <v>110</v>
      </c>
      <c r="B3" s="636"/>
      <c r="C3" s="636"/>
      <c r="D3" s="636"/>
      <c r="E3" s="636"/>
    </row>
    <row r="4" spans="1:5">
      <c r="A4" s="654" t="s">
        <v>46</v>
      </c>
      <c r="B4" s="654"/>
      <c r="C4" s="654"/>
      <c r="D4" s="654"/>
      <c r="E4" s="654"/>
    </row>
    <row r="5" spans="1:5">
      <c r="A5" s="654"/>
      <c r="B5" s="654"/>
      <c r="C5" s="654"/>
      <c r="D5" s="654"/>
      <c r="E5" s="654"/>
    </row>
    <row r="7" spans="1:5" ht="30" customHeight="1">
      <c r="A7" s="429"/>
      <c r="B7" s="638" t="s">
        <v>369</v>
      </c>
      <c r="C7" s="639"/>
      <c r="D7" s="639"/>
      <c r="E7" s="640"/>
    </row>
    <row r="8" spans="1:5">
      <c r="A8" s="641" t="s">
        <v>370</v>
      </c>
      <c r="B8" s="655" t="s">
        <v>371</v>
      </c>
      <c r="C8" s="656"/>
      <c r="D8" s="638" t="s">
        <v>372</v>
      </c>
      <c r="E8" s="640"/>
    </row>
    <row r="9" spans="1:5" ht="17.100000000000001">
      <c r="A9" s="647"/>
      <c r="B9" s="657"/>
      <c r="C9" s="658"/>
      <c r="D9" s="397" t="s">
        <v>374</v>
      </c>
      <c r="E9" s="397" t="s">
        <v>153</v>
      </c>
    </row>
    <row r="10" spans="1:5">
      <c r="A10" s="430" t="s">
        <v>375</v>
      </c>
      <c r="B10" s="431" t="s">
        <v>426</v>
      </c>
      <c r="C10" s="432">
        <v>102</v>
      </c>
      <c r="D10" s="433">
        <f t="shared" ref="D10:D11" si="0">C10</f>
        <v>102</v>
      </c>
      <c r="E10" s="434">
        <f>+D10/$D$16</f>
        <v>2.305084745762712E-2</v>
      </c>
    </row>
    <row r="11" spans="1:5">
      <c r="A11" s="435" t="s">
        <v>376</v>
      </c>
      <c r="B11" s="431" t="s">
        <v>378</v>
      </c>
      <c r="C11" s="432">
        <v>2</v>
      </c>
      <c r="D11" s="433">
        <f t="shared" si="0"/>
        <v>2</v>
      </c>
      <c r="E11" s="434">
        <f>+D11/$D$16</f>
        <v>4.519774011299435E-4</v>
      </c>
    </row>
    <row r="12" spans="1:5">
      <c r="A12" s="629" t="s">
        <v>381</v>
      </c>
      <c r="B12" s="436" t="s">
        <v>382</v>
      </c>
      <c r="C12" s="437">
        <v>50</v>
      </c>
      <c r="D12" s="648">
        <f>SUM(C12:C15)</f>
        <v>4321</v>
      </c>
      <c r="E12" s="651">
        <f>+D12/D16</f>
        <v>0.9764971751412429</v>
      </c>
    </row>
    <row r="13" spans="1:5">
      <c r="A13" s="646"/>
      <c r="B13" s="436" t="s">
        <v>377</v>
      </c>
      <c r="C13" s="437">
        <v>285</v>
      </c>
      <c r="D13" s="649"/>
      <c r="E13" s="649"/>
    </row>
    <row r="14" spans="1:5">
      <c r="A14" s="646"/>
      <c r="B14" s="436" t="s">
        <v>378</v>
      </c>
      <c r="C14" s="437">
        <v>317</v>
      </c>
      <c r="D14" s="649"/>
      <c r="E14" s="649"/>
    </row>
    <row r="15" spans="1:5">
      <c r="A15" s="647"/>
      <c r="B15" s="431" t="s">
        <v>383</v>
      </c>
      <c r="C15" s="432">
        <v>3669</v>
      </c>
      <c r="D15" s="650"/>
      <c r="E15" s="650"/>
    </row>
    <row r="16" spans="1:5">
      <c r="A16" s="429"/>
      <c r="B16" s="652" t="s">
        <v>388</v>
      </c>
      <c r="C16" s="653"/>
      <c r="D16" s="410">
        <f t="shared" ref="D16:E16" si="1">SUM(D10:D15)</f>
        <v>4425</v>
      </c>
      <c r="E16" s="416">
        <f t="shared" si="1"/>
        <v>1</v>
      </c>
    </row>
    <row r="20" spans="1:5" ht="30" customHeight="1">
      <c r="A20" s="439" t="s">
        <v>2</v>
      </c>
      <c r="B20" s="644" t="s">
        <v>389</v>
      </c>
      <c r="C20" s="644"/>
      <c r="D20" s="644"/>
      <c r="E20" s="644"/>
    </row>
    <row r="21" spans="1:5" ht="17.100000000000001">
      <c r="A21" s="439" t="s">
        <v>390</v>
      </c>
      <c r="B21" s="644" t="s">
        <v>391</v>
      </c>
      <c r="C21" s="644"/>
      <c r="D21" s="644"/>
      <c r="E21" s="644"/>
    </row>
    <row r="22" spans="1:5" ht="118.5" customHeight="1">
      <c r="A22" s="439" t="s">
        <v>392</v>
      </c>
      <c r="B22" s="644" t="s">
        <v>393</v>
      </c>
      <c r="C22" s="644"/>
      <c r="D22" s="644"/>
      <c r="E22" s="644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</sheetData>
  <sheetProtection selectLockedCells="1" selectUnlockedCells="1"/>
  <mergeCells count="13">
    <mergeCell ref="A3:E3"/>
    <mergeCell ref="A4:E5"/>
    <mergeCell ref="B7:E7"/>
    <mergeCell ref="A8:A9"/>
    <mergeCell ref="B8:C9"/>
    <mergeCell ref="D8:E8"/>
    <mergeCell ref="B22:E22"/>
    <mergeCell ref="A12:A15"/>
    <mergeCell ref="D12:D15"/>
    <mergeCell ref="E12:E15"/>
    <mergeCell ref="B16:C16"/>
    <mergeCell ref="B20:E20"/>
    <mergeCell ref="B21:E21"/>
  </mergeCells>
  <conditionalFormatting sqref="A4">
    <cfRule type="duplicateValues" dxfId="11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8C26-E7D8-3E4A-81D2-6AE2D667CDE8}">
  <dimension ref="A1:C36"/>
  <sheetViews>
    <sheetView showGridLines="0" tabSelected="1" zoomScale="87" zoomScaleNormal="87" workbookViewId="0">
      <selection activeCell="B36" sqref="B36:C36"/>
    </sheetView>
  </sheetViews>
  <sheetFormatPr defaultColWidth="11.42578125" defaultRowHeight="15.95"/>
  <cols>
    <col min="1" max="1" width="51.140625" style="419" customWidth="1"/>
    <col min="2" max="2" width="29.140625" style="419" customWidth="1"/>
    <col min="3" max="3" width="13.710937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>
      <c r="A4" s="637" t="s">
        <v>47</v>
      </c>
      <c r="B4" s="637"/>
      <c r="C4" s="637"/>
    </row>
    <row r="5" spans="1:3">
      <c r="A5" s="643"/>
      <c r="B5" s="643"/>
      <c r="C5" s="643"/>
    </row>
    <row r="7" spans="1:3" ht="30" customHeight="1">
      <c r="A7" s="440" t="s">
        <v>394</v>
      </c>
      <c r="B7" s="441" t="s">
        <v>374</v>
      </c>
      <c r="C7" s="441" t="s">
        <v>153</v>
      </c>
    </row>
    <row r="8" spans="1:3">
      <c r="A8" s="412" t="s">
        <v>395</v>
      </c>
      <c r="B8" s="442">
        <v>1916</v>
      </c>
      <c r="C8" s="443">
        <f t="shared" ref="C8:C30" si="0">+B8/$B$31</f>
        <v>0.4329943502824859</v>
      </c>
    </row>
    <row r="9" spans="1:3">
      <c r="A9" s="408" t="s">
        <v>398</v>
      </c>
      <c r="B9" s="437">
        <v>486</v>
      </c>
      <c r="C9" s="443">
        <f t="shared" si="0"/>
        <v>0.10983050847457627</v>
      </c>
    </row>
    <row r="10" spans="1:3">
      <c r="A10" s="408" t="s">
        <v>399</v>
      </c>
      <c r="B10" s="437">
        <v>360</v>
      </c>
      <c r="C10" s="443">
        <f t="shared" si="0"/>
        <v>8.1355932203389825E-2</v>
      </c>
    </row>
    <row r="11" spans="1:3">
      <c r="A11" s="408" t="s">
        <v>397</v>
      </c>
      <c r="B11" s="437">
        <v>352</v>
      </c>
      <c r="C11" s="443">
        <f t="shared" si="0"/>
        <v>7.9548022598870061E-2</v>
      </c>
    </row>
    <row r="12" spans="1:3">
      <c r="A12" s="408" t="s">
        <v>396</v>
      </c>
      <c r="B12" s="437">
        <v>248</v>
      </c>
      <c r="C12" s="443">
        <f t="shared" si="0"/>
        <v>5.6045197740112997E-2</v>
      </c>
    </row>
    <row r="13" spans="1:3">
      <c r="A13" s="408" t="s">
        <v>400</v>
      </c>
      <c r="B13" s="437">
        <v>229</v>
      </c>
      <c r="C13" s="443">
        <f t="shared" si="0"/>
        <v>5.1751412429378529E-2</v>
      </c>
    </row>
    <row r="14" spans="1:3">
      <c r="A14" s="408" t="s">
        <v>403</v>
      </c>
      <c r="B14" s="437">
        <v>132</v>
      </c>
      <c r="C14" s="443">
        <f t="shared" si="0"/>
        <v>2.9830508474576273E-2</v>
      </c>
    </row>
    <row r="15" spans="1:3">
      <c r="A15" s="408" t="s">
        <v>404</v>
      </c>
      <c r="B15" s="437">
        <v>127</v>
      </c>
      <c r="C15" s="443">
        <f t="shared" si="0"/>
        <v>2.8700564971751413E-2</v>
      </c>
    </row>
    <row r="16" spans="1:3">
      <c r="A16" s="408" t="s">
        <v>406</v>
      </c>
      <c r="B16" s="437">
        <v>113</v>
      </c>
      <c r="C16" s="443">
        <f t="shared" si="0"/>
        <v>2.5536723163841809E-2</v>
      </c>
    </row>
    <row r="17" spans="1:3">
      <c r="A17" s="408" t="s">
        <v>402</v>
      </c>
      <c r="B17" s="437">
        <v>112</v>
      </c>
      <c r="C17" s="443">
        <f t="shared" si="0"/>
        <v>2.5310734463276835E-2</v>
      </c>
    </row>
    <row r="18" spans="1:3">
      <c r="A18" s="408" t="s">
        <v>401</v>
      </c>
      <c r="B18" s="437">
        <v>83</v>
      </c>
      <c r="C18" s="443">
        <f t="shared" si="0"/>
        <v>1.8757062146892656E-2</v>
      </c>
    </row>
    <row r="19" spans="1:3">
      <c r="A19" s="408" t="s">
        <v>405</v>
      </c>
      <c r="B19" s="437">
        <v>56</v>
      </c>
      <c r="C19" s="443">
        <f t="shared" si="0"/>
        <v>1.2655367231638417E-2</v>
      </c>
    </row>
    <row r="20" spans="1:3">
      <c r="A20" s="408" t="s">
        <v>407</v>
      </c>
      <c r="B20" s="437">
        <v>52</v>
      </c>
      <c r="C20" s="443">
        <f t="shared" si="0"/>
        <v>1.175141242937853E-2</v>
      </c>
    </row>
    <row r="21" spans="1:3">
      <c r="A21" s="408" t="s">
        <v>410</v>
      </c>
      <c r="B21" s="437">
        <v>49</v>
      </c>
      <c r="C21" s="443">
        <f t="shared" si="0"/>
        <v>1.1073446327683615E-2</v>
      </c>
    </row>
    <row r="22" spans="1:3">
      <c r="A22" s="408" t="s">
        <v>409</v>
      </c>
      <c r="B22" s="437">
        <v>25</v>
      </c>
      <c r="C22" s="443">
        <f t="shared" si="0"/>
        <v>5.6497175141242938E-3</v>
      </c>
    </row>
    <row r="23" spans="1:3">
      <c r="A23" s="408" t="s">
        <v>414</v>
      </c>
      <c r="B23" s="437">
        <v>18</v>
      </c>
      <c r="C23" s="443">
        <f t="shared" si="0"/>
        <v>4.0677966101694916E-3</v>
      </c>
    </row>
    <row r="24" spans="1:3">
      <c r="A24" s="408" t="s">
        <v>408</v>
      </c>
      <c r="B24" s="437">
        <v>16</v>
      </c>
      <c r="C24" s="443">
        <f t="shared" si="0"/>
        <v>3.615819209039548E-3</v>
      </c>
    </row>
    <row r="25" spans="1:3">
      <c r="A25" s="408" t="s">
        <v>413</v>
      </c>
      <c r="B25" s="437">
        <v>14</v>
      </c>
      <c r="C25" s="443">
        <f t="shared" si="0"/>
        <v>3.1638418079096044E-3</v>
      </c>
    </row>
    <row r="26" spans="1:3">
      <c r="A26" s="408" t="s">
        <v>411</v>
      </c>
      <c r="B26" s="437">
        <v>13</v>
      </c>
      <c r="C26" s="443">
        <f t="shared" si="0"/>
        <v>2.9378531073446326E-3</v>
      </c>
    </row>
    <row r="27" spans="1:3">
      <c r="A27" s="444" t="s">
        <v>416</v>
      </c>
      <c r="B27" s="445">
        <v>9</v>
      </c>
      <c r="C27" s="443">
        <f t="shared" si="0"/>
        <v>2.0338983050847458E-3</v>
      </c>
    </row>
    <row r="28" spans="1:3">
      <c r="A28" s="444" t="s">
        <v>415</v>
      </c>
      <c r="B28" s="445">
        <v>9</v>
      </c>
      <c r="C28" s="443">
        <f t="shared" si="0"/>
        <v>2.0338983050847458E-3</v>
      </c>
    </row>
    <row r="29" spans="1:3">
      <c r="A29" s="408" t="s">
        <v>418</v>
      </c>
      <c r="B29" s="437">
        <v>5</v>
      </c>
      <c r="C29" s="443">
        <f t="shared" si="0"/>
        <v>1.1299435028248588E-3</v>
      </c>
    </row>
    <row r="30" spans="1:3">
      <c r="A30" s="408" t="s">
        <v>412</v>
      </c>
      <c r="B30" s="437">
        <v>1</v>
      </c>
      <c r="C30" s="443">
        <f t="shared" si="0"/>
        <v>2.2598870056497175E-4</v>
      </c>
    </row>
    <row r="31" spans="1:3">
      <c r="A31" s="446" t="s">
        <v>157</v>
      </c>
      <c r="B31" s="410">
        <f>SUM(B8:B30)</f>
        <v>4425</v>
      </c>
      <c r="C31" s="416">
        <f>SUM(C8:C30)</f>
        <v>0.99999999999999978</v>
      </c>
    </row>
    <row r="34" spans="1:3" ht="51" customHeight="1">
      <c r="A34" s="439" t="s">
        <v>2</v>
      </c>
      <c r="B34" s="659" t="s">
        <v>389</v>
      </c>
      <c r="C34" s="660"/>
    </row>
    <row r="35" spans="1:3" ht="17.100000000000001">
      <c r="A35" s="439" t="s">
        <v>390</v>
      </c>
      <c r="B35" s="661" t="s">
        <v>391</v>
      </c>
      <c r="C35" s="662"/>
    </row>
    <row r="36" spans="1:3" ht="165.75" customHeight="1">
      <c r="A36" s="439" t="s">
        <v>392</v>
      </c>
      <c r="B36" s="659" t="s">
        <v>393</v>
      </c>
      <c r="C36" s="660"/>
    </row>
  </sheetData>
  <sheetProtection selectLockedCells="1" selectUnlockedCells="1"/>
  <mergeCells count="5">
    <mergeCell ref="A3:C3"/>
    <mergeCell ref="A4:C5"/>
    <mergeCell ref="B34:C34"/>
    <mergeCell ref="B35:C35"/>
    <mergeCell ref="B36:C36"/>
  </mergeCells>
  <conditionalFormatting sqref="A4">
    <cfRule type="duplicateValues" dxfId="10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EB104-00C5-7F48-9DDE-8E53320E3BFE}">
  <dimension ref="A1:F27"/>
  <sheetViews>
    <sheetView showGridLines="0" topLeftCell="A7" zoomScale="87" zoomScaleNormal="87" workbookViewId="0">
      <selection activeCell="A3" sqref="A3:F3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4" width="11.42578125" style="419"/>
    <col min="5" max="6" width="15.140625" style="419" customWidth="1"/>
    <col min="7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54" t="s">
        <v>48</v>
      </c>
      <c r="B4" s="654"/>
      <c r="C4" s="654"/>
      <c r="D4" s="654"/>
      <c r="E4" s="654"/>
      <c r="F4" s="654"/>
    </row>
    <row r="5" spans="1:6">
      <c r="A5" s="654"/>
      <c r="B5" s="654"/>
      <c r="C5" s="654"/>
      <c r="D5" s="654"/>
      <c r="E5" s="654"/>
      <c r="F5" s="654"/>
    </row>
    <row r="7" spans="1:6" ht="30" customHeight="1">
      <c r="A7" s="447" t="s">
        <v>427</v>
      </c>
      <c r="B7" s="395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448"/>
      <c r="B8" s="448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629" t="s">
        <v>433</v>
      </c>
      <c r="B9" s="451" t="s">
        <v>434</v>
      </c>
      <c r="C9" s="452">
        <v>76</v>
      </c>
      <c r="D9" s="453"/>
      <c r="E9" s="630">
        <f>SUM(D9:D12)</f>
        <v>82</v>
      </c>
      <c r="F9" s="633">
        <f>+E9/E20</f>
        <v>1.8531073446327685E-2</v>
      </c>
    </row>
    <row r="10" spans="1:6">
      <c r="A10" s="646"/>
      <c r="B10" s="454" t="s">
        <v>435</v>
      </c>
      <c r="C10" s="437"/>
      <c r="D10" s="455">
        <v>76</v>
      </c>
      <c r="E10" s="646"/>
      <c r="F10" s="646"/>
    </row>
    <row r="11" spans="1:6">
      <c r="A11" s="646"/>
      <c r="B11" s="456" t="s">
        <v>436</v>
      </c>
      <c r="C11" s="457">
        <v>6</v>
      </c>
      <c r="D11" s="455"/>
      <c r="E11" s="646"/>
      <c r="F11" s="646"/>
    </row>
    <row r="12" spans="1:6">
      <c r="A12" s="647"/>
      <c r="B12" s="458" t="s">
        <v>437</v>
      </c>
      <c r="C12" s="432"/>
      <c r="D12" s="459">
        <v>6</v>
      </c>
      <c r="E12" s="647"/>
      <c r="F12" s="647"/>
    </row>
    <row r="13" spans="1:6">
      <c r="A13" s="629" t="s">
        <v>438</v>
      </c>
      <c r="B13" s="460" t="s">
        <v>439</v>
      </c>
      <c r="C13" s="461">
        <v>5970</v>
      </c>
      <c r="D13" s="453"/>
      <c r="E13" s="630">
        <f>SUM(D13:D19)</f>
        <v>4343</v>
      </c>
      <c r="F13" s="633">
        <f>+E13/E20</f>
        <v>0.98146892655367235</v>
      </c>
    </row>
    <row r="14" spans="1:6">
      <c r="A14" s="646"/>
      <c r="B14" s="454" t="s">
        <v>440</v>
      </c>
      <c r="C14" s="437"/>
      <c r="D14" s="437">
        <v>2386</v>
      </c>
      <c r="E14" s="646"/>
      <c r="F14" s="646"/>
    </row>
    <row r="15" spans="1:6">
      <c r="A15" s="646"/>
      <c r="B15" s="454" t="s">
        <v>441</v>
      </c>
      <c r="C15" s="437"/>
      <c r="D15" s="437">
        <v>164</v>
      </c>
      <c r="E15" s="646"/>
      <c r="F15" s="646"/>
    </row>
    <row r="16" spans="1:6">
      <c r="A16" s="646"/>
      <c r="B16" s="454" t="s">
        <v>442</v>
      </c>
      <c r="C16" s="437"/>
      <c r="D16" s="437">
        <v>1385</v>
      </c>
      <c r="E16" s="646"/>
      <c r="F16" s="646"/>
    </row>
    <row r="17" spans="1:6">
      <c r="A17" s="646"/>
      <c r="B17" s="454" t="s">
        <v>443</v>
      </c>
      <c r="C17" s="437"/>
      <c r="D17" s="437">
        <v>399</v>
      </c>
      <c r="E17" s="646"/>
      <c r="F17" s="646"/>
    </row>
    <row r="18" spans="1:6">
      <c r="A18" s="646"/>
      <c r="B18" s="460" t="s">
        <v>444</v>
      </c>
      <c r="C18" s="462">
        <v>9</v>
      </c>
      <c r="D18" s="445"/>
      <c r="E18" s="646"/>
      <c r="F18" s="646"/>
    </row>
    <row r="19" spans="1:6">
      <c r="A19" s="647"/>
      <c r="B19" s="458" t="s">
        <v>445</v>
      </c>
      <c r="C19" s="432"/>
      <c r="D19" s="432">
        <v>9</v>
      </c>
      <c r="E19" s="647"/>
      <c r="F19" s="647"/>
    </row>
    <row r="20" spans="1:6">
      <c r="A20" s="429"/>
      <c r="B20" s="429"/>
      <c r="C20" s="652" t="s">
        <v>388</v>
      </c>
      <c r="D20" s="663"/>
      <c r="E20" s="433">
        <f t="shared" ref="E20:F20" si="0">SUM(E9:E19)</f>
        <v>4425</v>
      </c>
      <c r="F20" s="463">
        <f t="shared" si="0"/>
        <v>1</v>
      </c>
    </row>
    <row r="21" spans="1:6">
      <c r="A21" s="464" t="s">
        <v>446</v>
      </c>
      <c r="B21" s="465"/>
      <c r="C21" s="429"/>
      <c r="D21" s="429"/>
      <c r="E21" s="429"/>
      <c r="F21" s="429"/>
    </row>
    <row r="22" spans="1:6">
      <c r="A22" s="464"/>
      <c r="B22" s="465"/>
      <c r="C22" s="429"/>
      <c r="D22" s="429"/>
      <c r="E22" s="429"/>
      <c r="F22" s="429"/>
    </row>
    <row r="25" spans="1:6" ht="30" customHeight="1">
      <c r="A25" s="439" t="s">
        <v>2</v>
      </c>
      <c r="B25" s="659" t="s">
        <v>389</v>
      </c>
      <c r="C25" s="660"/>
    </row>
    <row r="26" spans="1:6" ht="17.100000000000001">
      <c r="A26" s="439" t="s">
        <v>390</v>
      </c>
      <c r="B26" s="661" t="s">
        <v>391</v>
      </c>
      <c r="C26" s="662"/>
    </row>
    <row r="27" spans="1:6" ht="116.25" customHeight="1">
      <c r="A27" s="439" t="s">
        <v>392</v>
      </c>
      <c r="B27" s="659" t="s">
        <v>393</v>
      </c>
      <c r="C27" s="660"/>
    </row>
  </sheetData>
  <sheetProtection selectLockedCells="1" selectUnlockedCells="1"/>
  <mergeCells count="14">
    <mergeCell ref="A3:F3"/>
    <mergeCell ref="A4:F5"/>
    <mergeCell ref="C7:D7"/>
    <mergeCell ref="E7:F7"/>
    <mergeCell ref="A9:A12"/>
    <mergeCell ref="E9:E12"/>
    <mergeCell ref="F9:F12"/>
    <mergeCell ref="B27:C27"/>
    <mergeCell ref="A13:A19"/>
    <mergeCell ref="E13:E19"/>
    <mergeCell ref="F13:F19"/>
    <mergeCell ref="C20:D20"/>
    <mergeCell ref="B25:C25"/>
    <mergeCell ref="B26:C26"/>
  </mergeCells>
  <conditionalFormatting sqref="A4">
    <cfRule type="duplicateValues" dxfId="10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5EACC-6DF1-3149-BED2-86E1055C5381}">
  <dimension ref="A1:E40"/>
  <sheetViews>
    <sheetView showGridLines="0" topLeftCell="A7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41.28515625" style="419" customWidth="1"/>
    <col min="3" max="3" width="13.7109375" style="419" customWidth="1"/>
    <col min="4" max="16384" width="11.42578125" style="419"/>
  </cols>
  <sheetData>
    <row r="1" spans="1:5" s="418" customFormat="1" ht="59.25" customHeight="1"/>
    <row r="2" spans="1:5" s="418" customFormat="1" ht="3.75" customHeight="1"/>
    <row r="3" spans="1:5" ht="28.5" customHeight="1">
      <c r="A3" s="636" t="s">
        <v>110</v>
      </c>
      <c r="B3" s="636"/>
      <c r="C3" s="636"/>
      <c r="D3" s="636"/>
      <c r="E3" s="636"/>
    </row>
    <row r="4" spans="1:5">
      <c r="A4" s="654" t="s">
        <v>49</v>
      </c>
      <c r="B4" s="654"/>
      <c r="C4" s="654"/>
      <c r="D4" s="654"/>
      <c r="E4" s="654"/>
    </row>
    <row r="5" spans="1:5">
      <c r="A5" s="654"/>
      <c r="B5" s="654"/>
      <c r="C5" s="654"/>
      <c r="D5" s="654"/>
      <c r="E5" s="654"/>
    </row>
    <row r="7" spans="1:5" ht="30" customHeight="1">
      <c r="A7" s="429"/>
      <c r="B7" s="638" t="s">
        <v>369</v>
      </c>
      <c r="C7" s="639"/>
      <c r="D7" s="639"/>
      <c r="E7" s="640"/>
    </row>
    <row r="8" spans="1:5">
      <c r="A8" s="641" t="s">
        <v>370</v>
      </c>
      <c r="B8" s="655" t="s">
        <v>371</v>
      </c>
      <c r="C8" s="656"/>
      <c r="D8" s="638" t="s">
        <v>372</v>
      </c>
      <c r="E8" s="640"/>
    </row>
    <row r="9" spans="1:5" ht="17.100000000000001">
      <c r="A9" s="647"/>
      <c r="B9" s="657"/>
      <c r="C9" s="658"/>
      <c r="D9" s="397" t="s">
        <v>374</v>
      </c>
      <c r="E9" s="397" t="s">
        <v>153</v>
      </c>
    </row>
    <row r="10" spans="1:5">
      <c r="A10" s="430" t="s">
        <v>375</v>
      </c>
      <c r="B10" s="431" t="s">
        <v>426</v>
      </c>
      <c r="C10" s="432">
        <v>15</v>
      </c>
      <c r="D10" s="466">
        <f>+C10</f>
        <v>15</v>
      </c>
      <c r="E10" s="467">
        <f>+D10/D15</f>
        <v>6.3505503810330228E-3</v>
      </c>
    </row>
    <row r="11" spans="1:5">
      <c r="A11" s="629" t="s">
        <v>381</v>
      </c>
      <c r="B11" s="436" t="s">
        <v>382</v>
      </c>
      <c r="C11" s="437">
        <v>39</v>
      </c>
      <c r="D11" s="630">
        <f>SUM(C11:C14)</f>
        <v>2347</v>
      </c>
      <c r="E11" s="633">
        <f>+D11/D15</f>
        <v>0.99364944961896695</v>
      </c>
    </row>
    <row r="12" spans="1:5">
      <c r="A12" s="646"/>
      <c r="B12" s="436" t="s">
        <v>377</v>
      </c>
      <c r="C12" s="437">
        <v>403</v>
      </c>
      <c r="D12" s="649"/>
      <c r="E12" s="649"/>
    </row>
    <row r="13" spans="1:5">
      <c r="A13" s="646"/>
      <c r="B13" s="436" t="s">
        <v>378</v>
      </c>
      <c r="C13" s="437">
        <v>393</v>
      </c>
      <c r="D13" s="649"/>
      <c r="E13" s="649"/>
    </row>
    <row r="14" spans="1:5">
      <c r="A14" s="647"/>
      <c r="B14" s="431" t="s">
        <v>383</v>
      </c>
      <c r="C14" s="432">
        <v>1512</v>
      </c>
      <c r="D14" s="650"/>
      <c r="E14" s="650"/>
    </row>
    <row r="15" spans="1:5">
      <c r="A15" s="429"/>
      <c r="B15" s="396" t="s">
        <v>388</v>
      </c>
      <c r="C15" s="410">
        <f t="shared" ref="C15:E15" si="0">SUM(C10:C14)</f>
        <v>2362</v>
      </c>
      <c r="D15" s="410">
        <f t="shared" si="0"/>
        <v>2362</v>
      </c>
      <c r="E15" s="416">
        <f t="shared" si="0"/>
        <v>1</v>
      </c>
    </row>
    <row r="19" spans="1:3" ht="30.75" customHeight="1">
      <c r="A19" s="439" t="s">
        <v>2</v>
      </c>
      <c r="B19" s="659" t="s">
        <v>389</v>
      </c>
      <c r="C19" s="660"/>
    </row>
    <row r="20" spans="1:3" ht="17.100000000000001">
      <c r="A20" s="439" t="s">
        <v>390</v>
      </c>
      <c r="B20" s="661" t="s">
        <v>391</v>
      </c>
      <c r="C20" s="662"/>
    </row>
    <row r="21" spans="1:3" ht="130.5" customHeight="1">
      <c r="A21" s="439" t="s">
        <v>392</v>
      </c>
      <c r="B21" s="659" t="s">
        <v>393</v>
      </c>
      <c r="C21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</sheetData>
  <sheetProtection selectLockedCells="1" selectUnlockedCells="1"/>
  <mergeCells count="12">
    <mergeCell ref="B21:C21"/>
    <mergeCell ref="A3:E3"/>
    <mergeCell ref="A4:E5"/>
    <mergeCell ref="B7:E7"/>
    <mergeCell ref="A8:A9"/>
    <mergeCell ref="B8:C9"/>
    <mergeCell ref="D8:E8"/>
    <mergeCell ref="A11:A14"/>
    <mergeCell ref="D11:D14"/>
    <mergeCell ref="E11:E14"/>
    <mergeCell ref="B19:C19"/>
    <mergeCell ref="B20:C20"/>
  </mergeCells>
  <conditionalFormatting sqref="A4">
    <cfRule type="duplicateValues" dxfId="10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3CA6E-0508-D449-9AB9-C1F8408FA597}">
  <dimension ref="A1:C37"/>
  <sheetViews>
    <sheetView showGridLines="0" topLeftCell="A11" zoomScale="87" zoomScaleNormal="87" workbookViewId="0"/>
  </sheetViews>
  <sheetFormatPr defaultColWidth="11.42578125" defaultRowHeight="15.95"/>
  <cols>
    <col min="1" max="1" width="45" style="419" customWidth="1"/>
    <col min="2" max="2" width="36.42578125" style="419" customWidth="1"/>
    <col min="3" max="3" width="13.710937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>
      <c r="A4" s="637" t="s">
        <v>50</v>
      </c>
      <c r="B4" s="637"/>
      <c r="C4" s="637"/>
    </row>
    <row r="5" spans="1:3">
      <c r="A5" s="643"/>
      <c r="B5" s="643"/>
      <c r="C5" s="643"/>
    </row>
    <row r="7" spans="1:3" ht="30" customHeight="1">
      <c r="A7" s="396" t="s">
        <v>394</v>
      </c>
      <c r="B7" s="468" t="s">
        <v>374</v>
      </c>
      <c r="C7" s="468" t="s">
        <v>153</v>
      </c>
    </row>
    <row r="8" spans="1:3">
      <c r="A8" s="442" t="s">
        <v>395</v>
      </c>
      <c r="B8" s="442">
        <v>646</v>
      </c>
      <c r="C8" s="443">
        <f t="shared" ref="C8:C31" si="0">+B8/$B$32</f>
        <v>0.2734970364098222</v>
      </c>
    </row>
    <row r="9" spans="1:3">
      <c r="A9" s="442" t="s">
        <v>397</v>
      </c>
      <c r="B9" s="442">
        <v>470</v>
      </c>
      <c r="C9" s="443">
        <f t="shared" si="0"/>
        <v>0.19898391193903472</v>
      </c>
    </row>
    <row r="10" spans="1:3">
      <c r="A10" s="442" t="s">
        <v>396</v>
      </c>
      <c r="B10" s="442">
        <v>335</v>
      </c>
      <c r="C10" s="443">
        <f t="shared" si="0"/>
        <v>0.14182895850973751</v>
      </c>
    </row>
    <row r="11" spans="1:3">
      <c r="A11" s="442" t="s">
        <v>399</v>
      </c>
      <c r="B11" s="442">
        <v>158</v>
      </c>
      <c r="C11" s="443">
        <f t="shared" si="0"/>
        <v>6.6892464013547842E-2</v>
      </c>
    </row>
    <row r="12" spans="1:3">
      <c r="A12" s="442" t="s">
        <v>398</v>
      </c>
      <c r="B12" s="442">
        <v>116</v>
      </c>
      <c r="C12" s="443">
        <f t="shared" si="0"/>
        <v>4.9110922946655373E-2</v>
      </c>
    </row>
    <row r="13" spans="1:3">
      <c r="A13" s="442" t="s">
        <v>402</v>
      </c>
      <c r="B13" s="442">
        <v>100</v>
      </c>
      <c r="C13" s="443">
        <f t="shared" si="0"/>
        <v>4.2337002540220152E-2</v>
      </c>
    </row>
    <row r="14" spans="1:3">
      <c r="A14" s="442" t="s">
        <v>406</v>
      </c>
      <c r="B14" s="442">
        <v>86</v>
      </c>
      <c r="C14" s="443">
        <f t="shared" si="0"/>
        <v>3.6409822184589331E-2</v>
      </c>
    </row>
    <row r="15" spans="1:3">
      <c r="A15" s="442" t="s">
        <v>408</v>
      </c>
      <c r="B15" s="442">
        <v>76</v>
      </c>
      <c r="C15" s="443">
        <f t="shared" si="0"/>
        <v>3.2176121930567313E-2</v>
      </c>
    </row>
    <row r="16" spans="1:3">
      <c r="A16" s="442" t="s">
        <v>403</v>
      </c>
      <c r="B16" s="442">
        <v>67</v>
      </c>
      <c r="C16" s="443">
        <f t="shared" si="0"/>
        <v>2.8365791701947501E-2</v>
      </c>
    </row>
    <row r="17" spans="1:3">
      <c r="A17" s="442" t="s">
        <v>410</v>
      </c>
      <c r="B17" s="442">
        <v>62</v>
      </c>
      <c r="C17" s="443">
        <f t="shared" si="0"/>
        <v>2.6248941574936496E-2</v>
      </c>
    </row>
    <row r="18" spans="1:3">
      <c r="A18" s="442" t="s">
        <v>401</v>
      </c>
      <c r="B18" s="442">
        <v>54</v>
      </c>
      <c r="C18" s="443">
        <f t="shared" si="0"/>
        <v>2.2861981371718881E-2</v>
      </c>
    </row>
    <row r="19" spans="1:3">
      <c r="A19" s="442" t="s">
        <v>404</v>
      </c>
      <c r="B19" s="442">
        <v>48</v>
      </c>
      <c r="C19" s="443">
        <f t="shared" si="0"/>
        <v>2.0321761219305672E-2</v>
      </c>
    </row>
    <row r="20" spans="1:3">
      <c r="A20" s="442" t="s">
        <v>400</v>
      </c>
      <c r="B20" s="442">
        <v>41</v>
      </c>
      <c r="C20" s="443">
        <f t="shared" si="0"/>
        <v>1.7358171041490261E-2</v>
      </c>
    </row>
    <row r="21" spans="1:3">
      <c r="A21" s="442" t="s">
        <v>411</v>
      </c>
      <c r="B21" s="442">
        <v>30</v>
      </c>
      <c r="C21" s="443">
        <f t="shared" si="0"/>
        <v>1.2701100762066046E-2</v>
      </c>
    </row>
    <row r="22" spans="1:3">
      <c r="A22" s="442" t="s">
        <v>405</v>
      </c>
      <c r="B22" s="442">
        <v>17</v>
      </c>
      <c r="C22" s="443">
        <f t="shared" si="0"/>
        <v>7.1972904318374255E-3</v>
      </c>
    </row>
    <row r="23" spans="1:3">
      <c r="A23" s="442" t="s">
        <v>416</v>
      </c>
      <c r="B23" s="442">
        <v>14</v>
      </c>
      <c r="C23" s="443">
        <f t="shared" si="0"/>
        <v>5.9271803556308214E-3</v>
      </c>
    </row>
    <row r="24" spans="1:3">
      <c r="A24" s="442" t="s">
        <v>407</v>
      </c>
      <c r="B24" s="442">
        <v>13</v>
      </c>
      <c r="C24" s="443">
        <f t="shared" si="0"/>
        <v>5.5038103302286201E-3</v>
      </c>
    </row>
    <row r="25" spans="1:3">
      <c r="A25" s="442" t="s">
        <v>415</v>
      </c>
      <c r="B25" s="442">
        <v>11</v>
      </c>
      <c r="C25" s="443">
        <f t="shared" si="0"/>
        <v>4.6570702794242165E-3</v>
      </c>
    </row>
    <row r="26" spans="1:3">
      <c r="A26" s="442" t="s">
        <v>414</v>
      </c>
      <c r="B26" s="442">
        <v>8</v>
      </c>
      <c r="C26" s="443">
        <f t="shared" si="0"/>
        <v>3.3869602032176121E-3</v>
      </c>
    </row>
    <row r="27" spans="1:3">
      <c r="A27" s="442" t="s">
        <v>409</v>
      </c>
      <c r="B27" s="442">
        <v>3</v>
      </c>
      <c r="C27" s="443">
        <f t="shared" si="0"/>
        <v>1.2701100762066045E-3</v>
      </c>
    </row>
    <row r="28" spans="1:3">
      <c r="A28" s="442" t="s">
        <v>413</v>
      </c>
      <c r="B28" s="442">
        <v>3</v>
      </c>
      <c r="C28" s="443">
        <f t="shared" si="0"/>
        <v>1.2701100762066045E-3</v>
      </c>
    </row>
    <row r="29" spans="1:3">
      <c r="A29" s="442" t="s">
        <v>418</v>
      </c>
      <c r="B29" s="442">
        <v>2</v>
      </c>
      <c r="C29" s="443">
        <f t="shared" si="0"/>
        <v>8.4674005080440302E-4</v>
      </c>
    </row>
    <row r="30" spans="1:3">
      <c r="A30" s="442" t="s">
        <v>423</v>
      </c>
      <c r="B30" s="442">
        <v>1</v>
      </c>
      <c r="C30" s="443">
        <f t="shared" si="0"/>
        <v>4.2337002540220151E-4</v>
      </c>
    </row>
    <row r="31" spans="1:3" ht="33.950000000000003">
      <c r="A31" s="469" t="s">
        <v>447</v>
      </c>
      <c r="B31" s="442">
        <v>1</v>
      </c>
      <c r="C31" s="443">
        <f t="shared" si="0"/>
        <v>4.2337002540220151E-4</v>
      </c>
    </row>
    <row r="32" spans="1:3">
      <c r="A32" s="433" t="s">
        <v>157</v>
      </c>
      <c r="B32" s="433">
        <f>SUM(B8:B31)</f>
        <v>2362</v>
      </c>
      <c r="C32" s="470">
        <f>SUM(C8:C31)</f>
        <v>1</v>
      </c>
    </row>
    <row r="35" spans="1:3" ht="47.25" customHeight="1">
      <c r="A35" s="439" t="s">
        <v>2</v>
      </c>
      <c r="B35" s="659" t="s">
        <v>389</v>
      </c>
      <c r="C35" s="660"/>
    </row>
    <row r="36" spans="1:3" ht="17.100000000000001">
      <c r="A36" s="439" t="s">
        <v>390</v>
      </c>
      <c r="B36" s="661" t="s">
        <v>391</v>
      </c>
      <c r="C36" s="662"/>
    </row>
    <row r="37" spans="1:3" ht="149.25" customHeight="1">
      <c r="A37" s="439" t="s">
        <v>392</v>
      </c>
      <c r="B37" s="659" t="s">
        <v>393</v>
      </c>
      <c r="C37" s="660"/>
    </row>
  </sheetData>
  <sheetProtection selectLockedCells="1" selectUnlockedCells="1"/>
  <mergeCells count="5">
    <mergeCell ref="A3:C3"/>
    <mergeCell ref="A4:C5"/>
    <mergeCell ref="B35:C35"/>
    <mergeCell ref="B36:C36"/>
    <mergeCell ref="B37:C37"/>
  </mergeCells>
  <conditionalFormatting sqref="A4">
    <cfRule type="duplicateValues" dxfId="10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DEE88-0F4C-A048-8739-3C414107A3C7}">
  <dimension ref="A1:F18"/>
  <sheetViews>
    <sheetView showGridLines="0" zoomScale="87" zoomScaleNormal="87" workbookViewId="0">
      <selection activeCell="A3" sqref="A3:E3"/>
    </sheetView>
  </sheetViews>
  <sheetFormatPr defaultColWidth="11.42578125" defaultRowHeight="15.95"/>
  <cols>
    <col min="1" max="1" width="42.28515625" style="419" customWidth="1"/>
    <col min="2" max="2" width="39.42578125" style="419" customWidth="1"/>
    <col min="3" max="3" width="13.7109375" style="419" customWidth="1"/>
    <col min="4" max="4" width="11.42578125" style="419"/>
    <col min="5" max="6" width="14.42578125" style="419" customWidth="1"/>
    <col min="7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54" t="s">
        <v>51</v>
      </c>
      <c r="B4" s="654"/>
      <c r="C4" s="654"/>
      <c r="D4" s="654"/>
      <c r="E4" s="654"/>
      <c r="F4" s="654"/>
    </row>
    <row r="5" spans="1:6">
      <c r="A5" s="654"/>
      <c r="B5" s="654"/>
      <c r="C5" s="654"/>
      <c r="D5" s="654"/>
      <c r="E5" s="654"/>
      <c r="F5" s="654"/>
    </row>
    <row r="7" spans="1:6" ht="30" customHeight="1">
      <c r="A7" s="641" t="s">
        <v>427</v>
      </c>
      <c r="B7" s="641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646"/>
      <c r="B8" s="646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664" t="s">
        <v>438</v>
      </c>
      <c r="B9" s="471" t="s">
        <v>439</v>
      </c>
      <c r="C9" s="472">
        <f>SUM(D10:D11)</f>
        <v>2362</v>
      </c>
      <c r="D9" s="473"/>
      <c r="E9" s="474">
        <f>+C9</f>
        <v>2362</v>
      </c>
      <c r="F9" s="475">
        <f>+E9/E12</f>
        <v>1</v>
      </c>
    </row>
    <row r="10" spans="1:6">
      <c r="A10" s="664"/>
      <c r="B10" s="476" t="s">
        <v>448</v>
      </c>
      <c r="C10" s="477"/>
      <c r="D10" s="477">
        <v>1020</v>
      </c>
      <c r="E10" s="478"/>
      <c r="F10" s="479"/>
    </row>
    <row r="11" spans="1:6">
      <c r="A11" s="664"/>
      <c r="B11" s="480" t="s">
        <v>449</v>
      </c>
      <c r="C11" s="481"/>
      <c r="D11" s="481">
        <v>1342</v>
      </c>
      <c r="E11" s="482"/>
      <c r="F11" s="483"/>
    </row>
    <row r="12" spans="1:6">
      <c r="A12" s="429"/>
      <c r="B12" s="429"/>
      <c r="C12" s="484" t="s">
        <v>388</v>
      </c>
      <c r="D12" s="485"/>
      <c r="E12" s="486">
        <f>SUM(E9:E10)</f>
        <v>2362</v>
      </c>
      <c r="F12" s="487">
        <f>SUM(F9:F10)</f>
        <v>1</v>
      </c>
    </row>
    <row r="13" spans="1:6">
      <c r="A13" s="665" t="s">
        <v>446</v>
      </c>
      <c r="B13" s="666"/>
      <c r="C13" s="666"/>
      <c r="D13" s="666"/>
      <c r="E13" s="666"/>
      <c r="F13" s="666"/>
    </row>
    <row r="16" spans="1:6" ht="33.75" customHeight="1">
      <c r="A16" s="439" t="s">
        <v>2</v>
      </c>
      <c r="B16" s="667" t="s">
        <v>389</v>
      </c>
      <c r="C16" s="668"/>
    </row>
    <row r="17" spans="1:3" ht="17.100000000000001">
      <c r="A17" s="439" t="s">
        <v>390</v>
      </c>
      <c r="B17" s="669" t="s">
        <v>391</v>
      </c>
      <c r="C17" s="670"/>
    </row>
    <row r="18" spans="1:3" ht="133.5" customHeight="1">
      <c r="A18" s="439" t="s">
        <v>392</v>
      </c>
      <c r="B18" s="667" t="s">
        <v>393</v>
      </c>
      <c r="C18" s="668"/>
    </row>
  </sheetData>
  <sheetProtection selectLockedCells="1" selectUnlockedCells="1"/>
  <mergeCells count="11">
    <mergeCell ref="A3:F3"/>
    <mergeCell ref="A4:F5"/>
    <mergeCell ref="A7:A8"/>
    <mergeCell ref="B7:B8"/>
    <mergeCell ref="C7:D7"/>
    <mergeCell ref="E7:F7"/>
    <mergeCell ref="A9:A11"/>
    <mergeCell ref="A13:F13"/>
    <mergeCell ref="B16:C16"/>
    <mergeCell ref="B17:C17"/>
    <mergeCell ref="B18:C18"/>
  </mergeCells>
  <conditionalFormatting sqref="A4">
    <cfRule type="duplicateValues" dxfId="105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316B-6167-0641-BF12-939E1E12050D}">
  <dimension ref="A1:E40"/>
  <sheetViews>
    <sheetView showGridLines="0" topLeftCell="A6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42" style="419" customWidth="1"/>
    <col min="3" max="3" width="13.7109375" style="419" customWidth="1"/>
    <col min="4" max="16384" width="11.42578125" style="419"/>
  </cols>
  <sheetData>
    <row r="1" spans="1:5" s="418" customFormat="1" ht="59.25" customHeight="1"/>
    <row r="2" spans="1:5" s="418" customFormat="1" ht="3.75" customHeight="1"/>
    <row r="3" spans="1:5" ht="28.5" customHeight="1">
      <c r="A3" s="636" t="s">
        <v>110</v>
      </c>
      <c r="B3" s="636"/>
      <c r="C3" s="636"/>
      <c r="D3" s="636"/>
      <c r="E3" s="636"/>
    </row>
    <row r="4" spans="1:5" ht="15" customHeight="1">
      <c r="A4" s="637" t="s">
        <v>52</v>
      </c>
      <c r="B4" s="637"/>
      <c r="C4" s="637"/>
      <c r="D4" s="637"/>
      <c r="E4" s="637"/>
    </row>
    <row r="5" spans="1:5">
      <c r="A5" s="637"/>
      <c r="B5" s="637"/>
      <c r="C5" s="637"/>
      <c r="D5" s="637"/>
      <c r="E5" s="637"/>
    </row>
    <row r="7" spans="1:5" ht="30" customHeight="1">
      <c r="A7" s="429"/>
      <c r="B7" s="638" t="s">
        <v>369</v>
      </c>
      <c r="C7" s="639"/>
      <c r="D7" s="639"/>
      <c r="E7" s="640"/>
    </row>
    <row r="8" spans="1:5">
      <c r="A8" s="641" t="s">
        <v>370</v>
      </c>
      <c r="B8" s="638" t="s">
        <v>371</v>
      </c>
      <c r="C8" s="640"/>
      <c r="D8" s="638" t="s">
        <v>372</v>
      </c>
      <c r="E8" s="640"/>
    </row>
    <row r="9" spans="1:5" ht="17.100000000000001">
      <c r="A9" s="647"/>
      <c r="B9" s="396" t="s">
        <v>373</v>
      </c>
      <c r="C9" s="396" t="s">
        <v>374</v>
      </c>
      <c r="D9" s="397" t="s">
        <v>374</v>
      </c>
      <c r="E9" s="397" t="s">
        <v>153</v>
      </c>
    </row>
    <row r="10" spans="1:5" ht="17.100000000000001">
      <c r="A10" s="488" t="s">
        <v>375</v>
      </c>
      <c r="B10" s="406" t="s">
        <v>426</v>
      </c>
      <c r="C10" s="489">
        <v>82</v>
      </c>
      <c r="D10" s="490">
        <f>+C10</f>
        <v>82</v>
      </c>
      <c r="E10" s="491">
        <f>+D10/D17</f>
        <v>5.786873676781934E-2</v>
      </c>
    </row>
    <row r="11" spans="1:5">
      <c r="A11" s="629" t="s">
        <v>376</v>
      </c>
      <c r="B11" s="408" t="s">
        <v>377</v>
      </c>
      <c r="C11" s="492">
        <v>3</v>
      </c>
      <c r="D11" s="630">
        <f>+C11+C12</f>
        <v>25</v>
      </c>
      <c r="E11" s="633">
        <f>+D11/D17</f>
        <v>1.7642907551164433E-2</v>
      </c>
    </row>
    <row r="12" spans="1:5">
      <c r="A12" s="647"/>
      <c r="B12" s="406" t="s">
        <v>378</v>
      </c>
      <c r="C12" s="493">
        <v>22</v>
      </c>
      <c r="D12" s="650"/>
      <c r="E12" s="650"/>
    </row>
    <row r="13" spans="1:5">
      <c r="A13" s="629" t="s">
        <v>381</v>
      </c>
      <c r="B13" s="408" t="s">
        <v>382</v>
      </c>
      <c r="C13" s="492">
        <v>52</v>
      </c>
      <c r="D13" s="630">
        <f>SUM(C13:C16)</f>
        <v>1310</v>
      </c>
      <c r="E13" s="633">
        <f>+D13/D17</f>
        <v>0.92448835568101628</v>
      </c>
    </row>
    <row r="14" spans="1:5">
      <c r="A14" s="646"/>
      <c r="B14" s="408" t="s">
        <v>377</v>
      </c>
      <c r="C14" s="492">
        <v>178</v>
      </c>
      <c r="D14" s="649"/>
      <c r="E14" s="649"/>
    </row>
    <row r="15" spans="1:5">
      <c r="A15" s="646"/>
      <c r="B15" s="408" t="s">
        <v>378</v>
      </c>
      <c r="C15" s="492">
        <v>101</v>
      </c>
      <c r="D15" s="649"/>
      <c r="E15" s="649"/>
    </row>
    <row r="16" spans="1:5">
      <c r="A16" s="647"/>
      <c r="B16" s="406" t="s">
        <v>383</v>
      </c>
      <c r="C16" s="493">
        <v>979</v>
      </c>
      <c r="D16" s="650"/>
      <c r="E16" s="650"/>
    </row>
    <row r="17" spans="1:5">
      <c r="A17" s="429"/>
      <c r="B17" s="396" t="s">
        <v>388</v>
      </c>
      <c r="C17" s="410">
        <f t="shared" ref="C17:E17" si="0">SUM(C10:C16)</f>
        <v>1417</v>
      </c>
      <c r="D17" s="410">
        <f t="shared" si="0"/>
        <v>1417</v>
      </c>
      <c r="E17" s="416">
        <f t="shared" si="0"/>
        <v>1</v>
      </c>
    </row>
    <row r="20" spans="1:5" ht="34.5" customHeight="1">
      <c r="A20" s="439" t="s">
        <v>2</v>
      </c>
      <c r="B20" s="659" t="s">
        <v>389</v>
      </c>
      <c r="C20" s="660"/>
    </row>
    <row r="21" spans="1:5" ht="17.100000000000001">
      <c r="A21" s="439" t="s">
        <v>390</v>
      </c>
      <c r="B21" s="661" t="s">
        <v>391</v>
      </c>
      <c r="C21" s="662"/>
    </row>
    <row r="22" spans="1:5" ht="135" customHeight="1">
      <c r="A22" s="439" t="s">
        <v>392</v>
      </c>
      <c r="B22" s="659" t="s">
        <v>393</v>
      </c>
      <c r="C22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</sheetData>
  <sheetProtection selectLockedCells="1" selectUnlockedCells="1"/>
  <mergeCells count="15">
    <mergeCell ref="E11:E12"/>
    <mergeCell ref="A13:A16"/>
    <mergeCell ref="D13:D16"/>
    <mergeCell ref="E13:E16"/>
    <mergeCell ref="A3:E3"/>
    <mergeCell ref="A4:E5"/>
    <mergeCell ref="B7:E7"/>
    <mergeCell ref="A8:A9"/>
    <mergeCell ref="B8:C8"/>
    <mergeCell ref="D8:E8"/>
    <mergeCell ref="B20:C20"/>
    <mergeCell ref="B21:C21"/>
    <mergeCell ref="B22:C22"/>
    <mergeCell ref="A11:A12"/>
    <mergeCell ref="D11:D12"/>
  </mergeCells>
  <conditionalFormatting sqref="A4">
    <cfRule type="duplicateValues" dxfId="10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DFF61-C542-F44B-9C85-89C158D5408B}">
  <dimension ref="A1:C38"/>
  <sheetViews>
    <sheetView showGridLines="0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33" style="419" customWidth="1"/>
    <col min="3" max="3" width="13.710937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>
      <c r="A4" s="637" t="s">
        <v>53</v>
      </c>
      <c r="B4" s="637"/>
      <c r="C4" s="637"/>
    </row>
    <row r="5" spans="1:3">
      <c r="A5" s="643"/>
      <c r="B5" s="643"/>
      <c r="C5" s="643"/>
    </row>
    <row r="7" spans="1:3" ht="30" customHeight="1">
      <c r="A7" s="396" t="s">
        <v>394</v>
      </c>
      <c r="B7" s="468" t="s">
        <v>374</v>
      </c>
      <c r="C7" s="468" t="s">
        <v>153</v>
      </c>
    </row>
    <row r="8" spans="1:3">
      <c r="A8" s="437" t="s">
        <v>395</v>
      </c>
      <c r="B8" s="437">
        <v>414</v>
      </c>
      <c r="C8" s="443">
        <f t="shared" ref="C8:C31" si="0">+B8/$B$32</f>
        <v>0.29216654904728301</v>
      </c>
    </row>
    <row r="9" spans="1:3">
      <c r="A9" s="442" t="s">
        <v>397</v>
      </c>
      <c r="B9" s="442">
        <v>350</v>
      </c>
      <c r="C9" s="443">
        <f t="shared" si="0"/>
        <v>0.24700070571630206</v>
      </c>
    </row>
    <row r="10" spans="1:3">
      <c r="A10" s="437" t="s">
        <v>396</v>
      </c>
      <c r="B10" s="437">
        <v>156</v>
      </c>
      <c r="C10" s="443">
        <f t="shared" si="0"/>
        <v>0.11009174311926606</v>
      </c>
    </row>
    <row r="11" spans="1:3">
      <c r="A11" s="437" t="s">
        <v>402</v>
      </c>
      <c r="B11" s="437">
        <v>60</v>
      </c>
      <c r="C11" s="443">
        <f t="shared" si="0"/>
        <v>4.2342978122794639E-2</v>
      </c>
    </row>
    <row r="12" spans="1:3">
      <c r="A12" s="437" t="s">
        <v>409</v>
      </c>
      <c r="B12" s="437">
        <v>59</v>
      </c>
      <c r="C12" s="443">
        <f t="shared" si="0"/>
        <v>4.1637261820748062E-2</v>
      </c>
    </row>
    <row r="13" spans="1:3">
      <c r="A13" s="437" t="s">
        <v>398</v>
      </c>
      <c r="B13" s="437">
        <v>57</v>
      </c>
      <c r="C13" s="443">
        <f t="shared" si="0"/>
        <v>4.0225829216654907E-2</v>
      </c>
    </row>
    <row r="14" spans="1:3">
      <c r="A14" s="437" t="s">
        <v>403</v>
      </c>
      <c r="B14" s="437">
        <v>56</v>
      </c>
      <c r="C14" s="443">
        <f t="shared" si="0"/>
        <v>3.952011291460833E-2</v>
      </c>
    </row>
    <row r="15" spans="1:3">
      <c r="A15" s="437" t="s">
        <v>412</v>
      </c>
      <c r="B15" s="437">
        <v>47</v>
      </c>
      <c r="C15" s="443">
        <f t="shared" si="0"/>
        <v>3.3168666196189134E-2</v>
      </c>
    </row>
    <row r="16" spans="1:3">
      <c r="A16" s="437" t="s">
        <v>399</v>
      </c>
      <c r="B16" s="437">
        <v>39</v>
      </c>
      <c r="C16" s="443">
        <f t="shared" si="0"/>
        <v>2.7522935779816515E-2</v>
      </c>
    </row>
    <row r="17" spans="1:3">
      <c r="A17" s="437" t="s">
        <v>406</v>
      </c>
      <c r="B17" s="437">
        <v>29</v>
      </c>
      <c r="C17" s="443">
        <f t="shared" si="0"/>
        <v>2.0465772759350742E-2</v>
      </c>
    </row>
    <row r="18" spans="1:3">
      <c r="A18" s="437" t="s">
        <v>400</v>
      </c>
      <c r="B18" s="437">
        <v>26</v>
      </c>
      <c r="C18" s="443">
        <f t="shared" si="0"/>
        <v>1.834862385321101E-2</v>
      </c>
    </row>
    <row r="19" spans="1:3">
      <c r="A19" s="437" t="s">
        <v>404</v>
      </c>
      <c r="B19" s="437">
        <v>25</v>
      </c>
      <c r="C19" s="443">
        <f t="shared" si="0"/>
        <v>1.7642907551164433E-2</v>
      </c>
    </row>
    <row r="20" spans="1:3">
      <c r="A20" s="437" t="s">
        <v>411</v>
      </c>
      <c r="B20" s="437">
        <v>20</v>
      </c>
      <c r="C20" s="443">
        <f t="shared" si="0"/>
        <v>1.4114326040931546E-2</v>
      </c>
    </row>
    <row r="21" spans="1:3">
      <c r="A21" s="437" t="s">
        <v>405</v>
      </c>
      <c r="B21" s="437">
        <v>20</v>
      </c>
      <c r="C21" s="443">
        <f t="shared" si="0"/>
        <v>1.4114326040931546E-2</v>
      </c>
    </row>
    <row r="22" spans="1:3">
      <c r="A22" s="437" t="s">
        <v>401</v>
      </c>
      <c r="B22" s="437">
        <v>17</v>
      </c>
      <c r="C22" s="443">
        <f t="shared" si="0"/>
        <v>1.1997177134791814E-2</v>
      </c>
    </row>
    <row r="23" spans="1:3">
      <c r="A23" s="437" t="s">
        <v>408</v>
      </c>
      <c r="B23" s="437">
        <v>11</v>
      </c>
      <c r="C23" s="443">
        <f t="shared" si="0"/>
        <v>7.7628793225123505E-3</v>
      </c>
    </row>
    <row r="24" spans="1:3">
      <c r="A24" s="437" t="s">
        <v>410</v>
      </c>
      <c r="B24" s="437">
        <v>10</v>
      </c>
      <c r="C24" s="443">
        <f t="shared" si="0"/>
        <v>7.0571630204657732E-3</v>
      </c>
    </row>
    <row r="25" spans="1:3">
      <c r="A25" s="437" t="s">
        <v>414</v>
      </c>
      <c r="B25" s="437">
        <v>6</v>
      </c>
      <c r="C25" s="443">
        <f t="shared" si="0"/>
        <v>4.2342978122794639E-3</v>
      </c>
    </row>
    <row r="26" spans="1:3">
      <c r="A26" s="437" t="s">
        <v>407</v>
      </c>
      <c r="B26" s="437">
        <v>6</v>
      </c>
      <c r="C26" s="443">
        <f t="shared" si="0"/>
        <v>4.2342978122794639E-3</v>
      </c>
    </row>
    <row r="27" spans="1:3">
      <c r="A27" s="437" t="s">
        <v>413</v>
      </c>
      <c r="B27" s="437">
        <v>4</v>
      </c>
      <c r="C27" s="443">
        <f t="shared" si="0"/>
        <v>2.8228652081863093E-3</v>
      </c>
    </row>
    <row r="28" spans="1:3">
      <c r="A28" s="437" t="s">
        <v>416</v>
      </c>
      <c r="B28" s="437">
        <v>2</v>
      </c>
      <c r="C28" s="443">
        <f t="shared" si="0"/>
        <v>1.4114326040931546E-3</v>
      </c>
    </row>
    <row r="29" spans="1:3">
      <c r="A29" s="437" t="s">
        <v>417</v>
      </c>
      <c r="B29" s="437">
        <v>1</v>
      </c>
      <c r="C29" s="443">
        <f t="shared" si="0"/>
        <v>7.0571630204657732E-4</v>
      </c>
    </row>
    <row r="30" spans="1:3">
      <c r="A30" s="437" t="s">
        <v>422</v>
      </c>
      <c r="B30" s="437">
        <v>1</v>
      </c>
      <c r="C30" s="443">
        <f t="shared" si="0"/>
        <v>7.0571630204657732E-4</v>
      </c>
    </row>
    <row r="31" spans="1:3">
      <c r="A31" s="437" t="s">
        <v>424</v>
      </c>
      <c r="B31" s="437">
        <v>1</v>
      </c>
      <c r="C31" s="443">
        <f t="shared" si="0"/>
        <v>7.0571630204657732E-4</v>
      </c>
    </row>
    <row r="32" spans="1:3">
      <c r="A32" s="410" t="s">
        <v>157</v>
      </c>
      <c r="B32" s="494">
        <f>SUM(B8:B31)</f>
        <v>1417</v>
      </c>
      <c r="C32" s="416">
        <f>SUM(C9:C31)</f>
        <v>0.70783345095271688</v>
      </c>
    </row>
    <row r="36" spans="1:3" ht="46.5" customHeight="1">
      <c r="A36" s="439" t="s">
        <v>2</v>
      </c>
      <c r="B36" s="667" t="s">
        <v>389</v>
      </c>
      <c r="C36" s="668"/>
    </row>
    <row r="37" spans="1:3" ht="17.100000000000001">
      <c r="A37" s="439" t="s">
        <v>390</v>
      </c>
      <c r="B37" s="669" t="s">
        <v>391</v>
      </c>
      <c r="C37" s="670"/>
    </row>
    <row r="38" spans="1:3" ht="147" customHeight="1">
      <c r="A38" s="439" t="s">
        <v>392</v>
      </c>
      <c r="B38" s="667" t="s">
        <v>393</v>
      </c>
      <c r="C38" s="668"/>
    </row>
  </sheetData>
  <sheetProtection selectLockedCells="1" selectUnlockedCells="1"/>
  <mergeCells count="5">
    <mergeCell ref="A3:C3"/>
    <mergeCell ref="A4:C5"/>
    <mergeCell ref="B36:C36"/>
    <mergeCell ref="B37:C37"/>
    <mergeCell ref="B38:C38"/>
  </mergeCells>
  <conditionalFormatting sqref="A4">
    <cfRule type="duplicateValues" dxfId="10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25860-BE54-FB45-A2FA-BD0EC3F53C03}">
  <dimension ref="A1:F41"/>
  <sheetViews>
    <sheetView showGridLines="0" topLeftCell="A7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4" width="11.42578125" style="419"/>
    <col min="5" max="6" width="14.28515625" style="419" customWidth="1"/>
    <col min="7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37" t="s">
        <v>54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41" t="s">
        <v>427</v>
      </c>
      <c r="B7" s="641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647"/>
      <c r="B8" s="647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629" t="s">
        <v>433</v>
      </c>
      <c r="B9" s="451" t="s">
        <v>450</v>
      </c>
      <c r="C9" s="452">
        <v>3</v>
      </c>
      <c r="D9" s="453"/>
      <c r="E9" s="495">
        <f>+C9</f>
        <v>3</v>
      </c>
      <c r="F9" s="496">
        <f>+E9/E22</f>
        <v>2.1171489061397319E-3</v>
      </c>
    </row>
    <row r="10" spans="1:6">
      <c r="A10" s="646"/>
      <c r="B10" s="454" t="s">
        <v>451</v>
      </c>
      <c r="C10" s="437"/>
      <c r="D10" s="437">
        <v>3</v>
      </c>
      <c r="E10" s="497"/>
      <c r="F10" s="498"/>
    </row>
    <row r="11" spans="1:6">
      <c r="A11" s="629" t="s">
        <v>438</v>
      </c>
      <c r="B11" s="499" t="s">
        <v>439</v>
      </c>
      <c r="C11" s="500">
        <f>SUM(D12:D13)</f>
        <v>1389</v>
      </c>
      <c r="D11" s="501"/>
      <c r="E11" s="495">
        <f>+C11</f>
        <v>1389</v>
      </c>
      <c r="F11" s="496">
        <f>+E11/E22</f>
        <v>0.98023994354269584</v>
      </c>
    </row>
    <row r="12" spans="1:6">
      <c r="A12" s="646"/>
      <c r="B12" s="454" t="s">
        <v>452</v>
      </c>
      <c r="C12" s="437"/>
      <c r="D12" s="437">
        <v>505</v>
      </c>
      <c r="E12" s="497"/>
      <c r="F12" s="498"/>
    </row>
    <row r="13" spans="1:6">
      <c r="A13" s="647"/>
      <c r="B13" s="458" t="s">
        <v>453</v>
      </c>
      <c r="C13" s="432"/>
      <c r="D13" s="432">
        <v>884</v>
      </c>
      <c r="E13" s="502"/>
      <c r="F13" s="503"/>
    </row>
    <row r="14" spans="1:6">
      <c r="A14" s="629" t="s">
        <v>454</v>
      </c>
      <c r="B14" s="451" t="s">
        <v>455</v>
      </c>
      <c r="C14" s="452">
        <v>3</v>
      </c>
      <c r="D14" s="442"/>
      <c r="E14" s="497">
        <f>+C14+C17</f>
        <v>25</v>
      </c>
      <c r="F14" s="498">
        <f>+E14/E22</f>
        <v>1.7642907551164433E-2</v>
      </c>
    </row>
    <row r="15" spans="1:6">
      <c r="A15" s="646"/>
      <c r="B15" s="454" t="s">
        <v>456</v>
      </c>
      <c r="C15" s="437"/>
      <c r="D15" s="437">
        <v>1</v>
      </c>
      <c r="E15" s="497"/>
      <c r="F15" s="498"/>
    </row>
    <row r="16" spans="1:6" ht="33.950000000000003">
      <c r="A16" s="646"/>
      <c r="B16" s="504" t="s">
        <v>457</v>
      </c>
      <c r="C16" s="437"/>
      <c r="D16" s="437">
        <v>2</v>
      </c>
      <c r="E16" s="497"/>
      <c r="F16" s="498"/>
    </row>
    <row r="17" spans="1:6">
      <c r="A17" s="646"/>
      <c r="B17" s="456" t="s">
        <v>458</v>
      </c>
      <c r="C17" s="457">
        <v>22</v>
      </c>
      <c r="D17" s="437"/>
      <c r="E17" s="497"/>
      <c r="F17" s="498"/>
    </row>
    <row r="18" spans="1:6">
      <c r="A18" s="646"/>
      <c r="B18" s="454" t="s">
        <v>459</v>
      </c>
      <c r="C18" s="437"/>
      <c r="D18" s="437">
        <v>6</v>
      </c>
      <c r="E18" s="497"/>
      <c r="F18" s="498"/>
    </row>
    <row r="19" spans="1:6">
      <c r="A19" s="646"/>
      <c r="B19" s="454" t="s">
        <v>460</v>
      </c>
      <c r="C19" s="437"/>
      <c r="D19" s="437">
        <v>7</v>
      </c>
      <c r="E19" s="497"/>
      <c r="F19" s="498"/>
    </row>
    <row r="20" spans="1:6">
      <c r="A20" s="646"/>
      <c r="B20" s="454" t="s">
        <v>461</v>
      </c>
      <c r="C20" s="437"/>
      <c r="D20" s="437">
        <v>3</v>
      </c>
      <c r="E20" s="497"/>
      <c r="F20" s="498"/>
    </row>
    <row r="21" spans="1:6">
      <c r="A21" s="647"/>
      <c r="B21" s="458" t="s">
        <v>462</v>
      </c>
      <c r="C21" s="432"/>
      <c r="D21" s="432">
        <v>6</v>
      </c>
      <c r="E21" s="502"/>
      <c r="F21" s="503"/>
    </row>
    <row r="22" spans="1:6">
      <c r="A22" s="429"/>
      <c r="B22" s="429"/>
      <c r="C22" s="438" t="s">
        <v>388</v>
      </c>
      <c r="D22" s="449"/>
      <c r="E22" s="433">
        <f>SUM(E9:E21)</f>
        <v>1417</v>
      </c>
      <c r="F22" s="463">
        <f>SUM(F9:F13)</f>
        <v>0.98235709244883562</v>
      </c>
    </row>
    <row r="23" spans="1:6">
      <c r="A23" s="665" t="s">
        <v>446</v>
      </c>
      <c r="B23" s="666"/>
      <c r="C23" s="666"/>
      <c r="D23" s="666"/>
      <c r="E23" s="429"/>
      <c r="F23" s="429"/>
    </row>
    <row r="26" spans="1:6" ht="30" customHeight="1">
      <c r="A26" s="439" t="s">
        <v>2</v>
      </c>
      <c r="B26" s="659" t="s">
        <v>389</v>
      </c>
      <c r="C26" s="660"/>
    </row>
    <row r="27" spans="1:6" ht="17.100000000000001">
      <c r="A27" s="439" t="s">
        <v>390</v>
      </c>
      <c r="B27" s="661" t="s">
        <v>391</v>
      </c>
      <c r="C27" s="662"/>
    </row>
    <row r="28" spans="1:6" ht="114.75" customHeight="1">
      <c r="A28" s="439" t="s">
        <v>392</v>
      </c>
      <c r="B28" s="659" t="s">
        <v>393</v>
      </c>
      <c r="C28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  <row r="41" s="419" customFormat="1"/>
  </sheetData>
  <sheetProtection selectLockedCells="1" selectUnlockedCells="1"/>
  <mergeCells count="13">
    <mergeCell ref="A3:F3"/>
    <mergeCell ref="A4:F5"/>
    <mergeCell ref="A7:A8"/>
    <mergeCell ref="B7:B8"/>
    <mergeCell ref="C7:D7"/>
    <mergeCell ref="E7:F7"/>
    <mergeCell ref="B28:C28"/>
    <mergeCell ref="A9:A10"/>
    <mergeCell ref="A11:A13"/>
    <mergeCell ref="A14:A21"/>
    <mergeCell ref="A23:D23"/>
    <mergeCell ref="B26:C26"/>
    <mergeCell ref="B27:C27"/>
  </mergeCells>
  <conditionalFormatting sqref="A4">
    <cfRule type="duplicateValues" dxfId="10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FA79-A04C-3E4E-9EDD-4DA83B499FBA}">
  <dimension ref="A1:D40"/>
  <sheetViews>
    <sheetView showGridLines="0" zoomScale="87" zoomScaleNormal="87" workbookViewId="0">
      <selection activeCell="A3" sqref="A3:E3"/>
    </sheetView>
  </sheetViews>
  <sheetFormatPr defaultColWidth="11.42578125" defaultRowHeight="15.95"/>
  <cols>
    <col min="1" max="1" width="51.140625" style="419" customWidth="1"/>
    <col min="2" max="2" width="43.42578125" style="419" customWidth="1"/>
    <col min="3" max="3" width="13.7109375" style="419" customWidth="1"/>
    <col min="4" max="16384" width="11.42578125" style="419"/>
  </cols>
  <sheetData>
    <row r="1" spans="1:4" s="418" customFormat="1" ht="59.25" customHeight="1"/>
    <row r="2" spans="1:4" s="418" customFormat="1" ht="3.75" customHeight="1"/>
    <row r="3" spans="1:4" ht="28.5" customHeight="1">
      <c r="A3" s="636" t="s">
        <v>110</v>
      </c>
      <c r="B3" s="636"/>
      <c r="C3" s="636"/>
    </row>
    <row r="4" spans="1:4" ht="16.5">
      <c r="A4" s="637" t="s">
        <v>55</v>
      </c>
      <c r="B4" s="637"/>
      <c r="C4" s="637"/>
    </row>
    <row r="5" spans="1:4">
      <c r="A5" s="643"/>
      <c r="B5" s="643"/>
      <c r="C5" s="643"/>
    </row>
    <row r="7" spans="1:4" ht="30" customHeight="1">
      <c r="A7" s="440" t="s">
        <v>371</v>
      </c>
      <c r="B7" s="441" t="s">
        <v>374</v>
      </c>
      <c r="C7" s="441" t="s">
        <v>153</v>
      </c>
    </row>
    <row r="8" spans="1:4">
      <c r="A8" s="505" t="s">
        <v>463</v>
      </c>
      <c r="B8" s="412">
        <v>564</v>
      </c>
      <c r="C8" s="443">
        <f>+B8/$B$12</f>
        <v>0.68033775633293125</v>
      </c>
    </row>
    <row r="9" spans="1:4">
      <c r="A9" s="506" t="s">
        <v>464</v>
      </c>
      <c r="B9" s="408">
        <v>220</v>
      </c>
      <c r="C9" s="443">
        <f t="shared" ref="C9:C11" si="0">+B9/$B$12</f>
        <v>0.26537997587454765</v>
      </c>
    </row>
    <row r="10" spans="1:4">
      <c r="A10" s="506" t="s">
        <v>465</v>
      </c>
      <c r="B10" s="408">
        <v>44</v>
      </c>
      <c r="C10" s="443">
        <f t="shared" si="0"/>
        <v>5.3075995174909532E-2</v>
      </c>
    </row>
    <row r="11" spans="1:4">
      <c r="A11" s="507" t="s">
        <v>466</v>
      </c>
      <c r="B11" s="444">
        <v>1</v>
      </c>
      <c r="C11" s="443">
        <f t="shared" si="0"/>
        <v>1.2062726176115801E-3</v>
      </c>
    </row>
    <row r="12" spans="1:4">
      <c r="A12" s="446" t="s">
        <v>157</v>
      </c>
      <c r="B12" s="396">
        <f t="shared" ref="B12:C12" si="1">SUM(B8:B11)</f>
        <v>829</v>
      </c>
      <c r="C12" s="508">
        <f t="shared" si="1"/>
        <v>1</v>
      </c>
    </row>
    <row r="13" spans="1:4">
      <c r="A13" s="429"/>
      <c r="B13" s="429"/>
      <c r="C13" s="509"/>
      <c r="D13" s="510"/>
    </row>
    <row r="14" spans="1:4">
      <c r="A14" s="429"/>
      <c r="B14" s="429"/>
      <c r="C14" s="509"/>
      <c r="D14" s="510"/>
    </row>
    <row r="15" spans="1:4" ht="32.25" customHeight="1">
      <c r="A15" s="511" t="s">
        <v>2</v>
      </c>
      <c r="B15" s="659" t="s">
        <v>389</v>
      </c>
      <c r="C15" s="660"/>
    </row>
    <row r="16" spans="1:4">
      <c r="A16" s="511" t="s">
        <v>390</v>
      </c>
      <c r="B16" s="661" t="s">
        <v>391</v>
      </c>
      <c r="C16" s="662"/>
    </row>
    <row r="17" spans="1:3" ht="131.25" customHeight="1">
      <c r="A17" s="511" t="s">
        <v>392</v>
      </c>
      <c r="B17" s="659" t="s">
        <v>393</v>
      </c>
      <c r="C17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</sheetData>
  <sheetProtection selectLockedCells="1" selectUnlockedCells="1"/>
  <mergeCells count="5">
    <mergeCell ref="A3:C3"/>
    <mergeCell ref="A4:C5"/>
    <mergeCell ref="B15:C15"/>
    <mergeCell ref="B16:C16"/>
    <mergeCell ref="B17:C17"/>
  </mergeCells>
  <conditionalFormatting sqref="A4">
    <cfRule type="duplicateValues" dxfId="10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BF268-A98B-B440-A4D1-345566F17028}">
  <dimension ref="A1:N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3" width="11.42578125" style="142"/>
    <col min="14" max="14" width="14.140625" style="128" bestFit="1" customWidth="1"/>
    <col min="15" max="16384" width="11.42578125" style="128"/>
  </cols>
  <sheetData>
    <row r="1" spans="1:14" s="114" customFormat="1" ht="59.25" customHeight="1">
      <c r="B1" s="371"/>
      <c r="C1" s="371"/>
    </row>
    <row r="2" spans="1:14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</row>
    <row r="3" spans="1:14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</row>
    <row r="4" spans="1:14">
      <c r="A4" s="191" t="s">
        <v>9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</row>
    <row r="5" spans="1:14">
      <c r="A5" s="383" t="s">
        <v>174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</row>
    <row r="6" spans="1:14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8" spans="1:14" s="116" customFormat="1" ht="12.95">
      <c r="A8" s="618" t="s">
        <v>112</v>
      </c>
      <c r="B8" s="621" t="s">
        <v>175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3"/>
    </row>
    <row r="9" spans="1:14" s="116" customFormat="1" ht="38.25" customHeight="1">
      <c r="A9" s="619"/>
      <c r="B9" s="621" t="s">
        <v>176</v>
      </c>
      <c r="C9" s="623"/>
      <c r="D9" s="621" t="s">
        <v>177</v>
      </c>
      <c r="E9" s="623"/>
      <c r="F9" s="624" t="s">
        <v>178</v>
      </c>
      <c r="G9" s="737"/>
      <c r="H9" s="621" t="s">
        <v>179</v>
      </c>
      <c r="I9" s="623"/>
      <c r="J9" s="621" t="s">
        <v>180</v>
      </c>
      <c r="K9" s="623"/>
      <c r="L9" s="621" t="s">
        <v>181</v>
      </c>
      <c r="M9" s="623"/>
      <c r="N9" s="41" t="s">
        <v>151</v>
      </c>
    </row>
    <row r="10" spans="1:14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/>
    </row>
    <row r="11" spans="1:14" s="116" customFormat="1" ht="12.95">
      <c r="A11" s="376" t="s">
        <v>114</v>
      </c>
      <c r="B11" s="377">
        <f>SUM(B12:B43)</f>
        <v>10517</v>
      </c>
      <c r="C11" s="381">
        <f t="shared" ref="C11:C43" si="0">B11/$N11</f>
        <v>0.31391218696833117</v>
      </c>
      <c r="D11" s="377">
        <f>SUM(D12:D43)</f>
        <v>25</v>
      </c>
      <c r="E11" s="381">
        <f t="shared" ref="E11:E43" si="1">D11/$N11</f>
        <v>7.4620183267170106E-4</v>
      </c>
      <c r="F11" s="377">
        <f>SUM(F12:F43)</f>
        <v>14</v>
      </c>
      <c r="G11" s="381">
        <f t="shared" ref="G11:G43" si="2">F11/$N11</f>
        <v>4.1787302629615257E-4</v>
      </c>
      <c r="H11" s="377">
        <f>SUM(H12:H43)</f>
        <v>32</v>
      </c>
      <c r="I11" s="381">
        <f t="shared" ref="I11:I43" si="3">H11/$N11</f>
        <v>9.5513834581977734E-4</v>
      </c>
      <c r="J11" s="377">
        <f>SUM(J12:J43)</f>
        <v>1749</v>
      </c>
      <c r="K11" s="381">
        <f>J11/$N11</f>
        <v>5.2204280213712206E-2</v>
      </c>
      <c r="L11" s="377">
        <f>SUM(L12:L43)</f>
        <v>21166</v>
      </c>
      <c r="M11" s="381">
        <f t="shared" ref="M11:M43" si="4">L11/$N11</f>
        <v>0.63176431961316892</v>
      </c>
      <c r="N11" s="377">
        <f>SUM(N12:N43)</f>
        <v>33503</v>
      </c>
    </row>
    <row r="12" spans="1:14" s="116" customFormat="1" ht="12.95">
      <c r="A12" s="291" t="s">
        <v>115</v>
      </c>
      <c r="B12" s="379">
        <v>790</v>
      </c>
      <c r="C12" s="382">
        <f>B12/$N12</f>
        <v>0.98136645962732916</v>
      </c>
      <c r="D12" s="379">
        <v>0</v>
      </c>
      <c r="E12" s="382">
        <f t="shared" si="1"/>
        <v>0</v>
      </c>
      <c r="F12" s="379">
        <v>0</v>
      </c>
      <c r="G12" s="382">
        <f t="shared" si="2"/>
        <v>0</v>
      </c>
      <c r="H12" s="379">
        <v>0</v>
      </c>
      <c r="I12" s="382">
        <f t="shared" si="3"/>
        <v>0</v>
      </c>
      <c r="J12" s="379">
        <v>1</v>
      </c>
      <c r="K12" s="382">
        <f t="shared" ref="K12:K43" si="5">J12/$N12</f>
        <v>1.2422360248447205E-3</v>
      </c>
      <c r="L12" s="379">
        <v>14</v>
      </c>
      <c r="M12" s="382">
        <f>L12/$N12</f>
        <v>1.7391304347826087E-2</v>
      </c>
      <c r="N12" s="379">
        <f>B12+D12+F12+H12+J12+L12</f>
        <v>805</v>
      </c>
    </row>
    <row r="13" spans="1:14" s="116" customFormat="1" ht="12.95">
      <c r="A13" s="291" t="s">
        <v>116</v>
      </c>
      <c r="B13" s="379">
        <v>409</v>
      </c>
      <c r="C13" s="382">
        <f t="shared" si="0"/>
        <v>0.26732026143790849</v>
      </c>
      <c r="D13" s="379">
        <v>3</v>
      </c>
      <c r="E13" s="382">
        <f t="shared" si="1"/>
        <v>1.9607843137254902E-3</v>
      </c>
      <c r="F13" s="379">
        <v>0</v>
      </c>
      <c r="G13" s="382">
        <f t="shared" si="2"/>
        <v>0</v>
      </c>
      <c r="H13" s="379">
        <v>2</v>
      </c>
      <c r="I13" s="382">
        <f t="shared" si="3"/>
        <v>1.30718954248366E-3</v>
      </c>
      <c r="J13" s="379">
        <v>133</v>
      </c>
      <c r="K13" s="382">
        <f t="shared" si="5"/>
        <v>8.6928104575163395E-2</v>
      </c>
      <c r="L13" s="379">
        <v>983</v>
      </c>
      <c r="M13" s="382">
        <f>L13/$N13</f>
        <v>0.642483660130719</v>
      </c>
      <c r="N13" s="379">
        <f t="shared" ref="N13:N43" si="6">B13+D13+F13+H13+J13+L13</f>
        <v>1530</v>
      </c>
    </row>
    <row r="14" spans="1:14" s="116" customFormat="1" ht="12.95">
      <c r="A14" s="291" t="s">
        <v>117</v>
      </c>
      <c r="B14" s="379">
        <v>2</v>
      </c>
      <c r="C14" s="382">
        <f t="shared" si="0"/>
        <v>0.11764705882352941</v>
      </c>
      <c r="D14" s="379">
        <v>0</v>
      </c>
      <c r="E14" s="382">
        <f t="shared" si="1"/>
        <v>0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v>5</v>
      </c>
      <c r="K14" s="382">
        <f t="shared" si="5"/>
        <v>0.29411764705882354</v>
      </c>
      <c r="L14" s="379">
        <v>10</v>
      </c>
      <c r="M14" s="382">
        <f t="shared" si="4"/>
        <v>0.58823529411764708</v>
      </c>
      <c r="N14" s="379">
        <f t="shared" si="6"/>
        <v>17</v>
      </c>
    </row>
    <row r="15" spans="1:14" s="116" customFormat="1" ht="12.95">
      <c r="A15" s="291" t="s">
        <v>118</v>
      </c>
      <c r="B15" s="379">
        <v>678</v>
      </c>
      <c r="C15" s="382">
        <f t="shared" si="0"/>
        <v>0.34294385432473445</v>
      </c>
      <c r="D15" s="379">
        <v>1</v>
      </c>
      <c r="E15" s="382">
        <f t="shared" si="1"/>
        <v>5.0581689428426911E-4</v>
      </c>
      <c r="F15" s="379">
        <v>1</v>
      </c>
      <c r="G15" s="382">
        <f t="shared" si="2"/>
        <v>5.0581689428426911E-4</v>
      </c>
      <c r="H15" s="379">
        <v>3</v>
      </c>
      <c r="I15" s="382">
        <f t="shared" si="3"/>
        <v>1.5174506828528073E-3</v>
      </c>
      <c r="J15" s="379">
        <v>160</v>
      </c>
      <c r="K15" s="382">
        <f t="shared" si="5"/>
        <v>8.0930703085483058E-2</v>
      </c>
      <c r="L15" s="379">
        <v>1134</v>
      </c>
      <c r="M15" s="382">
        <f t="shared" si="4"/>
        <v>0.57359635811836118</v>
      </c>
      <c r="N15" s="379">
        <f t="shared" si="6"/>
        <v>1977</v>
      </c>
    </row>
    <row r="16" spans="1:14" s="116" customFormat="1" ht="12.95">
      <c r="A16" s="291" t="s">
        <v>119</v>
      </c>
      <c r="B16" s="379">
        <v>250</v>
      </c>
      <c r="C16" s="382">
        <f t="shared" si="0"/>
        <v>0.10237510237510238</v>
      </c>
      <c r="D16" s="379">
        <v>4</v>
      </c>
      <c r="E16" s="382">
        <f t="shared" si="1"/>
        <v>1.6380016380016381E-3</v>
      </c>
      <c r="F16" s="379">
        <v>2</v>
      </c>
      <c r="G16" s="382">
        <f t="shared" si="2"/>
        <v>8.1900081900081905E-4</v>
      </c>
      <c r="H16" s="379">
        <v>2</v>
      </c>
      <c r="I16" s="382">
        <f t="shared" si="3"/>
        <v>8.1900081900081905E-4</v>
      </c>
      <c r="J16" s="379">
        <v>53</v>
      </c>
      <c r="K16" s="382">
        <f t="shared" si="5"/>
        <v>2.1703521703521703E-2</v>
      </c>
      <c r="L16" s="379">
        <v>2131</v>
      </c>
      <c r="M16" s="382">
        <f t="shared" si="4"/>
        <v>0.87264537264537267</v>
      </c>
      <c r="N16" s="379">
        <f t="shared" si="6"/>
        <v>2442</v>
      </c>
    </row>
    <row r="17" spans="1:14" s="116" customFormat="1" ht="12.95">
      <c r="A17" s="291" t="s">
        <v>120</v>
      </c>
      <c r="B17" s="379">
        <v>127</v>
      </c>
      <c r="C17" s="382">
        <f t="shared" si="0"/>
        <v>5.5799648506151142E-2</v>
      </c>
      <c r="D17" s="379">
        <v>3</v>
      </c>
      <c r="E17" s="382">
        <f t="shared" si="1"/>
        <v>1.3181019332161687E-3</v>
      </c>
      <c r="F17" s="379">
        <v>0</v>
      </c>
      <c r="G17" s="382">
        <f t="shared" si="2"/>
        <v>0</v>
      </c>
      <c r="H17" s="379">
        <v>21</v>
      </c>
      <c r="I17" s="382">
        <f t="shared" si="3"/>
        <v>9.2267135325131804E-3</v>
      </c>
      <c r="J17" s="379">
        <v>274</v>
      </c>
      <c r="K17" s="382">
        <f t="shared" si="5"/>
        <v>0.12038664323374342</v>
      </c>
      <c r="L17" s="379">
        <v>1851</v>
      </c>
      <c r="M17" s="382">
        <f t="shared" si="4"/>
        <v>0.81326889279437609</v>
      </c>
      <c r="N17" s="379">
        <f t="shared" si="6"/>
        <v>2276</v>
      </c>
    </row>
    <row r="18" spans="1:14" s="116" customFormat="1" ht="12.95">
      <c r="A18" s="291" t="s">
        <v>121</v>
      </c>
      <c r="B18" s="379">
        <v>48</v>
      </c>
      <c r="C18" s="382">
        <f t="shared" si="0"/>
        <v>2.2630834512022632E-2</v>
      </c>
      <c r="D18" s="379">
        <v>0</v>
      </c>
      <c r="E18" s="382">
        <f t="shared" si="1"/>
        <v>0</v>
      </c>
      <c r="F18" s="379">
        <v>0</v>
      </c>
      <c r="G18" s="382">
        <f t="shared" si="2"/>
        <v>0</v>
      </c>
      <c r="H18" s="379">
        <v>0</v>
      </c>
      <c r="I18" s="382">
        <f t="shared" si="3"/>
        <v>0</v>
      </c>
      <c r="J18" s="379">
        <v>2</v>
      </c>
      <c r="K18" s="382">
        <f t="shared" si="5"/>
        <v>9.4295143800094295E-4</v>
      </c>
      <c r="L18" s="379">
        <v>2071</v>
      </c>
      <c r="M18" s="382">
        <f t="shared" si="4"/>
        <v>0.97642621404997643</v>
      </c>
      <c r="N18" s="379">
        <f t="shared" si="6"/>
        <v>2121</v>
      </c>
    </row>
    <row r="19" spans="1:14" s="116" customFormat="1" ht="12.95">
      <c r="A19" s="291" t="s">
        <v>122</v>
      </c>
      <c r="B19" s="379">
        <v>329</v>
      </c>
      <c r="C19" s="382">
        <f t="shared" si="0"/>
        <v>0.22518822724161533</v>
      </c>
      <c r="D19" s="379">
        <v>1</v>
      </c>
      <c r="E19" s="382">
        <f t="shared" si="1"/>
        <v>6.8446269678302531E-4</v>
      </c>
      <c r="F19" s="379">
        <v>0</v>
      </c>
      <c r="G19" s="382">
        <f t="shared" si="2"/>
        <v>0</v>
      </c>
      <c r="H19" s="379">
        <v>0</v>
      </c>
      <c r="I19" s="382">
        <f t="shared" si="3"/>
        <v>0</v>
      </c>
      <c r="J19" s="379">
        <v>31</v>
      </c>
      <c r="K19" s="382">
        <f t="shared" si="5"/>
        <v>2.1218343600273786E-2</v>
      </c>
      <c r="L19" s="379">
        <v>1100</v>
      </c>
      <c r="M19" s="382">
        <f t="shared" si="4"/>
        <v>0.75290896646132788</v>
      </c>
      <c r="N19" s="379">
        <f t="shared" si="6"/>
        <v>1461</v>
      </c>
    </row>
    <row r="20" spans="1:14" s="116" customFormat="1" ht="12.95">
      <c r="A20" s="291" t="s">
        <v>123</v>
      </c>
      <c r="B20" s="379">
        <v>107</v>
      </c>
      <c r="C20" s="382">
        <f t="shared" si="0"/>
        <v>0.47767857142857145</v>
      </c>
      <c r="D20" s="379">
        <v>0</v>
      </c>
      <c r="E20" s="382">
        <f t="shared" si="1"/>
        <v>0</v>
      </c>
      <c r="F20" s="379">
        <v>0</v>
      </c>
      <c r="G20" s="382">
        <f t="shared" si="2"/>
        <v>0</v>
      </c>
      <c r="H20" s="379">
        <v>0</v>
      </c>
      <c r="I20" s="382">
        <f t="shared" si="3"/>
        <v>0</v>
      </c>
      <c r="J20" s="379">
        <v>1</v>
      </c>
      <c r="K20" s="382">
        <f t="shared" si="5"/>
        <v>4.464285714285714E-3</v>
      </c>
      <c r="L20" s="379">
        <v>116</v>
      </c>
      <c r="M20" s="382">
        <f t="shared" si="4"/>
        <v>0.5178571428571429</v>
      </c>
      <c r="N20" s="379">
        <f t="shared" si="6"/>
        <v>224</v>
      </c>
    </row>
    <row r="21" spans="1:14" s="116" customFormat="1" ht="12.95">
      <c r="A21" s="291" t="s">
        <v>124</v>
      </c>
      <c r="B21" s="379">
        <v>1</v>
      </c>
      <c r="C21" s="382">
        <f t="shared" si="0"/>
        <v>0.14285714285714285</v>
      </c>
      <c r="D21" s="379">
        <v>0</v>
      </c>
      <c r="E21" s="382">
        <f t="shared" si="1"/>
        <v>0</v>
      </c>
      <c r="F21" s="379">
        <v>0</v>
      </c>
      <c r="G21" s="382">
        <f t="shared" si="2"/>
        <v>0</v>
      </c>
      <c r="H21" s="379">
        <v>0</v>
      </c>
      <c r="I21" s="382">
        <f t="shared" si="3"/>
        <v>0</v>
      </c>
      <c r="J21" s="379">
        <v>0</v>
      </c>
      <c r="K21" s="382">
        <f t="shared" si="5"/>
        <v>0</v>
      </c>
      <c r="L21" s="379">
        <v>6</v>
      </c>
      <c r="M21" s="382">
        <f t="shared" si="4"/>
        <v>0.8571428571428571</v>
      </c>
      <c r="N21" s="379">
        <f t="shared" si="6"/>
        <v>7</v>
      </c>
    </row>
    <row r="22" spans="1:14" s="116" customFormat="1" ht="12.95">
      <c r="A22" s="291" t="s">
        <v>125</v>
      </c>
      <c r="B22" s="379">
        <v>800</v>
      </c>
      <c r="C22" s="382">
        <f t="shared" si="0"/>
        <v>0.57347670250896055</v>
      </c>
      <c r="D22" s="379">
        <v>2</v>
      </c>
      <c r="E22" s="382">
        <f t="shared" si="1"/>
        <v>1.4336917562724014E-3</v>
      </c>
      <c r="F22" s="379">
        <v>0</v>
      </c>
      <c r="G22" s="382">
        <f t="shared" si="2"/>
        <v>0</v>
      </c>
      <c r="H22" s="379">
        <v>0</v>
      </c>
      <c r="I22" s="382">
        <f t="shared" si="3"/>
        <v>0</v>
      </c>
      <c r="J22" s="379">
        <v>118</v>
      </c>
      <c r="K22" s="382">
        <f t="shared" si="5"/>
        <v>8.4587813620071686E-2</v>
      </c>
      <c r="L22" s="379">
        <v>475</v>
      </c>
      <c r="M22" s="382">
        <f t="shared" si="4"/>
        <v>0.34050179211469533</v>
      </c>
      <c r="N22" s="379">
        <f t="shared" si="6"/>
        <v>1395</v>
      </c>
    </row>
    <row r="23" spans="1:14" s="116" customFormat="1" ht="12.95">
      <c r="A23" s="291" t="s">
        <v>126</v>
      </c>
      <c r="B23" s="379">
        <v>242</v>
      </c>
      <c r="C23" s="382">
        <f t="shared" si="0"/>
        <v>0.6351706036745407</v>
      </c>
      <c r="D23" s="379">
        <v>0</v>
      </c>
      <c r="E23" s="382">
        <f t="shared" si="1"/>
        <v>0</v>
      </c>
      <c r="F23" s="379">
        <v>0</v>
      </c>
      <c r="G23" s="382">
        <f t="shared" si="2"/>
        <v>0</v>
      </c>
      <c r="H23" s="379">
        <v>0</v>
      </c>
      <c r="I23" s="382">
        <f t="shared" si="3"/>
        <v>0</v>
      </c>
      <c r="J23" s="379">
        <v>44</v>
      </c>
      <c r="K23" s="382">
        <f t="shared" si="5"/>
        <v>0.11548556430446194</v>
      </c>
      <c r="L23" s="379">
        <v>95</v>
      </c>
      <c r="M23" s="382">
        <f t="shared" si="4"/>
        <v>0.24934383202099739</v>
      </c>
      <c r="N23" s="379">
        <f t="shared" si="6"/>
        <v>381</v>
      </c>
    </row>
    <row r="24" spans="1:14" s="116" customFormat="1" ht="12.95">
      <c r="A24" s="291" t="s">
        <v>127</v>
      </c>
      <c r="B24" s="379">
        <v>1213</v>
      </c>
      <c r="C24" s="382">
        <f t="shared" si="0"/>
        <v>0.76626658243840806</v>
      </c>
      <c r="D24" s="379">
        <v>0</v>
      </c>
      <c r="E24" s="382">
        <f t="shared" si="1"/>
        <v>0</v>
      </c>
      <c r="F24" s="379">
        <v>0</v>
      </c>
      <c r="G24" s="382">
        <f t="shared" si="2"/>
        <v>0</v>
      </c>
      <c r="H24" s="379">
        <v>0</v>
      </c>
      <c r="I24" s="382">
        <f t="shared" si="3"/>
        <v>0</v>
      </c>
      <c r="J24" s="379">
        <v>354</v>
      </c>
      <c r="K24" s="382">
        <f t="shared" si="5"/>
        <v>0.22362602653190145</v>
      </c>
      <c r="L24" s="379">
        <v>16</v>
      </c>
      <c r="M24" s="382">
        <f t="shared" si="4"/>
        <v>1.010739102969046E-2</v>
      </c>
      <c r="N24" s="379">
        <f t="shared" si="6"/>
        <v>1583</v>
      </c>
    </row>
    <row r="25" spans="1:14" s="116" customFormat="1" ht="12.95">
      <c r="A25" s="291" t="s">
        <v>128</v>
      </c>
      <c r="B25" s="379">
        <v>875</v>
      </c>
      <c r="C25" s="382">
        <f t="shared" si="0"/>
        <v>0.6304034582132565</v>
      </c>
      <c r="D25" s="379">
        <v>0</v>
      </c>
      <c r="E25" s="382">
        <f t="shared" si="1"/>
        <v>0</v>
      </c>
      <c r="F25" s="379">
        <v>3</v>
      </c>
      <c r="G25" s="382">
        <f t="shared" si="2"/>
        <v>2.1613832853025938E-3</v>
      </c>
      <c r="H25" s="379">
        <v>1</v>
      </c>
      <c r="I25" s="382">
        <f t="shared" si="3"/>
        <v>7.2046109510086451E-4</v>
      </c>
      <c r="J25" s="379">
        <v>59</v>
      </c>
      <c r="K25" s="382">
        <f t="shared" si="5"/>
        <v>4.2507204610951012E-2</v>
      </c>
      <c r="L25" s="379">
        <v>450</v>
      </c>
      <c r="M25" s="382">
        <f t="shared" si="4"/>
        <v>0.32420749279538907</v>
      </c>
      <c r="N25" s="379">
        <f t="shared" si="6"/>
        <v>1388</v>
      </c>
    </row>
    <row r="26" spans="1:14" s="116" customFormat="1" ht="12.95">
      <c r="A26" s="291" t="s">
        <v>129</v>
      </c>
      <c r="B26" s="379">
        <v>94</v>
      </c>
      <c r="C26" s="382">
        <f t="shared" si="0"/>
        <v>6.7287043664996424E-2</v>
      </c>
      <c r="D26" s="379">
        <v>0</v>
      </c>
      <c r="E26" s="382">
        <f t="shared" si="1"/>
        <v>0</v>
      </c>
      <c r="F26" s="379">
        <v>3</v>
      </c>
      <c r="G26" s="382">
        <f t="shared" si="2"/>
        <v>2.1474588403722263E-3</v>
      </c>
      <c r="H26" s="379">
        <v>0</v>
      </c>
      <c r="I26" s="382">
        <f t="shared" si="3"/>
        <v>0</v>
      </c>
      <c r="J26" s="379">
        <v>13</v>
      </c>
      <c r="K26" s="382">
        <f t="shared" si="5"/>
        <v>9.3056549749463129E-3</v>
      </c>
      <c r="L26" s="379">
        <v>1287</v>
      </c>
      <c r="M26" s="382">
        <f t="shared" si="4"/>
        <v>0.92125984251968507</v>
      </c>
      <c r="N26" s="379">
        <f t="shared" si="6"/>
        <v>1397</v>
      </c>
    </row>
    <row r="27" spans="1:14" s="116" customFormat="1" ht="12.95">
      <c r="A27" s="291" t="s">
        <v>130</v>
      </c>
      <c r="B27" s="379">
        <v>54</v>
      </c>
      <c r="C27" s="382">
        <f t="shared" si="0"/>
        <v>1</v>
      </c>
      <c r="D27" s="379">
        <v>0</v>
      </c>
      <c r="E27" s="382">
        <f t="shared" si="1"/>
        <v>0</v>
      </c>
      <c r="F27" s="379">
        <v>0</v>
      </c>
      <c r="G27" s="382">
        <f t="shared" si="2"/>
        <v>0</v>
      </c>
      <c r="H27" s="379">
        <v>0</v>
      </c>
      <c r="I27" s="382">
        <f t="shared" si="3"/>
        <v>0</v>
      </c>
      <c r="J27" s="379">
        <v>0</v>
      </c>
      <c r="K27" s="382">
        <f t="shared" si="5"/>
        <v>0</v>
      </c>
      <c r="L27" s="379">
        <v>0</v>
      </c>
      <c r="M27" s="382">
        <f t="shared" si="4"/>
        <v>0</v>
      </c>
      <c r="N27" s="379">
        <f t="shared" si="6"/>
        <v>54</v>
      </c>
    </row>
    <row r="28" spans="1:14" s="116" customFormat="1" ht="12.95">
      <c r="A28" s="291" t="s">
        <v>131</v>
      </c>
      <c r="B28" s="379">
        <v>30</v>
      </c>
      <c r="C28" s="382">
        <f t="shared" si="0"/>
        <v>0.967741935483871</v>
      </c>
      <c r="D28" s="379">
        <v>0</v>
      </c>
      <c r="E28" s="382">
        <f t="shared" si="1"/>
        <v>0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v>0</v>
      </c>
      <c r="K28" s="382">
        <f t="shared" si="5"/>
        <v>0</v>
      </c>
      <c r="L28" s="379">
        <v>1</v>
      </c>
      <c r="M28" s="382">
        <f t="shared" si="4"/>
        <v>3.2258064516129031E-2</v>
      </c>
      <c r="N28" s="379">
        <f t="shared" si="6"/>
        <v>31</v>
      </c>
    </row>
    <row r="29" spans="1:14" s="116" customFormat="1" ht="12.95">
      <c r="A29" s="291" t="s">
        <v>132</v>
      </c>
      <c r="B29" s="379">
        <v>141</v>
      </c>
      <c r="C29" s="382">
        <f t="shared" si="0"/>
        <v>0.1070615034168565</v>
      </c>
      <c r="D29" s="379">
        <v>3</v>
      </c>
      <c r="E29" s="382">
        <f t="shared" si="1"/>
        <v>2.2779043280182231E-3</v>
      </c>
      <c r="F29" s="379">
        <v>2</v>
      </c>
      <c r="G29" s="382">
        <f t="shared" si="2"/>
        <v>1.5186028853454822E-3</v>
      </c>
      <c r="H29" s="379">
        <v>0</v>
      </c>
      <c r="I29" s="382">
        <f t="shared" si="3"/>
        <v>0</v>
      </c>
      <c r="J29" s="379">
        <v>6</v>
      </c>
      <c r="K29" s="382">
        <f t="shared" si="5"/>
        <v>4.5558086560364463E-3</v>
      </c>
      <c r="L29" s="379">
        <v>1165</v>
      </c>
      <c r="M29" s="382">
        <f t="shared" si="4"/>
        <v>0.8845861807137434</v>
      </c>
      <c r="N29" s="379">
        <f t="shared" si="6"/>
        <v>1317</v>
      </c>
    </row>
    <row r="30" spans="1:14" s="116" customFormat="1" ht="12.95">
      <c r="A30" s="291" t="s">
        <v>133</v>
      </c>
      <c r="B30" s="379">
        <v>1412</v>
      </c>
      <c r="C30" s="382">
        <f t="shared" si="0"/>
        <v>0.96316507503410642</v>
      </c>
      <c r="D30" s="379">
        <v>0</v>
      </c>
      <c r="E30" s="382">
        <f t="shared" si="1"/>
        <v>0</v>
      </c>
      <c r="F30" s="379">
        <v>1</v>
      </c>
      <c r="G30" s="382">
        <f t="shared" si="2"/>
        <v>6.8212824010914052E-4</v>
      </c>
      <c r="H30" s="379">
        <v>0</v>
      </c>
      <c r="I30" s="382">
        <f t="shared" si="3"/>
        <v>0</v>
      </c>
      <c r="J30" s="379">
        <v>4</v>
      </c>
      <c r="K30" s="382">
        <f t="shared" si="5"/>
        <v>2.7285129604365621E-3</v>
      </c>
      <c r="L30" s="379">
        <v>49</v>
      </c>
      <c r="M30" s="382">
        <f t="shared" si="4"/>
        <v>3.3424283765347888E-2</v>
      </c>
      <c r="N30" s="379">
        <f t="shared" si="6"/>
        <v>1466</v>
      </c>
    </row>
    <row r="31" spans="1:14" s="116" customFormat="1" ht="12.95">
      <c r="A31" s="291" t="s">
        <v>134</v>
      </c>
      <c r="B31" s="379">
        <v>221</v>
      </c>
      <c r="C31" s="382">
        <f t="shared" si="0"/>
        <v>0.45194274028629855</v>
      </c>
      <c r="D31" s="379">
        <v>1</v>
      </c>
      <c r="E31" s="382">
        <f t="shared" si="1"/>
        <v>2.0449897750511249E-3</v>
      </c>
      <c r="F31" s="379">
        <v>0</v>
      </c>
      <c r="G31" s="382">
        <f t="shared" si="2"/>
        <v>0</v>
      </c>
      <c r="H31" s="379">
        <v>0</v>
      </c>
      <c r="I31" s="382">
        <f t="shared" si="3"/>
        <v>0</v>
      </c>
      <c r="J31" s="379">
        <v>52</v>
      </c>
      <c r="K31" s="382">
        <f t="shared" si="5"/>
        <v>0.10633946830265849</v>
      </c>
      <c r="L31" s="379">
        <v>215</v>
      </c>
      <c r="M31" s="382">
        <f t="shared" si="4"/>
        <v>0.43967280163599182</v>
      </c>
      <c r="N31" s="379">
        <f t="shared" si="6"/>
        <v>489</v>
      </c>
    </row>
    <row r="32" spans="1:14" s="116" customFormat="1" ht="12.95">
      <c r="A32" s="291" t="s">
        <v>135</v>
      </c>
      <c r="B32" s="379">
        <v>88</v>
      </c>
      <c r="C32" s="382">
        <f t="shared" si="0"/>
        <v>0.50285714285714289</v>
      </c>
      <c r="D32" s="379">
        <v>0</v>
      </c>
      <c r="E32" s="382">
        <f t="shared" si="1"/>
        <v>0</v>
      </c>
      <c r="F32" s="379">
        <v>0</v>
      </c>
      <c r="G32" s="382">
        <f t="shared" si="2"/>
        <v>0</v>
      </c>
      <c r="H32" s="379">
        <v>0</v>
      </c>
      <c r="I32" s="382">
        <f t="shared" si="3"/>
        <v>0</v>
      </c>
      <c r="J32" s="379">
        <v>1</v>
      </c>
      <c r="K32" s="382">
        <f t="shared" si="5"/>
        <v>5.7142857142857143E-3</v>
      </c>
      <c r="L32" s="379">
        <v>86</v>
      </c>
      <c r="M32" s="382">
        <f t="shared" si="4"/>
        <v>0.49142857142857144</v>
      </c>
      <c r="N32" s="379">
        <f t="shared" si="6"/>
        <v>175</v>
      </c>
    </row>
    <row r="33" spans="1:14" s="116" customFormat="1" ht="12.95">
      <c r="A33" s="291" t="s">
        <v>136</v>
      </c>
      <c r="B33" s="379">
        <v>322</v>
      </c>
      <c r="C33" s="382">
        <f t="shared" si="0"/>
        <v>0.16770833333333332</v>
      </c>
      <c r="D33" s="379">
        <v>1</v>
      </c>
      <c r="E33" s="382">
        <f t="shared" si="1"/>
        <v>5.2083333333333333E-4</v>
      </c>
      <c r="F33" s="379">
        <v>0</v>
      </c>
      <c r="G33" s="382">
        <f t="shared" si="2"/>
        <v>0</v>
      </c>
      <c r="H33" s="379">
        <v>3</v>
      </c>
      <c r="I33" s="382">
        <f t="shared" si="3"/>
        <v>1.5625000000000001E-3</v>
      </c>
      <c r="J33" s="379">
        <v>146</v>
      </c>
      <c r="K33" s="382">
        <f t="shared" si="5"/>
        <v>7.604166666666666E-2</v>
      </c>
      <c r="L33" s="379">
        <v>1448</v>
      </c>
      <c r="M33" s="382">
        <f t="shared" si="4"/>
        <v>0.75416666666666665</v>
      </c>
      <c r="N33" s="379">
        <f t="shared" si="6"/>
        <v>1920</v>
      </c>
    </row>
    <row r="34" spans="1:14" s="116" customFormat="1" ht="12.95">
      <c r="A34" s="291" t="s">
        <v>137</v>
      </c>
      <c r="B34" s="379">
        <v>15</v>
      </c>
      <c r="C34" s="382">
        <f t="shared" si="0"/>
        <v>1.5463917525773196E-2</v>
      </c>
      <c r="D34" s="379">
        <v>0</v>
      </c>
      <c r="E34" s="382">
        <f t="shared" si="1"/>
        <v>0</v>
      </c>
      <c r="F34" s="379">
        <v>0</v>
      </c>
      <c r="G34" s="382">
        <f t="shared" si="2"/>
        <v>0</v>
      </c>
      <c r="H34" s="379">
        <v>0</v>
      </c>
      <c r="I34" s="382">
        <f t="shared" si="3"/>
        <v>0</v>
      </c>
      <c r="J34" s="379">
        <v>9</v>
      </c>
      <c r="K34" s="382">
        <f t="shared" si="5"/>
        <v>9.2783505154639175E-3</v>
      </c>
      <c r="L34" s="379">
        <v>946</v>
      </c>
      <c r="M34" s="382">
        <f t="shared" si="4"/>
        <v>0.97525773195876286</v>
      </c>
      <c r="N34" s="379">
        <f t="shared" si="6"/>
        <v>970</v>
      </c>
    </row>
    <row r="35" spans="1:14" s="116" customFormat="1" ht="12.95">
      <c r="A35" s="291" t="s">
        <v>138</v>
      </c>
      <c r="B35" s="379">
        <v>778</v>
      </c>
      <c r="C35" s="382">
        <f t="shared" si="0"/>
        <v>0.5263870094722598</v>
      </c>
      <c r="D35" s="379">
        <v>0</v>
      </c>
      <c r="E35" s="382">
        <f t="shared" si="1"/>
        <v>0</v>
      </c>
      <c r="F35" s="379">
        <v>0</v>
      </c>
      <c r="G35" s="382">
        <f t="shared" si="2"/>
        <v>0</v>
      </c>
      <c r="H35" s="379">
        <v>0</v>
      </c>
      <c r="I35" s="382">
        <f t="shared" si="3"/>
        <v>0</v>
      </c>
      <c r="J35" s="379">
        <v>38</v>
      </c>
      <c r="K35" s="382">
        <f t="shared" si="5"/>
        <v>2.571041948579161E-2</v>
      </c>
      <c r="L35" s="379">
        <v>662</v>
      </c>
      <c r="M35" s="382">
        <f t="shared" si="4"/>
        <v>0.44790257104194858</v>
      </c>
      <c r="N35" s="379">
        <f t="shared" si="6"/>
        <v>1478</v>
      </c>
    </row>
    <row r="36" spans="1:14" s="116" customFormat="1" ht="12.95">
      <c r="A36" s="291" t="s">
        <v>139</v>
      </c>
      <c r="B36" s="379">
        <v>69</v>
      </c>
      <c r="C36" s="382">
        <f t="shared" si="0"/>
        <v>7.7094972067039108E-2</v>
      </c>
      <c r="D36" s="379">
        <v>0</v>
      </c>
      <c r="E36" s="382">
        <f t="shared" si="1"/>
        <v>0</v>
      </c>
      <c r="F36" s="379">
        <v>0</v>
      </c>
      <c r="G36" s="382">
        <f t="shared" si="2"/>
        <v>0</v>
      </c>
      <c r="H36" s="379">
        <v>0</v>
      </c>
      <c r="I36" s="382">
        <f t="shared" si="3"/>
        <v>0</v>
      </c>
      <c r="J36" s="379">
        <v>3</v>
      </c>
      <c r="K36" s="382">
        <f t="shared" si="5"/>
        <v>3.3519553072625698E-3</v>
      </c>
      <c r="L36" s="379">
        <v>823</v>
      </c>
      <c r="M36" s="382">
        <f t="shared" si="4"/>
        <v>0.9195530726256983</v>
      </c>
      <c r="N36" s="379">
        <f t="shared" si="6"/>
        <v>895</v>
      </c>
    </row>
    <row r="37" spans="1:14" s="116" customFormat="1" ht="12.95">
      <c r="A37" s="291" t="s">
        <v>140</v>
      </c>
      <c r="B37" s="379">
        <v>522</v>
      </c>
      <c r="C37" s="382">
        <f t="shared" si="0"/>
        <v>0.38438880706921946</v>
      </c>
      <c r="D37" s="379">
        <v>1</v>
      </c>
      <c r="E37" s="382">
        <f t="shared" si="1"/>
        <v>7.3637702503681884E-4</v>
      </c>
      <c r="F37" s="379">
        <v>0</v>
      </c>
      <c r="G37" s="382">
        <f t="shared" si="2"/>
        <v>0</v>
      </c>
      <c r="H37" s="379">
        <v>0</v>
      </c>
      <c r="I37" s="382">
        <f t="shared" si="3"/>
        <v>0</v>
      </c>
      <c r="J37" s="379">
        <v>15</v>
      </c>
      <c r="K37" s="382">
        <f t="shared" si="5"/>
        <v>1.1045655375552283E-2</v>
      </c>
      <c r="L37" s="379">
        <v>820</v>
      </c>
      <c r="M37" s="382">
        <f t="shared" si="4"/>
        <v>0.60382916053019142</v>
      </c>
      <c r="N37" s="379">
        <f t="shared" si="6"/>
        <v>1358</v>
      </c>
    </row>
    <row r="38" spans="1:14" s="116" customFormat="1" ht="12.95">
      <c r="A38" s="291" t="s">
        <v>141</v>
      </c>
      <c r="B38" s="379">
        <v>23</v>
      </c>
      <c r="C38" s="382">
        <f t="shared" si="0"/>
        <v>2.1863117870722433E-2</v>
      </c>
      <c r="D38" s="379">
        <v>2</v>
      </c>
      <c r="E38" s="382">
        <f t="shared" si="1"/>
        <v>1.9011406844106464E-3</v>
      </c>
      <c r="F38" s="379">
        <v>1</v>
      </c>
      <c r="G38" s="382">
        <f t="shared" si="2"/>
        <v>9.5057034220532319E-4</v>
      </c>
      <c r="H38" s="379">
        <v>0</v>
      </c>
      <c r="I38" s="382">
        <f t="shared" si="3"/>
        <v>0</v>
      </c>
      <c r="J38" s="379">
        <v>13</v>
      </c>
      <c r="K38" s="382">
        <f t="shared" si="5"/>
        <v>1.2357414448669201E-2</v>
      </c>
      <c r="L38" s="379">
        <v>1013</v>
      </c>
      <c r="M38" s="382">
        <f t="shared" si="4"/>
        <v>0.96292775665399244</v>
      </c>
      <c r="N38" s="379">
        <f t="shared" si="6"/>
        <v>1052</v>
      </c>
    </row>
    <row r="39" spans="1:14" s="116" customFormat="1" ht="12.95">
      <c r="A39" s="291" t="s">
        <v>142</v>
      </c>
      <c r="B39" s="379">
        <v>194</v>
      </c>
      <c r="C39" s="382">
        <f t="shared" si="0"/>
        <v>0.46973365617433416</v>
      </c>
      <c r="D39" s="379">
        <v>0</v>
      </c>
      <c r="E39" s="382">
        <f t="shared" si="1"/>
        <v>0</v>
      </c>
      <c r="F39" s="379">
        <v>0</v>
      </c>
      <c r="G39" s="382">
        <f t="shared" si="2"/>
        <v>0</v>
      </c>
      <c r="H39" s="379">
        <v>0</v>
      </c>
      <c r="I39" s="382">
        <f t="shared" si="3"/>
        <v>0</v>
      </c>
      <c r="J39" s="379">
        <v>49</v>
      </c>
      <c r="K39" s="382">
        <f t="shared" si="5"/>
        <v>0.11864406779661017</v>
      </c>
      <c r="L39" s="379">
        <v>170</v>
      </c>
      <c r="M39" s="382">
        <f t="shared" si="4"/>
        <v>0.41162227602905571</v>
      </c>
      <c r="N39" s="379">
        <f t="shared" si="6"/>
        <v>413</v>
      </c>
    </row>
    <row r="40" spans="1:14" s="116" customFormat="1" ht="12.95">
      <c r="A40" s="291" t="s">
        <v>143</v>
      </c>
      <c r="B40" s="379">
        <v>288</v>
      </c>
      <c r="C40" s="382">
        <f t="shared" si="0"/>
        <v>0.17988757026858213</v>
      </c>
      <c r="D40" s="379">
        <v>3</v>
      </c>
      <c r="E40" s="382">
        <f t="shared" si="1"/>
        <v>1.8738288569643974E-3</v>
      </c>
      <c r="F40" s="379">
        <v>1</v>
      </c>
      <c r="G40" s="382">
        <f t="shared" si="2"/>
        <v>6.2460961898813238E-4</v>
      </c>
      <c r="H40" s="379">
        <v>0</v>
      </c>
      <c r="I40" s="382">
        <f t="shared" si="3"/>
        <v>0</v>
      </c>
      <c r="J40" s="379">
        <v>7</v>
      </c>
      <c r="K40" s="382">
        <f t="shared" si="5"/>
        <v>4.3722673329169267E-3</v>
      </c>
      <c r="L40" s="379">
        <v>1302</v>
      </c>
      <c r="M40" s="382">
        <f t="shared" si="4"/>
        <v>0.81324172392254845</v>
      </c>
      <c r="N40" s="379">
        <f t="shared" si="6"/>
        <v>1601</v>
      </c>
    </row>
    <row r="41" spans="1:14" s="116" customFormat="1" ht="12.95">
      <c r="A41" s="291" t="s">
        <v>144</v>
      </c>
      <c r="B41" s="379">
        <v>307</v>
      </c>
      <c r="C41" s="382">
        <f t="shared" si="0"/>
        <v>0.2575503355704698</v>
      </c>
      <c r="D41" s="379">
        <v>0</v>
      </c>
      <c r="E41" s="382">
        <f t="shared" si="1"/>
        <v>0</v>
      </c>
      <c r="F41" s="379">
        <v>0</v>
      </c>
      <c r="G41" s="382">
        <f t="shared" si="2"/>
        <v>0</v>
      </c>
      <c r="H41" s="379">
        <v>0</v>
      </c>
      <c r="I41" s="382">
        <f t="shared" si="3"/>
        <v>0</v>
      </c>
      <c r="J41" s="379">
        <v>158</v>
      </c>
      <c r="K41" s="382">
        <f t="shared" si="5"/>
        <v>0.1325503355704698</v>
      </c>
      <c r="L41" s="379">
        <v>727</v>
      </c>
      <c r="M41" s="382">
        <f t="shared" si="4"/>
        <v>0.6098993288590604</v>
      </c>
      <c r="N41" s="379">
        <f t="shared" si="6"/>
        <v>1192</v>
      </c>
    </row>
    <row r="42" spans="1:14" s="116" customFormat="1" ht="12.95">
      <c r="A42" s="291" t="s">
        <v>145</v>
      </c>
      <c r="B42" s="379">
        <v>24</v>
      </c>
      <c r="C42" s="382">
        <f t="shared" si="0"/>
        <v>1</v>
      </c>
      <c r="D42" s="379">
        <v>0</v>
      </c>
      <c r="E42" s="382">
        <f t="shared" si="1"/>
        <v>0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v>0</v>
      </c>
      <c r="K42" s="382">
        <f t="shared" si="5"/>
        <v>0</v>
      </c>
      <c r="L42" s="379">
        <v>0</v>
      </c>
      <c r="M42" s="382">
        <f t="shared" si="4"/>
        <v>0</v>
      </c>
      <c r="N42" s="379">
        <f t="shared" si="6"/>
        <v>24</v>
      </c>
    </row>
    <row r="43" spans="1:14" s="116" customFormat="1" ht="12.95">
      <c r="A43" s="291" t="s">
        <v>146</v>
      </c>
      <c r="B43" s="379">
        <v>64</v>
      </c>
      <c r="C43" s="382">
        <f t="shared" si="0"/>
        <v>1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0</v>
      </c>
      <c r="I43" s="382">
        <f t="shared" si="3"/>
        <v>0</v>
      </c>
      <c r="J43" s="379">
        <v>0</v>
      </c>
      <c r="K43" s="382">
        <f t="shared" si="5"/>
        <v>0</v>
      </c>
      <c r="L43" s="379">
        <v>0</v>
      </c>
      <c r="M43" s="382">
        <f t="shared" si="4"/>
        <v>0</v>
      </c>
      <c r="N43" s="379">
        <f t="shared" si="6"/>
        <v>64</v>
      </c>
    </row>
    <row r="44" spans="1:14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</row>
    <row r="45" spans="1:14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</sheetData>
  <sheetProtection selectLockedCells="1" selectUnlockedCells="1"/>
  <mergeCells count="9">
    <mergeCell ref="A3:N3"/>
    <mergeCell ref="A8:A10"/>
    <mergeCell ref="B8:N8"/>
    <mergeCell ref="B9:C9"/>
    <mergeCell ref="D9:E9"/>
    <mergeCell ref="F9:G9"/>
    <mergeCell ref="H9:I9"/>
    <mergeCell ref="J9:K9"/>
    <mergeCell ref="L9:M9"/>
  </mergeCells>
  <conditionalFormatting sqref="A4:C5">
    <cfRule type="duplicateValues" dxfId="223" priority="5"/>
  </conditionalFormatting>
  <conditionalFormatting sqref="B6:C6">
    <cfRule type="duplicateValues" dxfId="222" priority="4"/>
  </conditionalFormatting>
  <conditionalFormatting sqref="A6">
    <cfRule type="duplicateValues" dxfId="221" priority="3"/>
  </conditionalFormatting>
  <conditionalFormatting sqref="D4:N5">
    <cfRule type="duplicateValues" dxfId="220" priority="2"/>
  </conditionalFormatting>
  <conditionalFormatting sqref="D6:N6">
    <cfRule type="duplicateValues" dxfId="21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0FEBD-682B-E343-8D92-16363A6081E0}">
  <dimension ref="A1:C40"/>
  <sheetViews>
    <sheetView showGridLines="0" zoomScale="87" zoomScaleNormal="87" workbookViewId="0">
      <selection activeCell="A3" sqref="A3:E3"/>
    </sheetView>
  </sheetViews>
  <sheetFormatPr defaultColWidth="11.42578125" defaultRowHeight="15.95"/>
  <cols>
    <col min="1" max="1" width="39.42578125" style="419" customWidth="1"/>
    <col min="2" max="2" width="29.140625" style="419" customWidth="1"/>
    <col min="3" max="3" width="13.710937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 ht="24" customHeight="1">
      <c r="A4" s="637" t="s">
        <v>56</v>
      </c>
      <c r="B4" s="637"/>
      <c r="C4" s="637"/>
    </row>
    <row r="5" spans="1:3" ht="24" customHeight="1">
      <c r="A5" s="643"/>
      <c r="B5" s="643"/>
      <c r="C5" s="643"/>
    </row>
    <row r="7" spans="1:3" ht="30" customHeight="1">
      <c r="A7" s="396" t="s">
        <v>394</v>
      </c>
      <c r="B7" s="468" t="s">
        <v>374</v>
      </c>
      <c r="C7" s="468" t="s">
        <v>153</v>
      </c>
    </row>
    <row r="8" spans="1:3">
      <c r="A8" s="442" t="s">
        <v>395</v>
      </c>
      <c r="B8" s="442">
        <v>272</v>
      </c>
      <c r="C8" s="443">
        <f t="shared" ref="C8:C34" si="0">+B8/$B$35</f>
        <v>0.32810615199034981</v>
      </c>
    </row>
    <row r="9" spans="1:3">
      <c r="A9" s="437" t="s">
        <v>396</v>
      </c>
      <c r="B9" s="437">
        <v>115</v>
      </c>
      <c r="C9" s="443">
        <f t="shared" si="0"/>
        <v>0.13872135102533173</v>
      </c>
    </row>
    <row r="10" spans="1:3">
      <c r="A10" s="437" t="s">
        <v>397</v>
      </c>
      <c r="B10" s="437">
        <v>91</v>
      </c>
      <c r="C10" s="443">
        <f t="shared" si="0"/>
        <v>0.10977080820265379</v>
      </c>
    </row>
    <row r="11" spans="1:3">
      <c r="A11" s="437" t="s">
        <v>398</v>
      </c>
      <c r="B11" s="437">
        <v>62</v>
      </c>
      <c r="C11" s="443">
        <f t="shared" si="0"/>
        <v>7.478890229191798E-2</v>
      </c>
    </row>
    <row r="12" spans="1:3">
      <c r="A12" s="437" t="s">
        <v>399</v>
      </c>
      <c r="B12" s="437">
        <v>42</v>
      </c>
      <c r="C12" s="443">
        <f t="shared" si="0"/>
        <v>5.066344993968637E-2</v>
      </c>
    </row>
    <row r="13" spans="1:3">
      <c r="A13" s="437" t="s">
        <v>401</v>
      </c>
      <c r="B13" s="437">
        <v>37</v>
      </c>
      <c r="C13" s="443">
        <f t="shared" si="0"/>
        <v>4.4632086851628471E-2</v>
      </c>
    </row>
    <row r="14" spans="1:3">
      <c r="A14" s="437" t="s">
        <v>402</v>
      </c>
      <c r="B14" s="437">
        <v>26</v>
      </c>
      <c r="C14" s="443">
        <f t="shared" si="0"/>
        <v>3.1363088057901084E-2</v>
      </c>
    </row>
    <row r="15" spans="1:3">
      <c r="A15" s="437" t="s">
        <v>400</v>
      </c>
      <c r="B15" s="437">
        <v>24</v>
      </c>
      <c r="C15" s="443">
        <f t="shared" si="0"/>
        <v>2.8950542822677925E-2</v>
      </c>
    </row>
    <row r="16" spans="1:3">
      <c r="A16" s="437" t="s">
        <v>404</v>
      </c>
      <c r="B16" s="437">
        <v>22</v>
      </c>
      <c r="C16" s="443">
        <f t="shared" si="0"/>
        <v>2.6537997587454766E-2</v>
      </c>
    </row>
    <row r="17" spans="1:3">
      <c r="A17" s="437" t="s">
        <v>403</v>
      </c>
      <c r="B17" s="437">
        <v>21</v>
      </c>
      <c r="C17" s="443">
        <f t="shared" si="0"/>
        <v>2.5331724969843185E-2</v>
      </c>
    </row>
    <row r="18" spans="1:3">
      <c r="A18" s="437" t="s">
        <v>408</v>
      </c>
      <c r="B18" s="437">
        <v>18</v>
      </c>
      <c r="C18" s="443">
        <f t="shared" si="0"/>
        <v>2.1712907117008445E-2</v>
      </c>
    </row>
    <row r="19" spans="1:3">
      <c r="A19" s="437" t="s">
        <v>410</v>
      </c>
      <c r="B19" s="437">
        <v>18</v>
      </c>
      <c r="C19" s="443">
        <f t="shared" si="0"/>
        <v>2.1712907117008445E-2</v>
      </c>
    </row>
    <row r="20" spans="1:3">
      <c r="A20" s="437" t="s">
        <v>405</v>
      </c>
      <c r="B20" s="437">
        <v>16</v>
      </c>
      <c r="C20" s="443">
        <f t="shared" si="0"/>
        <v>1.9300361881785282E-2</v>
      </c>
    </row>
    <row r="21" spans="1:3">
      <c r="A21" s="437" t="s">
        <v>406</v>
      </c>
      <c r="B21" s="437">
        <v>15</v>
      </c>
      <c r="C21" s="443">
        <f t="shared" si="0"/>
        <v>1.8094089264173704E-2</v>
      </c>
    </row>
    <row r="22" spans="1:3">
      <c r="A22" s="437" t="s">
        <v>409</v>
      </c>
      <c r="B22" s="437">
        <v>10</v>
      </c>
      <c r="C22" s="443">
        <f t="shared" si="0"/>
        <v>1.2062726176115802E-2</v>
      </c>
    </row>
    <row r="23" spans="1:3">
      <c r="A23" s="437" t="s">
        <v>407</v>
      </c>
      <c r="B23" s="437">
        <v>5</v>
      </c>
      <c r="C23" s="443">
        <f t="shared" si="0"/>
        <v>6.0313630880579009E-3</v>
      </c>
    </row>
    <row r="24" spans="1:3">
      <c r="A24" s="437" t="s">
        <v>414</v>
      </c>
      <c r="B24" s="437">
        <v>5</v>
      </c>
      <c r="C24" s="443">
        <f t="shared" si="0"/>
        <v>6.0313630880579009E-3</v>
      </c>
    </row>
    <row r="25" spans="1:3">
      <c r="A25" s="437" t="s">
        <v>415</v>
      </c>
      <c r="B25" s="437">
        <v>5</v>
      </c>
      <c r="C25" s="443">
        <f t="shared" si="0"/>
        <v>6.0313630880579009E-3</v>
      </c>
    </row>
    <row r="26" spans="1:3">
      <c r="A26" s="437" t="s">
        <v>411</v>
      </c>
      <c r="B26" s="437">
        <v>5</v>
      </c>
      <c r="C26" s="443">
        <f t="shared" si="0"/>
        <v>6.0313630880579009E-3</v>
      </c>
    </row>
    <row r="27" spans="1:3">
      <c r="A27" s="437" t="s">
        <v>412</v>
      </c>
      <c r="B27" s="437">
        <v>4</v>
      </c>
      <c r="C27" s="443">
        <f t="shared" si="0"/>
        <v>4.8250904704463205E-3</v>
      </c>
    </row>
    <row r="28" spans="1:3">
      <c r="A28" s="437" t="s">
        <v>413</v>
      </c>
      <c r="B28" s="437">
        <v>4</v>
      </c>
      <c r="C28" s="443">
        <f t="shared" si="0"/>
        <v>4.8250904704463205E-3</v>
      </c>
    </row>
    <row r="29" spans="1:3">
      <c r="A29" s="445" t="s">
        <v>417</v>
      </c>
      <c r="B29" s="437">
        <v>2</v>
      </c>
      <c r="C29" s="443">
        <f t="shared" si="0"/>
        <v>2.4125452352231603E-3</v>
      </c>
    </row>
    <row r="30" spans="1:3">
      <c r="A30" s="437" t="s">
        <v>419</v>
      </c>
      <c r="B30" s="437">
        <v>1</v>
      </c>
      <c r="C30" s="443">
        <f t="shared" si="0"/>
        <v>1.2062726176115801E-3</v>
      </c>
    </row>
    <row r="31" spans="1:3">
      <c r="A31" s="445" t="s">
        <v>416</v>
      </c>
      <c r="B31" s="437">
        <v>1</v>
      </c>
      <c r="C31" s="443">
        <f t="shared" si="0"/>
        <v>1.2062726176115801E-3</v>
      </c>
    </row>
    <row r="32" spans="1:3">
      <c r="A32" s="445" t="s">
        <v>423</v>
      </c>
      <c r="B32" s="437">
        <v>1</v>
      </c>
      <c r="C32" s="443">
        <f t="shared" si="0"/>
        <v>1.2062726176115801E-3</v>
      </c>
    </row>
    <row r="33" spans="1:3">
      <c r="A33" s="445" t="s">
        <v>418</v>
      </c>
      <c r="B33" s="437">
        <v>1</v>
      </c>
      <c r="C33" s="443">
        <f t="shared" si="0"/>
        <v>1.2062726176115801E-3</v>
      </c>
    </row>
    <row r="34" spans="1:3">
      <c r="A34" s="445" t="s">
        <v>467</v>
      </c>
      <c r="B34" s="437">
        <v>6</v>
      </c>
      <c r="C34" s="443">
        <f t="shared" si="0"/>
        <v>7.2376357056694813E-3</v>
      </c>
    </row>
    <row r="35" spans="1:3">
      <c r="A35" s="410" t="s">
        <v>157</v>
      </c>
      <c r="B35" s="494">
        <f>SUM(B8:B34)</f>
        <v>829</v>
      </c>
      <c r="C35" s="416">
        <f>SUM(C8:C34)</f>
        <v>0.99999999999999978</v>
      </c>
    </row>
    <row r="38" spans="1:3" ht="48.75" customHeight="1">
      <c r="A38" s="512" t="s">
        <v>2</v>
      </c>
      <c r="B38" s="659" t="s">
        <v>389</v>
      </c>
      <c r="C38" s="660"/>
    </row>
    <row r="39" spans="1:3">
      <c r="A39" s="512" t="s">
        <v>390</v>
      </c>
      <c r="B39" s="661" t="s">
        <v>391</v>
      </c>
      <c r="C39" s="662"/>
    </row>
    <row r="40" spans="1:3" ht="164.25" customHeight="1">
      <c r="A40" s="512" t="s">
        <v>392</v>
      </c>
      <c r="B40" s="659" t="s">
        <v>393</v>
      </c>
      <c r="C40" s="660"/>
    </row>
  </sheetData>
  <sheetProtection selectLockedCells="1" selectUnlockedCells="1"/>
  <mergeCells count="5">
    <mergeCell ref="A3:C3"/>
    <mergeCell ref="A4:C5"/>
    <mergeCell ref="B38:C38"/>
    <mergeCell ref="B39:C39"/>
    <mergeCell ref="B40:C40"/>
  </mergeCells>
  <conditionalFormatting sqref="A4">
    <cfRule type="duplicateValues" dxfId="10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914A3-8112-3240-9175-2B2BA57B8743}">
  <dimension ref="A1:F50"/>
  <sheetViews>
    <sheetView showGridLines="0" topLeftCell="A21" zoomScale="87" zoomScaleNormal="87" workbookViewId="0">
      <selection activeCell="A3" sqref="A3:F3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 ht="16.5">
      <c r="A4" s="637" t="s">
        <v>57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41" t="s">
        <v>468</v>
      </c>
      <c r="B7" s="641" t="s">
        <v>469</v>
      </c>
      <c r="C7" s="638" t="s">
        <v>470</v>
      </c>
      <c r="D7" s="640"/>
      <c r="E7" s="638" t="s">
        <v>471</v>
      </c>
      <c r="F7" s="640"/>
    </row>
    <row r="8" spans="1:6" ht="17.100000000000001">
      <c r="A8" s="647"/>
      <c r="B8" s="647"/>
      <c r="C8" s="396">
        <v>2</v>
      </c>
      <c r="D8" s="449">
        <v>3</v>
      </c>
      <c r="E8" s="397" t="s">
        <v>374</v>
      </c>
      <c r="F8" s="450" t="s">
        <v>153</v>
      </c>
    </row>
    <row r="9" spans="1:6">
      <c r="A9" s="629" t="s">
        <v>472</v>
      </c>
      <c r="B9" s="513" t="s">
        <v>473</v>
      </c>
      <c r="C9" s="442">
        <v>10</v>
      </c>
      <c r="D9" s="453"/>
      <c r="E9" s="461">
        <f>+C9+C12</f>
        <v>15</v>
      </c>
      <c r="F9" s="514">
        <f>+E9/E37</f>
        <v>1.8094089264173704E-2</v>
      </c>
    </row>
    <row r="10" spans="1:6">
      <c r="A10" s="671"/>
      <c r="B10" s="513" t="s">
        <v>474</v>
      </c>
      <c r="C10" s="442"/>
      <c r="D10" s="453">
        <v>9</v>
      </c>
      <c r="E10" s="461"/>
      <c r="F10" s="514"/>
    </row>
    <row r="11" spans="1:6">
      <c r="A11" s="671"/>
      <c r="B11" s="513" t="s">
        <v>475</v>
      </c>
      <c r="C11" s="442"/>
      <c r="D11" s="453">
        <v>1</v>
      </c>
      <c r="E11" s="461"/>
      <c r="F11" s="514"/>
    </row>
    <row r="12" spans="1:6">
      <c r="A12" s="671"/>
      <c r="B12" s="516" t="s">
        <v>476</v>
      </c>
      <c r="C12" s="442">
        <v>5</v>
      </c>
      <c r="D12" s="453"/>
      <c r="E12" s="461"/>
      <c r="F12" s="514"/>
    </row>
    <row r="13" spans="1:6">
      <c r="A13" s="671"/>
      <c r="B13" s="516" t="s">
        <v>475</v>
      </c>
      <c r="C13" s="437"/>
      <c r="D13" s="437">
        <v>1</v>
      </c>
      <c r="E13" s="457"/>
      <c r="F13" s="517"/>
    </row>
    <row r="14" spans="1:6">
      <c r="A14" s="671"/>
      <c r="B14" s="516" t="s">
        <v>474</v>
      </c>
      <c r="C14" s="437"/>
      <c r="D14" s="437">
        <v>3</v>
      </c>
      <c r="E14" s="457"/>
      <c r="F14" s="517"/>
    </row>
    <row r="15" spans="1:6">
      <c r="A15" s="647"/>
      <c r="B15" s="518" t="s">
        <v>477</v>
      </c>
      <c r="C15" s="432"/>
      <c r="D15" s="432">
        <v>1</v>
      </c>
      <c r="E15" s="490"/>
      <c r="F15" s="491"/>
    </row>
    <row r="16" spans="1:6">
      <c r="A16" s="401" t="s">
        <v>478</v>
      </c>
      <c r="B16" s="513" t="s">
        <v>479</v>
      </c>
      <c r="C16" s="442">
        <v>2</v>
      </c>
      <c r="D16" s="453"/>
      <c r="E16" s="461">
        <f>+C16+C17</f>
        <v>6</v>
      </c>
      <c r="F16" s="514">
        <f>+E16/E37</f>
        <v>7.2376357056694813E-3</v>
      </c>
    </row>
    <row r="17" spans="1:6">
      <c r="A17" s="515"/>
      <c r="B17" s="519" t="s">
        <v>480</v>
      </c>
      <c r="C17" s="520">
        <v>4</v>
      </c>
      <c r="D17" s="445"/>
      <c r="E17" s="462"/>
      <c r="F17" s="521"/>
    </row>
    <row r="18" spans="1:6">
      <c r="A18" s="522" t="s">
        <v>481</v>
      </c>
      <c r="B18" s="523" t="s">
        <v>482</v>
      </c>
      <c r="C18" s="524">
        <v>3</v>
      </c>
      <c r="D18" s="524"/>
      <c r="E18" s="410">
        <f>+C18</f>
        <v>3</v>
      </c>
      <c r="F18" s="416">
        <f>+E18/E37</f>
        <v>3.6188178528347406E-3</v>
      </c>
    </row>
    <row r="19" spans="1:6">
      <c r="A19" s="401" t="s">
        <v>483</v>
      </c>
      <c r="B19" s="525" t="s">
        <v>484</v>
      </c>
      <c r="C19" s="445">
        <v>8</v>
      </c>
      <c r="D19" s="445"/>
      <c r="E19" s="462">
        <f>+C19+C22+C25+C28</f>
        <v>766</v>
      </c>
      <c r="F19" s="526">
        <f>+E19/E37</f>
        <v>0.92400482509047044</v>
      </c>
    </row>
    <row r="20" spans="1:6">
      <c r="A20" s="515"/>
      <c r="B20" s="525" t="s">
        <v>485</v>
      </c>
      <c r="C20" s="445"/>
      <c r="D20" s="445">
        <v>7</v>
      </c>
      <c r="E20" s="462"/>
      <c r="F20" s="526"/>
    </row>
    <row r="21" spans="1:6">
      <c r="A21" s="515"/>
      <c r="B21" s="525" t="s">
        <v>486</v>
      </c>
      <c r="C21" s="445"/>
      <c r="D21" s="445">
        <v>1</v>
      </c>
      <c r="E21" s="462"/>
      <c r="F21" s="526"/>
    </row>
    <row r="22" spans="1:6">
      <c r="A22" s="515"/>
      <c r="B22" s="525" t="s">
        <v>487</v>
      </c>
      <c r="C22" s="445">
        <f>SUM(D23:D24)</f>
        <v>23</v>
      </c>
      <c r="D22" s="445"/>
      <c r="E22" s="462"/>
      <c r="F22" s="526">
        <f>+E22/E37</f>
        <v>0</v>
      </c>
    </row>
    <row r="23" spans="1:6">
      <c r="A23" s="527"/>
      <c r="B23" s="454" t="s">
        <v>488</v>
      </c>
      <c r="C23" s="437"/>
      <c r="D23" s="437">
        <v>2</v>
      </c>
      <c r="E23" s="457"/>
      <c r="F23" s="528"/>
    </row>
    <row r="24" spans="1:6">
      <c r="A24" s="527"/>
      <c r="B24" s="454" t="s">
        <v>475</v>
      </c>
      <c r="C24" s="437"/>
      <c r="D24" s="437">
        <v>21</v>
      </c>
      <c r="E24" s="457"/>
      <c r="F24" s="528"/>
    </row>
    <row r="25" spans="1:6">
      <c r="A25" s="527"/>
      <c r="B25" s="525" t="s">
        <v>489</v>
      </c>
      <c r="C25" s="445">
        <f>+D26+D27</f>
        <v>9</v>
      </c>
      <c r="D25" s="445"/>
      <c r="E25" s="462"/>
      <c r="F25" s="526"/>
    </row>
    <row r="26" spans="1:6">
      <c r="A26" s="527"/>
      <c r="B26" s="529" t="s">
        <v>474</v>
      </c>
      <c r="C26" s="445"/>
      <c r="D26" s="445">
        <v>2</v>
      </c>
      <c r="E26" s="462"/>
      <c r="F26" s="526"/>
    </row>
    <row r="27" spans="1:6">
      <c r="A27" s="527"/>
      <c r="B27" s="454" t="s">
        <v>475</v>
      </c>
      <c r="C27" s="445"/>
      <c r="D27" s="445">
        <v>7</v>
      </c>
      <c r="E27" s="462"/>
      <c r="F27" s="526"/>
    </row>
    <row r="28" spans="1:6">
      <c r="A28" s="527"/>
      <c r="B28" s="525" t="s">
        <v>490</v>
      </c>
      <c r="C28" s="445">
        <f>SUM(D29:D30)</f>
        <v>726</v>
      </c>
      <c r="D28" s="445"/>
      <c r="E28" s="462"/>
      <c r="F28" s="526"/>
    </row>
    <row r="29" spans="1:6">
      <c r="A29" s="527"/>
      <c r="B29" s="529" t="s">
        <v>488</v>
      </c>
      <c r="C29" s="445"/>
      <c r="D29" s="445">
        <v>434</v>
      </c>
      <c r="E29" s="462"/>
      <c r="F29" s="526"/>
    </row>
    <row r="30" spans="1:6">
      <c r="A30" s="527"/>
      <c r="B30" s="529" t="s">
        <v>475</v>
      </c>
      <c r="C30" s="445"/>
      <c r="D30" s="445">
        <v>292</v>
      </c>
      <c r="E30" s="462"/>
      <c r="F30" s="526"/>
    </row>
    <row r="31" spans="1:6">
      <c r="A31" s="530" t="s">
        <v>491</v>
      </c>
      <c r="B31" s="531"/>
      <c r="C31" s="423"/>
      <c r="D31" s="423"/>
      <c r="E31" s="532">
        <v>1</v>
      </c>
      <c r="F31" s="533">
        <f>+E31/E37</f>
        <v>1.2062726176115801E-3</v>
      </c>
    </row>
    <row r="32" spans="1:6">
      <c r="A32" s="534" t="s">
        <v>492</v>
      </c>
      <c r="B32" s="535" t="s">
        <v>493</v>
      </c>
      <c r="C32" s="536">
        <v>4</v>
      </c>
      <c r="D32" s="536"/>
      <c r="E32" s="537">
        <f>+C32+C33</f>
        <v>8</v>
      </c>
      <c r="F32" s="538">
        <f>+E32/E37</f>
        <v>9.6501809408926411E-3</v>
      </c>
    </row>
    <row r="33" spans="1:6">
      <c r="A33" s="527"/>
      <c r="B33" s="516" t="s">
        <v>494</v>
      </c>
      <c r="C33" s="437">
        <f>SUM(D34:D35)</f>
        <v>4</v>
      </c>
      <c r="D33" s="437"/>
      <c r="E33" s="457"/>
      <c r="F33" s="528"/>
    </row>
    <row r="34" spans="1:6">
      <c r="A34" s="527"/>
      <c r="B34" s="516" t="s">
        <v>485</v>
      </c>
      <c r="C34" s="437"/>
      <c r="D34" s="437">
        <v>3</v>
      </c>
      <c r="E34" s="457"/>
      <c r="F34" s="528"/>
    </row>
    <row r="35" spans="1:6">
      <c r="A35" s="539"/>
      <c r="B35" s="518" t="s">
        <v>486</v>
      </c>
      <c r="C35" s="432"/>
      <c r="D35" s="432">
        <v>1</v>
      </c>
      <c r="E35" s="490"/>
      <c r="F35" s="467"/>
    </row>
    <row r="36" spans="1:6">
      <c r="A36" s="398" t="s">
        <v>495</v>
      </c>
      <c r="B36" s="540"/>
      <c r="C36" s="410"/>
      <c r="D36" s="410"/>
      <c r="E36" s="410">
        <v>30</v>
      </c>
      <c r="F36" s="416">
        <f>+E36/E37</f>
        <v>3.6188178528347409E-2</v>
      </c>
    </row>
    <row r="37" spans="1:6">
      <c r="A37" s="429"/>
      <c r="B37" s="465"/>
      <c r="C37" s="396" t="s">
        <v>388</v>
      </c>
      <c r="D37" s="396"/>
      <c r="E37" s="433">
        <f t="shared" ref="E37:F37" si="0">SUM(E9:E36)</f>
        <v>829</v>
      </c>
      <c r="F37" s="463">
        <f t="shared" si="0"/>
        <v>1</v>
      </c>
    </row>
    <row r="42" spans="1:6" ht="30" customHeight="1">
      <c r="A42" s="512" t="s">
        <v>2</v>
      </c>
      <c r="B42" s="659" t="s">
        <v>389</v>
      </c>
      <c r="C42" s="660"/>
    </row>
    <row r="43" spans="1:6">
      <c r="A43" s="512" t="s">
        <v>390</v>
      </c>
      <c r="B43" s="661" t="s">
        <v>391</v>
      </c>
      <c r="C43" s="662"/>
    </row>
    <row r="44" spans="1:6" ht="115.5" customHeight="1">
      <c r="A44" s="512" t="s">
        <v>392</v>
      </c>
      <c r="B44" s="659" t="s">
        <v>393</v>
      </c>
      <c r="C44" s="660"/>
    </row>
    <row r="49" s="419" customFormat="1"/>
    <row r="50" s="419" customFormat="1"/>
  </sheetData>
  <sheetProtection selectLockedCells="1" selectUnlockedCells="1"/>
  <mergeCells count="10">
    <mergeCell ref="A9:A15"/>
    <mergeCell ref="B42:C42"/>
    <mergeCell ref="B43:C43"/>
    <mergeCell ref="B44:C44"/>
    <mergeCell ref="A3:F3"/>
    <mergeCell ref="A4:F5"/>
    <mergeCell ref="A7:A8"/>
    <mergeCell ref="B7:B8"/>
    <mergeCell ref="C7:D7"/>
    <mergeCell ref="E7:F7"/>
  </mergeCells>
  <conditionalFormatting sqref="A4">
    <cfRule type="duplicateValues" dxfId="9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C2C08-6C30-1340-88F5-B65B44E1D875}">
  <dimension ref="A1:F40"/>
  <sheetViews>
    <sheetView showGridLines="0" topLeftCell="A3" zoomScale="87" zoomScaleNormal="87" workbookViewId="0">
      <selection activeCell="E24" sqref="E24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37" t="s">
        <v>58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41" t="s">
        <v>427</v>
      </c>
      <c r="B7" s="641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672"/>
      <c r="B8" s="672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401" t="s">
        <v>496</v>
      </c>
      <c r="B9" s="541" t="s">
        <v>434</v>
      </c>
      <c r="C9" s="542">
        <v>160</v>
      </c>
      <c r="D9" s="437"/>
      <c r="E9" s="404">
        <f>+C9+C11</f>
        <v>173</v>
      </c>
      <c r="F9" s="405">
        <f>+E9/E20</f>
        <v>0.50584795321637432</v>
      </c>
    </row>
    <row r="10" spans="1:6">
      <c r="A10" s="515"/>
      <c r="B10" s="454" t="s">
        <v>497</v>
      </c>
      <c r="C10" s="437"/>
      <c r="D10" s="437">
        <v>160</v>
      </c>
      <c r="E10" s="543"/>
      <c r="F10" s="543"/>
    </row>
    <row r="11" spans="1:6">
      <c r="A11" s="515"/>
      <c r="B11" s="456" t="s">
        <v>436</v>
      </c>
      <c r="C11" s="457">
        <v>13</v>
      </c>
      <c r="D11" s="437"/>
      <c r="E11" s="543"/>
      <c r="F11" s="543"/>
    </row>
    <row r="12" spans="1:6">
      <c r="A12" s="544"/>
      <c r="B12" s="458" t="s">
        <v>437</v>
      </c>
      <c r="C12" s="432"/>
      <c r="D12" s="432">
        <v>13</v>
      </c>
      <c r="E12" s="448"/>
      <c r="F12" s="448"/>
    </row>
    <row r="13" spans="1:6">
      <c r="A13" s="401" t="s">
        <v>438</v>
      </c>
      <c r="B13" s="460" t="s">
        <v>439</v>
      </c>
      <c r="C13" s="461">
        <v>149</v>
      </c>
      <c r="D13" s="453"/>
      <c r="E13" s="404">
        <f>+C13+C18</f>
        <v>169</v>
      </c>
      <c r="F13" s="405">
        <f>+E13/E20</f>
        <v>0.49415204678362573</v>
      </c>
    </row>
    <row r="14" spans="1:6">
      <c r="A14" s="515"/>
      <c r="B14" s="454" t="s">
        <v>440</v>
      </c>
      <c r="C14" s="437"/>
      <c r="D14" s="437">
        <v>92</v>
      </c>
      <c r="E14" s="543"/>
      <c r="F14" s="543"/>
    </row>
    <row r="15" spans="1:6">
      <c r="A15" s="515"/>
      <c r="B15" s="454" t="s">
        <v>441</v>
      </c>
      <c r="C15" s="437"/>
      <c r="D15" s="437">
        <v>7</v>
      </c>
      <c r="E15" s="543"/>
      <c r="F15" s="543"/>
    </row>
    <row r="16" spans="1:6">
      <c r="A16" s="515"/>
      <c r="B16" s="529" t="s">
        <v>442</v>
      </c>
      <c r="C16" s="445"/>
      <c r="D16" s="445">
        <v>48</v>
      </c>
      <c r="E16" s="543"/>
      <c r="F16" s="543"/>
    </row>
    <row r="17" spans="1:6">
      <c r="A17" s="515"/>
      <c r="B17" s="454" t="s">
        <v>443</v>
      </c>
      <c r="C17" s="437"/>
      <c r="D17" s="437">
        <v>2</v>
      </c>
      <c r="E17" s="543"/>
      <c r="F17" s="543"/>
    </row>
    <row r="18" spans="1:6">
      <c r="A18" s="515"/>
      <c r="B18" s="456" t="s">
        <v>444</v>
      </c>
      <c r="C18" s="457">
        <v>20</v>
      </c>
      <c r="D18" s="437"/>
      <c r="E18" s="543"/>
      <c r="F18" s="543"/>
    </row>
    <row r="19" spans="1:6">
      <c r="A19" s="544"/>
      <c r="B19" s="458" t="s">
        <v>445</v>
      </c>
      <c r="C19" s="432"/>
      <c r="D19" s="432">
        <v>10</v>
      </c>
      <c r="E19" s="448"/>
      <c r="F19" s="448"/>
    </row>
    <row r="20" spans="1:6">
      <c r="A20" s="429"/>
      <c r="B20" s="429"/>
      <c r="C20" s="438" t="s">
        <v>388</v>
      </c>
      <c r="D20" s="449"/>
      <c r="E20" s="433">
        <f t="shared" ref="E20:F20" si="0">SUM(E9:E19)</f>
        <v>342</v>
      </c>
      <c r="F20" s="463">
        <f t="shared" si="0"/>
        <v>1</v>
      </c>
    </row>
    <row r="21" spans="1:6">
      <c r="A21" s="665" t="s">
        <v>446</v>
      </c>
      <c r="B21" s="666"/>
      <c r="C21" s="666"/>
      <c r="D21" s="666"/>
      <c r="E21" s="429"/>
      <c r="F21" s="429"/>
    </row>
    <row r="24" spans="1:6" ht="30.75" customHeight="1">
      <c r="A24" s="512" t="s">
        <v>2</v>
      </c>
      <c r="B24" s="659" t="s">
        <v>389</v>
      </c>
      <c r="C24" s="660"/>
    </row>
    <row r="25" spans="1:6">
      <c r="A25" s="512" t="s">
        <v>390</v>
      </c>
      <c r="B25" s="661" t="s">
        <v>391</v>
      </c>
      <c r="C25" s="662"/>
    </row>
    <row r="26" spans="1:6" ht="114" customHeight="1">
      <c r="A26" s="512" t="s">
        <v>392</v>
      </c>
      <c r="B26" s="659" t="s">
        <v>393</v>
      </c>
      <c r="C26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</sheetData>
  <sheetProtection selectLockedCells="1" selectUnlockedCells="1"/>
  <mergeCells count="10">
    <mergeCell ref="A21:D21"/>
    <mergeCell ref="B24:C24"/>
    <mergeCell ref="B25:C25"/>
    <mergeCell ref="B26:C26"/>
    <mergeCell ref="A3:F3"/>
    <mergeCell ref="A4:F5"/>
    <mergeCell ref="A7:A8"/>
    <mergeCell ref="B7:B8"/>
    <mergeCell ref="C7:D7"/>
    <mergeCell ref="E7:F7"/>
  </mergeCells>
  <conditionalFormatting sqref="A4">
    <cfRule type="duplicateValues" dxfId="9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93FC0-BEA6-E646-BAAA-CC14DE330CD0}">
  <dimension ref="A1:F41"/>
  <sheetViews>
    <sheetView showGridLines="0" topLeftCell="A14" zoomScale="87" zoomScaleNormal="87" workbookViewId="0">
      <selection activeCell="A3" sqref="A3:F3"/>
    </sheetView>
  </sheetViews>
  <sheetFormatPr defaultColWidth="11.42578125" defaultRowHeight="15.95"/>
  <cols>
    <col min="1" max="1" width="51.140625" style="393" customWidth="1"/>
    <col min="2" max="2" width="54.7109375" style="393" customWidth="1"/>
    <col min="3" max="3" width="13.7109375" style="393" customWidth="1"/>
    <col min="4" max="4" width="11.42578125" style="393"/>
    <col min="5" max="6" width="15" style="393" customWidth="1"/>
    <col min="7" max="16384" width="11.42578125" style="393"/>
  </cols>
  <sheetData>
    <row r="1" spans="1:6" s="114" customFormat="1" ht="59.25" customHeight="1"/>
    <row r="2" spans="1:6" s="114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37" t="s">
        <v>59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73" t="s">
        <v>427</v>
      </c>
      <c r="B7" s="641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647"/>
      <c r="B8" s="647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401" t="s">
        <v>438</v>
      </c>
      <c r="B9" s="499" t="s">
        <v>439</v>
      </c>
      <c r="C9" s="500">
        <f>+D10+D11</f>
        <v>77</v>
      </c>
      <c r="D9" s="501"/>
      <c r="E9" s="495">
        <f>+C9+C12</f>
        <v>118</v>
      </c>
      <c r="F9" s="496">
        <f>+E9/E18</f>
        <v>1</v>
      </c>
    </row>
    <row r="10" spans="1:6">
      <c r="A10" s="515"/>
      <c r="B10" s="454" t="s">
        <v>448</v>
      </c>
      <c r="C10" s="437"/>
      <c r="D10" s="437">
        <v>24</v>
      </c>
      <c r="E10" s="497"/>
      <c r="F10" s="498"/>
    </row>
    <row r="11" spans="1:6">
      <c r="A11" s="515"/>
      <c r="B11" s="454" t="s">
        <v>449</v>
      </c>
      <c r="C11" s="437"/>
      <c r="D11" s="437">
        <v>53</v>
      </c>
      <c r="E11" s="497"/>
      <c r="F11" s="498"/>
    </row>
    <row r="12" spans="1:6">
      <c r="A12" s="515"/>
      <c r="B12" s="460" t="s">
        <v>498</v>
      </c>
      <c r="C12" s="461">
        <f>SUM(D13:D17)</f>
        <v>41</v>
      </c>
      <c r="D12" s="437"/>
      <c r="E12" s="497"/>
      <c r="F12" s="498"/>
    </row>
    <row r="13" spans="1:6">
      <c r="A13" s="515"/>
      <c r="B13" s="454" t="s">
        <v>499</v>
      </c>
      <c r="C13" s="437"/>
      <c r="D13" s="437">
        <v>5</v>
      </c>
      <c r="E13" s="497"/>
      <c r="F13" s="498"/>
    </row>
    <row r="14" spans="1:6">
      <c r="A14" s="515"/>
      <c r="B14" s="454" t="s">
        <v>500</v>
      </c>
      <c r="C14" s="437"/>
      <c r="D14" s="437">
        <v>12</v>
      </c>
      <c r="E14" s="497"/>
      <c r="F14" s="498"/>
    </row>
    <row r="15" spans="1:6">
      <c r="A15" s="515"/>
      <c r="B15" s="454" t="s">
        <v>501</v>
      </c>
      <c r="C15" s="437"/>
      <c r="D15" s="437">
        <v>15</v>
      </c>
      <c r="E15" s="497"/>
      <c r="F15" s="498"/>
    </row>
    <row r="16" spans="1:6">
      <c r="A16" s="515"/>
      <c r="B16" s="529" t="s">
        <v>502</v>
      </c>
      <c r="C16" s="445"/>
      <c r="D16" s="445">
        <v>1</v>
      </c>
      <c r="E16" s="497"/>
      <c r="F16" s="498"/>
    </row>
    <row r="17" spans="1:6">
      <c r="A17" s="544"/>
      <c r="B17" s="458" t="s">
        <v>503</v>
      </c>
      <c r="C17" s="432"/>
      <c r="D17" s="432">
        <v>8</v>
      </c>
      <c r="E17" s="502"/>
      <c r="F17" s="503"/>
    </row>
    <row r="18" spans="1:6">
      <c r="A18" s="429"/>
      <c r="B18" s="429"/>
      <c r="C18" s="438" t="s">
        <v>388</v>
      </c>
      <c r="D18" s="449"/>
      <c r="E18" s="502">
        <f t="shared" ref="E18:F18" si="0">SUM(E9:E17)</f>
        <v>118</v>
      </c>
      <c r="F18" s="545">
        <f t="shared" si="0"/>
        <v>1</v>
      </c>
    </row>
    <row r="19" spans="1:6">
      <c r="A19" s="665" t="s">
        <v>446</v>
      </c>
      <c r="B19" s="666"/>
      <c r="C19" s="666"/>
      <c r="D19" s="666"/>
      <c r="E19" s="429"/>
      <c r="F19" s="429"/>
    </row>
    <row r="22" spans="1:6" ht="30.75" customHeight="1">
      <c r="A22" s="512" t="s">
        <v>2</v>
      </c>
      <c r="B22" s="659" t="s">
        <v>389</v>
      </c>
      <c r="C22" s="660"/>
    </row>
    <row r="23" spans="1:6">
      <c r="A23" s="512" t="s">
        <v>390</v>
      </c>
      <c r="B23" s="661" t="s">
        <v>391</v>
      </c>
      <c r="C23" s="662"/>
    </row>
    <row r="24" spans="1:6" ht="114.75" customHeight="1">
      <c r="A24" s="512" t="s">
        <v>392</v>
      </c>
      <c r="B24" s="659" t="s">
        <v>393</v>
      </c>
      <c r="C24" s="660"/>
    </row>
    <row r="33" s="393" customFormat="1"/>
    <row r="34" s="393" customFormat="1"/>
    <row r="35" s="393" customFormat="1"/>
    <row r="36" s="393" customFormat="1"/>
    <row r="37" s="393" customFormat="1"/>
    <row r="38" s="393" customFormat="1"/>
    <row r="39" s="393" customFormat="1"/>
    <row r="40" s="393" customFormat="1"/>
    <row r="41" s="393" customFormat="1"/>
  </sheetData>
  <sheetProtection selectLockedCells="1" selectUnlockedCells="1"/>
  <mergeCells count="10">
    <mergeCell ref="A19:D19"/>
    <mergeCell ref="B22:C22"/>
    <mergeCell ref="B23:C23"/>
    <mergeCell ref="B24:C24"/>
    <mergeCell ref="A3:F3"/>
    <mergeCell ref="A4:F5"/>
    <mergeCell ref="A7:A8"/>
    <mergeCell ref="B7:B8"/>
    <mergeCell ref="C7:D7"/>
    <mergeCell ref="E7:F7"/>
  </mergeCells>
  <conditionalFormatting sqref="A4">
    <cfRule type="duplicateValues" dxfId="9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F969D-3FD9-5246-96D9-8E97B3818DC2}">
  <dimension ref="A1:F41"/>
  <sheetViews>
    <sheetView showGridLines="0" topLeftCell="A8" zoomScale="87" zoomScaleNormal="87" workbookViewId="0">
      <selection activeCell="A3" sqref="A3:F3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>
      <c r="A4" s="637" t="s">
        <v>60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41" t="s">
        <v>427</v>
      </c>
      <c r="B7" s="641" t="s">
        <v>428</v>
      </c>
      <c r="C7" s="638" t="s">
        <v>429</v>
      </c>
      <c r="D7" s="640"/>
      <c r="E7" s="638" t="s">
        <v>430</v>
      </c>
      <c r="F7" s="640"/>
    </row>
    <row r="8" spans="1:6" ht="17.100000000000001">
      <c r="A8" s="647"/>
      <c r="B8" s="647"/>
      <c r="C8" s="396" t="s">
        <v>431</v>
      </c>
      <c r="D8" s="449" t="s">
        <v>432</v>
      </c>
      <c r="E8" s="397" t="s">
        <v>374</v>
      </c>
      <c r="F8" s="450" t="s">
        <v>153</v>
      </c>
    </row>
    <row r="9" spans="1:6">
      <c r="A9" s="401" t="s">
        <v>504</v>
      </c>
      <c r="B9" s="541" t="s">
        <v>505</v>
      </c>
      <c r="C9" s="542">
        <f>SUM(D10:D11)</f>
        <v>39</v>
      </c>
      <c r="D9" s="437"/>
      <c r="E9" s="497">
        <f>SUM(D10:D11)</f>
        <v>39</v>
      </c>
      <c r="F9" s="498">
        <f>+E9/E25</f>
        <v>0.10569105691056911</v>
      </c>
    </row>
    <row r="10" spans="1:6">
      <c r="A10" s="515"/>
      <c r="B10" s="454" t="s">
        <v>506</v>
      </c>
      <c r="C10" s="437"/>
      <c r="D10" s="437">
        <v>34</v>
      </c>
      <c r="E10" s="546"/>
      <c r="F10" s="498"/>
    </row>
    <row r="11" spans="1:6">
      <c r="A11" s="544"/>
      <c r="B11" s="458" t="s">
        <v>507</v>
      </c>
      <c r="C11" s="432"/>
      <c r="D11" s="432">
        <v>5</v>
      </c>
      <c r="E11" s="547"/>
      <c r="F11" s="503"/>
    </row>
    <row r="12" spans="1:6">
      <c r="A12" s="401" t="s">
        <v>496</v>
      </c>
      <c r="B12" s="460" t="s">
        <v>450</v>
      </c>
      <c r="C12" s="461">
        <f>SUM(D13:D14)</f>
        <v>64</v>
      </c>
      <c r="D12" s="453"/>
      <c r="E12" s="497">
        <f>SUM(D13:D14)</f>
        <v>64</v>
      </c>
      <c r="F12" s="498">
        <f>+E12/E25</f>
        <v>0.17344173441734417</v>
      </c>
    </row>
    <row r="13" spans="1:6">
      <c r="A13" s="515"/>
      <c r="B13" s="529" t="s">
        <v>451</v>
      </c>
      <c r="C13" s="445"/>
      <c r="D13" s="445">
        <v>53</v>
      </c>
      <c r="E13" s="546"/>
      <c r="F13" s="498"/>
    </row>
    <row r="14" spans="1:6">
      <c r="A14" s="544"/>
      <c r="B14" s="529" t="s">
        <v>508</v>
      </c>
      <c r="C14" s="445"/>
      <c r="D14" s="445">
        <v>11</v>
      </c>
      <c r="E14" s="546"/>
      <c r="F14" s="498"/>
    </row>
    <row r="15" spans="1:6">
      <c r="A15" s="401" t="s">
        <v>509</v>
      </c>
      <c r="B15" s="499" t="s">
        <v>439</v>
      </c>
      <c r="C15" s="500">
        <f>SUM(D16:D17)</f>
        <v>216</v>
      </c>
      <c r="D15" s="501"/>
      <c r="E15" s="495">
        <f>SUM(D16:D17)</f>
        <v>216</v>
      </c>
      <c r="F15" s="496">
        <f>+E15/E25</f>
        <v>0.58536585365853655</v>
      </c>
    </row>
    <row r="16" spans="1:6">
      <c r="A16" s="515"/>
      <c r="B16" s="454" t="s">
        <v>452</v>
      </c>
      <c r="C16" s="437"/>
      <c r="D16" s="437">
        <v>90</v>
      </c>
      <c r="E16" s="546"/>
      <c r="F16" s="498"/>
    </row>
    <row r="17" spans="1:6">
      <c r="A17" s="544"/>
      <c r="B17" s="458" t="s">
        <v>453</v>
      </c>
      <c r="C17" s="432"/>
      <c r="D17" s="432">
        <v>126</v>
      </c>
      <c r="E17" s="547"/>
      <c r="F17" s="503"/>
    </row>
    <row r="18" spans="1:6">
      <c r="A18" s="401" t="s">
        <v>454</v>
      </c>
      <c r="B18" s="548" t="s">
        <v>455</v>
      </c>
      <c r="C18" s="549">
        <v>2</v>
      </c>
      <c r="D18" s="550"/>
      <c r="E18" s="546"/>
      <c r="F18" s="498"/>
    </row>
    <row r="19" spans="1:6">
      <c r="A19" s="515"/>
      <c r="B19" s="454" t="s">
        <v>456</v>
      </c>
      <c r="C19" s="437"/>
      <c r="D19" s="437">
        <v>2</v>
      </c>
      <c r="E19" s="546"/>
      <c r="F19" s="498"/>
    </row>
    <row r="20" spans="1:6">
      <c r="B20" s="456" t="s">
        <v>458</v>
      </c>
      <c r="C20" s="457">
        <f>SUM(D21:D24)</f>
        <v>48</v>
      </c>
      <c r="D20" s="437"/>
      <c r="E20" s="497">
        <f>SUM(D18:D24)</f>
        <v>50</v>
      </c>
      <c r="F20" s="496">
        <f>+E20/E25</f>
        <v>0.13550135501355012</v>
      </c>
    </row>
    <row r="21" spans="1:6">
      <c r="A21" s="515"/>
      <c r="B21" s="454" t="s">
        <v>462</v>
      </c>
      <c r="C21" s="437"/>
      <c r="D21" s="437">
        <v>9</v>
      </c>
      <c r="E21" s="497"/>
      <c r="F21" s="498"/>
    </row>
    <row r="22" spans="1:6">
      <c r="A22" s="515"/>
      <c r="B22" s="454" t="s">
        <v>459</v>
      </c>
      <c r="C22" s="437"/>
      <c r="D22" s="437">
        <v>26</v>
      </c>
      <c r="E22" s="497"/>
      <c r="F22" s="498"/>
    </row>
    <row r="23" spans="1:6">
      <c r="A23" s="515"/>
      <c r="B23" s="454" t="s">
        <v>461</v>
      </c>
      <c r="C23" s="437"/>
      <c r="D23" s="437">
        <v>5</v>
      </c>
      <c r="E23" s="497"/>
      <c r="F23" s="498"/>
    </row>
    <row r="24" spans="1:6">
      <c r="A24" s="544"/>
      <c r="B24" s="458" t="s">
        <v>510</v>
      </c>
      <c r="C24" s="432"/>
      <c r="D24" s="432">
        <v>8</v>
      </c>
      <c r="E24" s="502"/>
      <c r="F24" s="503"/>
    </row>
    <row r="25" spans="1:6">
      <c r="A25" s="429"/>
      <c r="B25" s="429"/>
      <c r="C25" s="438" t="s">
        <v>388</v>
      </c>
      <c r="D25" s="449"/>
      <c r="E25" s="433">
        <f t="shared" ref="E25:F25" si="0">SUM(E9:E24)</f>
        <v>369</v>
      </c>
      <c r="F25" s="463">
        <f t="shared" si="0"/>
        <v>0.99999999999999989</v>
      </c>
    </row>
    <row r="26" spans="1:6">
      <c r="A26" s="665" t="s">
        <v>446</v>
      </c>
      <c r="B26" s="666"/>
      <c r="C26" s="666"/>
      <c r="D26" s="666"/>
      <c r="E26" s="429"/>
      <c r="F26" s="429"/>
    </row>
    <row r="30" spans="1:6" ht="30.75" customHeight="1">
      <c r="A30" s="511" t="s">
        <v>2</v>
      </c>
      <c r="B30" s="659" t="s">
        <v>389</v>
      </c>
      <c r="C30" s="660"/>
    </row>
    <row r="31" spans="1:6">
      <c r="A31" s="511" t="s">
        <v>390</v>
      </c>
      <c r="B31" s="661" t="s">
        <v>391</v>
      </c>
      <c r="C31" s="662"/>
    </row>
    <row r="32" spans="1:6" ht="116.25" customHeight="1">
      <c r="A32" s="511" t="s">
        <v>392</v>
      </c>
      <c r="B32" s="659" t="s">
        <v>393</v>
      </c>
      <c r="C32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  <row r="41" s="419" customFormat="1"/>
  </sheetData>
  <sheetProtection selectLockedCells="1" selectUnlockedCells="1"/>
  <mergeCells count="10">
    <mergeCell ref="A26:D26"/>
    <mergeCell ref="B30:C30"/>
    <mergeCell ref="B31:C31"/>
    <mergeCell ref="B32:C32"/>
    <mergeCell ref="A3:F3"/>
    <mergeCell ref="A4:F5"/>
    <mergeCell ref="A7:A8"/>
    <mergeCell ref="B7:B8"/>
    <mergeCell ref="C7:D7"/>
    <mergeCell ref="E7:F7"/>
  </mergeCells>
  <conditionalFormatting sqref="A4">
    <cfRule type="duplicateValues" dxfId="9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6C39C-72AB-8246-B22D-CF4DCF3E4CEF}">
  <dimension ref="A1:C40"/>
  <sheetViews>
    <sheetView showGridLines="0" zoomScale="87" zoomScaleNormal="87" workbookViewId="0">
      <selection activeCell="A3" sqref="A3:F3"/>
    </sheetView>
  </sheetViews>
  <sheetFormatPr defaultColWidth="11.42578125" defaultRowHeight="15.95"/>
  <cols>
    <col min="1" max="2" width="37.42578125" style="393" customWidth="1"/>
    <col min="3" max="3" width="13.7109375" style="393" customWidth="1"/>
    <col min="4" max="16384" width="11.42578125" style="393"/>
  </cols>
  <sheetData>
    <row r="1" spans="1:3" s="114" customFormat="1" ht="59.25" customHeight="1"/>
    <row r="2" spans="1:3" s="114" customFormat="1" ht="3.75" customHeight="1"/>
    <row r="3" spans="1:3" ht="28.5" customHeight="1">
      <c r="A3" s="636" t="s">
        <v>110</v>
      </c>
      <c r="B3" s="636"/>
      <c r="C3" s="636"/>
    </row>
    <row r="4" spans="1:3" ht="24" customHeight="1">
      <c r="A4" s="637" t="s">
        <v>61</v>
      </c>
      <c r="B4" s="637"/>
      <c r="C4" s="637"/>
    </row>
    <row r="5" spans="1:3" ht="24" customHeight="1">
      <c r="A5" s="643"/>
      <c r="B5" s="643"/>
      <c r="C5" s="643"/>
    </row>
    <row r="7" spans="1:3" ht="30" customHeight="1">
      <c r="A7" s="440" t="s">
        <v>371</v>
      </c>
      <c r="B7" s="441" t="s">
        <v>374</v>
      </c>
      <c r="C7" s="441" t="s">
        <v>153</v>
      </c>
    </row>
    <row r="8" spans="1:3">
      <c r="A8" s="408" t="s">
        <v>511</v>
      </c>
      <c r="B8" s="551">
        <v>62</v>
      </c>
      <c r="C8" s="552">
        <f>+B8/$B$13</f>
        <v>0.12277227722772277</v>
      </c>
    </row>
    <row r="9" spans="1:3">
      <c r="A9" s="444" t="s">
        <v>377</v>
      </c>
      <c r="B9" s="553">
        <v>94</v>
      </c>
      <c r="C9" s="552">
        <f t="shared" ref="C9:C12" si="0">+B9/$B$13</f>
        <v>0.18613861386138614</v>
      </c>
    </row>
    <row r="10" spans="1:3">
      <c r="A10" s="408" t="s">
        <v>512</v>
      </c>
      <c r="B10" s="551">
        <v>126</v>
      </c>
      <c r="C10" s="552">
        <f t="shared" si="0"/>
        <v>0.2495049504950495</v>
      </c>
    </row>
    <row r="11" spans="1:3">
      <c r="A11" s="412" t="s">
        <v>513</v>
      </c>
      <c r="B11" s="554">
        <v>173</v>
      </c>
      <c r="C11" s="552">
        <f t="shared" si="0"/>
        <v>0.3425742574257426</v>
      </c>
    </row>
    <row r="12" spans="1:3">
      <c r="A12" s="408" t="s">
        <v>514</v>
      </c>
      <c r="B12" s="551">
        <v>50</v>
      </c>
      <c r="C12" s="552">
        <f t="shared" si="0"/>
        <v>9.9009900990099015E-2</v>
      </c>
    </row>
    <row r="13" spans="1:3">
      <c r="A13" s="396" t="s">
        <v>157</v>
      </c>
      <c r="B13" s="555">
        <f t="shared" ref="B13:C13" si="1">SUM(B8:B12)</f>
        <v>505</v>
      </c>
      <c r="C13" s="556">
        <f t="shared" si="1"/>
        <v>1.0000000000000002</v>
      </c>
    </row>
    <row r="17" spans="1:3" ht="51" customHeight="1">
      <c r="A17" s="511" t="s">
        <v>2</v>
      </c>
      <c r="B17" s="659" t="s">
        <v>389</v>
      </c>
      <c r="C17" s="660"/>
    </row>
    <row r="18" spans="1:3">
      <c r="A18" s="511" t="s">
        <v>390</v>
      </c>
      <c r="B18" s="661" t="s">
        <v>391</v>
      </c>
      <c r="C18" s="662"/>
    </row>
    <row r="19" spans="1:3" ht="153.75" customHeight="1">
      <c r="A19" s="511" t="s">
        <v>392</v>
      </c>
      <c r="B19" s="659" t="s">
        <v>393</v>
      </c>
      <c r="C19" s="660"/>
    </row>
    <row r="33" s="393" customFormat="1"/>
    <row r="34" s="393" customFormat="1"/>
    <row r="35" s="393" customFormat="1"/>
    <row r="36" s="393" customFormat="1"/>
    <row r="37" s="393" customFormat="1"/>
    <row r="38" s="393" customFormat="1"/>
    <row r="39" s="393" customFormat="1"/>
    <row r="40" s="393" customFormat="1"/>
  </sheetData>
  <sheetProtection selectLockedCells="1" selectUnlockedCells="1"/>
  <mergeCells count="5">
    <mergeCell ref="A3:C3"/>
    <mergeCell ref="A4:C5"/>
    <mergeCell ref="B17:C17"/>
    <mergeCell ref="B18:C18"/>
    <mergeCell ref="B19:C19"/>
  </mergeCells>
  <conditionalFormatting sqref="A4">
    <cfRule type="duplicateValues" dxfId="95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3138-9A47-1C43-90E6-0E3D41AB10AE}">
  <dimension ref="A1:C39"/>
  <sheetViews>
    <sheetView showGridLines="0" topLeftCell="A9" zoomScale="87" zoomScaleNormal="87" workbookViewId="0">
      <selection activeCell="A3" sqref="A3:F3"/>
    </sheetView>
  </sheetViews>
  <sheetFormatPr defaultColWidth="11.42578125" defaultRowHeight="15.95"/>
  <cols>
    <col min="1" max="2" width="37.140625" style="419" customWidth="1"/>
    <col min="3" max="3" width="13.7109375" style="419" customWidth="1"/>
    <col min="4" max="16384" width="11.42578125" style="419"/>
  </cols>
  <sheetData>
    <row r="1" spans="1:3" s="418" customFormat="1" ht="59.25" customHeight="1"/>
    <row r="2" spans="1:3" s="418" customFormat="1" ht="3.75" customHeight="1"/>
    <row r="3" spans="1:3" ht="28.5" customHeight="1">
      <c r="A3" s="636" t="s">
        <v>110</v>
      </c>
      <c r="B3" s="636"/>
      <c r="C3" s="636"/>
    </row>
    <row r="4" spans="1:3" ht="26.25" customHeight="1">
      <c r="A4" s="637" t="s">
        <v>62</v>
      </c>
      <c r="B4" s="637"/>
      <c r="C4" s="637"/>
    </row>
    <row r="5" spans="1:3" ht="26.25" customHeight="1">
      <c r="A5" s="643"/>
      <c r="B5" s="643"/>
      <c r="C5" s="643"/>
    </row>
    <row r="7" spans="1:3" ht="30" customHeight="1">
      <c r="A7" s="396" t="s">
        <v>394</v>
      </c>
      <c r="B7" s="468" t="s">
        <v>374</v>
      </c>
      <c r="C7" s="468" t="s">
        <v>153</v>
      </c>
    </row>
    <row r="8" spans="1:3">
      <c r="A8" s="442" t="s">
        <v>395</v>
      </c>
      <c r="B8" s="442">
        <v>153</v>
      </c>
      <c r="C8" s="443">
        <f t="shared" ref="C8:C32" si="0">+B8/$B$33</f>
        <v>0.30297029702970296</v>
      </c>
    </row>
    <row r="9" spans="1:3">
      <c r="A9" s="437" t="s">
        <v>396</v>
      </c>
      <c r="B9" s="437">
        <v>66</v>
      </c>
      <c r="C9" s="443">
        <f t="shared" si="0"/>
        <v>0.1306930693069307</v>
      </c>
    </row>
    <row r="10" spans="1:3">
      <c r="A10" s="437" t="s">
        <v>398</v>
      </c>
      <c r="B10" s="437">
        <v>45</v>
      </c>
      <c r="C10" s="443">
        <f t="shared" si="0"/>
        <v>8.9108910891089105E-2</v>
      </c>
    </row>
    <row r="11" spans="1:3">
      <c r="A11" s="437" t="s">
        <v>397</v>
      </c>
      <c r="B11" s="437">
        <v>35</v>
      </c>
      <c r="C11" s="443">
        <f t="shared" si="0"/>
        <v>6.9306930693069313E-2</v>
      </c>
    </row>
    <row r="12" spans="1:3">
      <c r="A12" s="437" t="s">
        <v>402</v>
      </c>
      <c r="B12" s="437">
        <v>21</v>
      </c>
      <c r="C12" s="443">
        <f t="shared" si="0"/>
        <v>4.1584158415841586E-2</v>
      </c>
    </row>
    <row r="13" spans="1:3">
      <c r="A13" s="437" t="s">
        <v>401</v>
      </c>
      <c r="B13" s="437">
        <v>21</v>
      </c>
      <c r="C13" s="443">
        <f t="shared" si="0"/>
        <v>4.1584158415841586E-2</v>
      </c>
    </row>
    <row r="14" spans="1:3">
      <c r="A14" s="437" t="s">
        <v>399</v>
      </c>
      <c r="B14" s="437">
        <v>20</v>
      </c>
      <c r="C14" s="443">
        <f t="shared" si="0"/>
        <v>3.9603960396039604E-2</v>
      </c>
    </row>
    <row r="15" spans="1:3">
      <c r="A15" s="437" t="s">
        <v>400</v>
      </c>
      <c r="B15" s="437">
        <v>18</v>
      </c>
      <c r="C15" s="443">
        <f t="shared" si="0"/>
        <v>3.5643564356435641E-2</v>
      </c>
    </row>
    <row r="16" spans="1:3">
      <c r="A16" s="437" t="s">
        <v>403</v>
      </c>
      <c r="B16" s="437">
        <v>15</v>
      </c>
      <c r="C16" s="443">
        <f t="shared" si="0"/>
        <v>2.9702970297029702E-2</v>
      </c>
    </row>
    <row r="17" spans="1:3">
      <c r="A17" s="437" t="s">
        <v>406</v>
      </c>
      <c r="B17" s="437">
        <v>15</v>
      </c>
      <c r="C17" s="443">
        <f t="shared" si="0"/>
        <v>2.9702970297029702E-2</v>
      </c>
    </row>
    <row r="18" spans="1:3">
      <c r="A18" s="437" t="s">
        <v>409</v>
      </c>
      <c r="B18" s="437">
        <v>13</v>
      </c>
      <c r="C18" s="443">
        <f t="shared" si="0"/>
        <v>2.5742574257425741E-2</v>
      </c>
    </row>
    <row r="19" spans="1:3">
      <c r="A19" s="437" t="s">
        <v>404</v>
      </c>
      <c r="B19" s="437">
        <v>12</v>
      </c>
      <c r="C19" s="443">
        <f t="shared" si="0"/>
        <v>2.3762376237623763E-2</v>
      </c>
    </row>
    <row r="20" spans="1:3">
      <c r="A20" s="437" t="s">
        <v>410</v>
      </c>
      <c r="B20" s="437">
        <v>11</v>
      </c>
      <c r="C20" s="443">
        <f t="shared" si="0"/>
        <v>2.1782178217821781E-2</v>
      </c>
    </row>
    <row r="21" spans="1:3">
      <c r="A21" s="437" t="s">
        <v>408</v>
      </c>
      <c r="B21" s="437">
        <v>10</v>
      </c>
      <c r="C21" s="443">
        <f t="shared" si="0"/>
        <v>1.9801980198019802E-2</v>
      </c>
    </row>
    <row r="22" spans="1:3">
      <c r="A22" s="437" t="s">
        <v>405</v>
      </c>
      <c r="B22" s="437">
        <v>9</v>
      </c>
      <c r="C22" s="443">
        <f t="shared" si="0"/>
        <v>1.782178217821782E-2</v>
      </c>
    </row>
    <row r="23" spans="1:3">
      <c r="A23" s="437" t="s">
        <v>407</v>
      </c>
      <c r="B23" s="437">
        <v>6</v>
      </c>
      <c r="C23" s="443">
        <f t="shared" si="0"/>
        <v>1.1881188118811881E-2</v>
      </c>
    </row>
    <row r="24" spans="1:3">
      <c r="A24" s="437" t="s">
        <v>415</v>
      </c>
      <c r="B24" s="437">
        <v>6</v>
      </c>
      <c r="C24" s="443">
        <f t="shared" si="0"/>
        <v>1.1881188118811881E-2</v>
      </c>
    </row>
    <row r="25" spans="1:3">
      <c r="A25" s="437" t="s">
        <v>413</v>
      </c>
      <c r="B25" s="437">
        <v>4</v>
      </c>
      <c r="C25" s="443">
        <f t="shared" si="0"/>
        <v>7.9207920792079209E-3</v>
      </c>
    </row>
    <row r="26" spans="1:3">
      <c r="A26" s="437" t="s">
        <v>412</v>
      </c>
      <c r="B26" s="437">
        <v>4</v>
      </c>
      <c r="C26" s="443">
        <f t="shared" si="0"/>
        <v>7.9207920792079209E-3</v>
      </c>
    </row>
    <row r="27" spans="1:3">
      <c r="A27" s="437" t="s">
        <v>414</v>
      </c>
      <c r="B27" s="437">
        <v>4</v>
      </c>
      <c r="C27" s="443">
        <f t="shared" si="0"/>
        <v>7.9207920792079209E-3</v>
      </c>
    </row>
    <row r="28" spans="1:3">
      <c r="A28" s="437" t="s">
        <v>411</v>
      </c>
      <c r="B28" s="437">
        <v>3</v>
      </c>
      <c r="C28" s="443">
        <f t="shared" si="0"/>
        <v>5.9405940594059407E-3</v>
      </c>
    </row>
    <row r="29" spans="1:3">
      <c r="A29" s="437" t="s">
        <v>418</v>
      </c>
      <c r="B29" s="437">
        <v>2</v>
      </c>
      <c r="C29" s="443">
        <f t="shared" si="0"/>
        <v>3.9603960396039604E-3</v>
      </c>
    </row>
    <row r="30" spans="1:3">
      <c r="A30" s="445" t="s">
        <v>419</v>
      </c>
      <c r="B30" s="437">
        <v>1</v>
      </c>
      <c r="C30" s="443">
        <f t="shared" si="0"/>
        <v>1.9801980198019802E-3</v>
      </c>
    </row>
    <row r="31" spans="1:3">
      <c r="A31" s="445" t="s">
        <v>416</v>
      </c>
      <c r="B31" s="437">
        <v>1</v>
      </c>
      <c r="C31" s="443">
        <f t="shared" si="0"/>
        <v>1.9801980198019802E-3</v>
      </c>
    </row>
    <row r="32" spans="1:3">
      <c r="A32" s="445" t="s">
        <v>467</v>
      </c>
      <c r="B32" s="437">
        <v>10</v>
      </c>
      <c r="C32" s="443">
        <f t="shared" si="0"/>
        <v>1.9801980198019802E-2</v>
      </c>
    </row>
    <row r="33" spans="1:3">
      <c r="A33" s="410" t="s">
        <v>157</v>
      </c>
      <c r="B33" s="494">
        <f>SUM(B8:B32)</f>
        <v>505</v>
      </c>
      <c r="C33" s="416">
        <f>SUM(C8:C32)</f>
        <v>1.0000000000000004</v>
      </c>
    </row>
    <row r="37" spans="1:3" ht="45.75" customHeight="1">
      <c r="A37" s="511" t="s">
        <v>2</v>
      </c>
      <c r="B37" s="659" t="s">
        <v>389</v>
      </c>
      <c r="C37" s="660"/>
    </row>
    <row r="38" spans="1:3">
      <c r="A38" s="511" t="s">
        <v>390</v>
      </c>
      <c r="B38" s="661" t="s">
        <v>391</v>
      </c>
      <c r="C38" s="662"/>
    </row>
    <row r="39" spans="1:3" ht="145.5" customHeight="1">
      <c r="A39" s="511" t="s">
        <v>392</v>
      </c>
      <c r="B39" s="659" t="s">
        <v>393</v>
      </c>
      <c r="C39" s="660"/>
    </row>
  </sheetData>
  <sheetProtection selectLockedCells="1" selectUnlockedCells="1"/>
  <mergeCells count="5">
    <mergeCell ref="A3:C3"/>
    <mergeCell ref="A4:C5"/>
    <mergeCell ref="B37:C37"/>
    <mergeCell ref="B38:C38"/>
    <mergeCell ref="B39:C39"/>
  </mergeCells>
  <conditionalFormatting sqref="A4">
    <cfRule type="duplicateValues" dxfId="9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CC82A-F6DD-4547-802D-71D510886C33}">
  <dimension ref="A1:F38"/>
  <sheetViews>
    <sheetView showGridLines="0" topLeftCell="A19" zoomScale="87" zoomScaleNormal="87" workbookViewId="0"/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4" width="11.42578125" style="419"/>
    <col min="5" max="6" width="15" style="419" customWidth="1"/>
    <col min="7" max="16384" width="11.42578125" style="419"/>
  </cols>
  <sheetData>
    <row r="1" spans="1:6" s="418" customFormat="1" ht="59.25" customHeight="1"/>
    <row r="2" spans="1:6" s="418" customFormat="1" ht="3.75" customHeight="1"/>
    <row r="3" spans="1:6" ht="28.5" customHeight="1">
      <c r="A3" s="636" t="s">
        <v>110</v>
      </c>
      <c r="B3" s="636"/>
      <c r="C3" s="636"/>
      <c r="D3" s="636"/>
      <c r="E3" s="636"/>
      <c r="F3" s="636"/>
    </row>
    <row r="4" spans="1:6" ht="16.5">
      <c r="A4" s="637" t="s">
        <v>63</v>
      </c>
      <c r="B4" s="637"/>
      <c r="C4" s="637"/>
      <c r="D4" s="637"/>
      <c r="E4" s="637"/>
      <c r="F4" s="637"/>
    </row>
    <row r="5" spans="1:6">
      <c r="A5" s="637"/>
      <c r="B5" s="637"/>
      <c r="C5" s="637"/>
      <c r="D5" s="637"/>
      <c r="E5" s="637"/>
      <c r="F5" s="637"/>
    </row>
    <row r="7" spans="1:6" ht="30" customHeight="1">
      <c r="A7" s="641" t="s">
        <v>468</v>
      </c>
      <c r="B7" s="641" t="s">
        <v>469</v>
      </c>
      <c r="C7" s="638" t="s">
        <v>470</v>
      </c>
      <c r="D7" s="640"/>
      <c r="E7" s="638" t="s">
        <v>471</v>
      </c>
      <c r="F7" s="640"/>
    </row>
    <row r="8" spans="1:6" ht="17.100000000000001">
      <c r="A8" s="647"/>
      <c r="B8" s="647"/>
      <c r="C8" s="396">
        <v>2</v>
      </c>
      <c r="D8" s="449">
        <v>3</v>
      </c>
      <c r="E8" s="397" t="s">
        <v>374</v>
      </c>
      <c r="F8" s="450" t="s">
        <v>153</v>
      </c>
    </row>
    <row r="9" spans="1:6">
      <c r="A9" s="401" t="s">
        <v>472</v>
      </c>
      <c r="B9" s="513" t="s">
        <v>515</v>
      </c>
      <c r="C9" s="442">
        <v>3</v>
      </c>
      <c r="D9" s="453"/>
      <c r="E9" s="495">
        <f>SUM(C9:C10)</f>
        <v>6</v>
      </c>
      <c r="F9" s="496">
        <f>+E9/E32</f>
        <v>1.1881188118811881E-2</v>
      </c>
    </row>
    <row r="10" spans="1:6">
      <c r="A10" s="544"/>
      <c r="B10" s="557" t="s">
        <v>516</v>
      </c>
      <c r="C10" s="558">
        <v>3</v>
      </c>
      <c r="D10" s="432"/>
      <c r="E10" s="502"/>
      <c r="F10" s="503"/>
    </row>
    <row r="11" spans="1:6">
      <c r="A11" s="401" t="s">
        <v>517</v>
      </c>
      <c r="B11" s="505" t="s">
        <v>518</v>
      </c>
      <c r="C11" s="461"/>
      <c r="D11" s="559"/>
      <c r="E11" s="495">
        <f>+C12+C14+C15+C13</f>
        <v>11</v>
      </c>
      <c r="F11" s="496">
        <f>+E11/E32</f>
        <v>2.1782178217821781E-2</v>
      </c>
    </row>
    <row r="12" spans="1:6">
      <c r="A12" s="515"/>
      <c r="B12" s="513" t="s">
        <v>479</v>
      </c>
      <c r="C12" s="442">
        <v>7</v>
      </c>
      <c r="D12" s="453"/>
      <c r="E12" s="497"/>
      <c r="F12" s="498"/>
    </row>
    <row r="13" spans="1:6">
      <c r="A13" s="515"/>
      <c r="B13" s="513" t="s">
        <v>519</v>
      </c>
      <c r="C13" s="442">
        <v>2</v>
      </c>
      <c r="D13" s="453"/>
      <c r="E13" s="497"/>
      <c r="F13" s="498"/>
    </row>
    <row r="14" spans="1:6">
      <c r="A14" s="515"/>
      <c r="B14" s="513" t="s">
        <v>520</v>
      </c>
      <c r="C14" s="442">
        <v>1</v>
      </c>
      <c r="D14" s="453"/>
      <c r="E14" s="497"/>
      <c r="F14" s="498"/>
    </row>
    <row r="15" spans="1:6">
      <c r="A15" s="544"/>
      <c r="B15" s="513" t="s">
        <v>480</v>
      </c>
      <c r="C15" s="442">
        <v>1</v>
      </c>
      <c r="D15" s="437"/>
      <c r="E15" s="502"/>
      <c r="F15" s="503"/>
    </row>
    <row r="16" spans="1:6">
      <c r="A16" s="560" t="s">
        <v>481</v>
      </c>
      <c r="B16" s="561"/>
      <c r="C16" s="562"/>
      <c r="D16" s="563"/>
      <c r="E16" s="495">
        <v>1</v>
      </c>
      <c r="F16" s="496">
        <f>+E16/E32</f>
        <v>1.9801980198019802E-3</v>
      </c>
    </row>
    <row r="17" spans="1:6">
      <c r="A17" s="401" t="s">
        <v>483</v>
      </c>
      <c r="B17" s="564" t="s">
        <v>521</v>
      </c>
      <c r="C17" s="550">
        <f>+D18+D19</f>
        <v>5</v>
      </c>
      <c r="D17" s="550"/>
      <c r="E17" s="495">
        <f>SUM(C17:C28)</f>
        <v>475</v>
      </c>
      <c r="F17" s="496">
        <f>+E17/E32</f>
        <v>0.94059405940594054</v>
      </c>
    </row>
    <row r="18" spans="1:6">
      <c r="A18" s="515"/>
      <c r="B18" s="454" t="s">
        <v>474</v>
      </c>
      <c r="C18" s="437"/>
      <c r="D18" s="437">
        <v>4</v>
      </c>
      <c r="E18" s="497"/>
      <c r="F18" s="498"/>
    </row>
    <row r="19" spans="1:6">
      <c r="A19" s="515"/>
      <c r="B19" s="529" t="s">
        <v>522</v>
      </c>
      <c r="C19" s="445"/>
      <c r="D19" s="445">
        <v>1</v>
      </c>
      <c r="E19" s="497"/>
      <c r="F19" s="498"/>
    </row>
    <row r="20" spans="1:6">
      <c r="A20" s="515"/>
      <c r="B20" s="525" t="s">
        <v>487</v>
      </c>
      <c r="C20" s="445">
        <f>+D21+D22</f>
        <v>18</v>
      </c>
      <c r="D20" s="445"/>
      <c r="E20" s="497"/>
      <c r="F20" s="498"/>
    </row>
    <row r="21" spans="1:6">
      <c r="A21" s="515"/>
      <c r="B21" s="529" t="s">
        <v>488</v>
      </c>
      <c r="C21" s="445"/>
      <c r="D21" s="445">
        <v>6</v>
      </c>
      <c r="E21" s="497"/>
      <c r="F21" s="498"/>
    </row>
    <row r="22" spans="1:6">
      <c r="A22" s="515"/>
      <c r="B22" s="529" t="s">
        <v>475</v>
      </c>
      <c r="C22" s="445"/>
      <c r="D22" s="445">
        <v>12</v>
      </c>
      <c r="E22" s="497"/>
      <c r="F22" s="498"/>
    </row>
    <row r="23" spans="1:6">
      <c r="A23" s="515"/>
      <c r="B23" s="525" t="s">
        <v>489</v>
      </c>
      <c r="C23" s="445">
        <f>+D24+D25</f>
        <v>5</v>
      </c>
      <c r="D23" s="445"/>
      <c r="E23" s="497"/>
      <c r="F23" s="498"/>
    </row>
    <row r="24" spans="1:6">
      <c r="A24" s="515"/>
      <c r="B24" s="529" t="s">
        <v>488</v>
      </c>
      <c r="C24" s="445"/>
      <c r="D24" s="445">
        <v>3</v>
      </c>
      <c r="E24" s="497"/>
      <c r="F24" s="498"/>
    </row>
    <row r="25" spans="1:6">
      <c r="A25" s="515"/>
      <c r="B25" s="529" t="s">
        <v>475</v>
      </c>
      <c r="C25" s="445"/>
      <c r="D25" s="445">
        <v>2</v>
      </c>
      <c r="E25" s="497"/>
      <c r="F25" s="498"/>
    </row>
    <row r="26" spans="1:6">
      <c r="A26" s="515"/>
      <c r="B26" s="525" t="s">
        <v>490</v>
      </c>
      <c r="C26" s="445">
        <f>+D27+D28</f>
        <v>447</v>
      </c>
      <c r="D26" s="445"/>
      <c r="E26" s="497"/>
      <c r="F26" s="498"/>
    </row>
    <row r="27" spans="1:6">
      <c r="A27" s="515"/>
      <c r="B27" s="529" t="s">
        <v>488</v>
      </c>
      <c r="C27" s="445"/>
      <c r="D27" s="445">
        <v>212</v>
      </c>
      <c r="E27" s="497"/>
      <c r="F27" s="498"/>
    </row>
    <row r="28" spans="1:6">
      <c r="A28" s="544"/>
      <c r="B28" s="529" t="s">
        <v>475</v>
      </c>
      <c r="C28" s="445"/>
      <c r="D28" s="445">
        <v>235</v>
      </c>
      <c r="E28" s="502"/>
      <c r="F28" s="503"/>
    </row>
    <row r="29" spans="1:6">
      <c r="A29" s="565" t="s">
        <v>491</v>
      </c>
      <c r="B29" s="531"/>
      <c r="C29" s="423"/>
      <c r="D29" s="423"/>
      <c r="E29" s="566">
        <v>1</v>
      </c>
      <c r="F29" s="498"/>
    </row>
    <row r="30" spans="1:6">
      <c r="A30" s="401" t="s">
        <v>492</v>
      </c>
      <c r="B30" s="513" t="s">
        <v>493</v>
      </c>
      <c r="C30" s="442">
        <v>10</v>
      </c>
      <c r="D30" s="453"/>
      <c r="E30" s="495">
        <f>SUM(C30:C31)</f>
        <v>11</v>
      </c>
      <c r="F30" s="496">
        <f>+E30/E32</f>
        <v>2.1782178217821781E-2</v>
      </c>
    </row>
    <row r="31" spans="1:6">
      <c r="A31" s="544"/>
      <c r="B31" s="557" t="s">
        <v>494</v>
      </c>
      <c r="C31" s="558">
        <v>1</v>
      </c>
      <c r="D31" s="432"/>
      <c r="E31" s="502"/>
      <c r="F31" s="503"/>
    </row>
    <row r="32" spans="1:6">
      <c r="A32" s="429"/>
      <c r="B32" s="446" t="s">
        <v>388</v>
      </c>
      <c r="C32" s="396"/>
      <c r="D32" s="396"/>
      <c r="E32" s="502">
        <f t="shared" ref="E32:F32" si="0">SUM(E9:E31)</f>
        <v>505</v>
      </c>
      <c r="F32" s="545">
        <f t="shared" si="0"/>
        <v>0.99801980198019802</v>
      </c>
    </row>
    <row r="36" spans="1:3" ht="30.75" customHeight="1">
      <c r="A36" s="511" t="s">
        <v>2</v>
      </c>
      <c r="B36" s="659" t="s">
        <v>389</v>
      </c>
      <c r="C36" s="660"/>
    </row>
    <row r="37" spans="1:3">
      <c r="A37" s="511" t="s">
        <v>390</v>
      </c>
      <c r="B37" s="661" t="s">
        <v>391</v>
      </c>
      <c r="C37" s="662"/>
    </row>
    <row r="38" spans="1:3" ht="117.75" customHeight="1">
      <c r="A38" s="511" t="s">
        <v>392</v>
      </c>
      <c r="B38" s="659" t="s">
        <v>393</v>
      </c>
      <c r="C38" s="660"/>
    </row>
  </sheetData>
  <sheetProtection selectLockedCells="1" selectUnlockedCells="1"/>
  <mergeCells count="9">
    <mergeCell ref="B36:C36"/>
    <mergeCell ref="B37:C37"/>
    <mergeCell ref="B38:C38"/>
    <mergeCell ref="A3:F3"/>
    <mergeCell ref="A4:F5"/>
    <mergeCell ref="A7:A8"/>
    <mergeCell ref="B7:B8"/>
    <mergeCell ref="C7:D7"/>
    <mergeCell ref="E7:F7"/>
  </mergeCells>
  <conditionalFormatting sqref="A4">
    <cfRule type="duplicateValues" dxfId="9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1E2C9-22B0-7B42-A2C2-C49D7199D68B}">
  <dimension ref="A1:H41"/>
  <sheetViews>
    <sheetView showGridLines="0" topLeftCell="A5" zoomScale="87" zoomScaleNormal="87" workbookViewId="0">
      <selection activeCell="B7" sqref="B7:B8"/>
    </sheetView>
  </sheetViews>
  <sheetFormatPr defaultColWidth="11.42578125" defaultRowHeight="15.95"/>
  <cols>
    <col min="1" max="1" width="51.140625" style="419" customWidth="1"/>
    <col min="2" max="2" width="54.7109375" style="419" customWidth="1"/>
    <col min="3" max="3" width="13.7109375" style="419" customWidth="1"/>
    <col min="4" max="5" width="15.42578125" style="419" customWidth="1"/>
    <col min="6" max="7" width="11.42578125" style="419"/>
    <col min="8" max="8" width="57.42578125" style="419" customWidth="1"/>
    <col min="9" max="16384" width="11.42578125" style="419"/>
  </cols>
  <sheetData>
    <row r="1" spans="1:8" s="418" customFormat="1" ht="59.25" customHeight="1"/>
    <row r="2" spans="1:8" s="418" customFormat="1" ht="3.75" customHeight="1"/>
    <row r="3" spans="1:8" ht="28.5" customHeight="1">
      <c r="A3" s="636" t="s">
        <v>110</v>
      </c>
      <c r="B3" s="636"/>
      <c r="C3" s="636"/>
      <c r="D3" s="636"/>
      <c r="E3" s="636"/>
    </row>
    <row r="4" spans="1:8" ht="16.5">
      <c r="A4" s="637" t="s">
        <v>64</v>
      </c>
      <c r="B4" s="637"/>
      <c r="C4" s="637"/>
      <c r="D4" s="637"/>
      <c r="E4" s="637"/>
    </row>
    <row r="5" spans="1:8">
      <c r="A5" s="637"/>
      <c r="B5" s="637"/>
      <c r="C5" s="637"/>
      <c r="D5" s="637"/>
      <c r="E5" s="637"/>
    </row>
    <row r="7" spans="1:8" ht="30" customHeight="1">
      <c r="A7" s="641" t="s">
        <v>427</v>
      </c>
      <c r="B7" s="641" t="s">
        <v>431</v>
      </c>
      <c r="C7" s="674" t="s">
        <v>523</v>
      </c>
      <c r="D7" s="638" t="s">
        <v>430</v>
      </c>
      <c r="E7" s="640"/>
      <c r="F7" s="429"/>
      <c r="G7" s="429"/>
      <c r="H7" s="522" t="s">
        <v>524</v>
      </c>
    </row>
    <row r="8" spans="1:8" ht="17.100000000000001">
      <c r="A8" s="647"/>
      <c r="B8" s="647"/>
      <c r="C8" s="647"/>
      <c r="D8" s="397" t="s">
        <v>374</v>
      </c>
      <c r="E8" s="567" t="s">
        <v>153</v>
      </c>
      <c r="F8" s="429"/>
      <c r="G8" s="429"/>
      <c r="H8" s="568" t="s">
        <v>525</v>
      </c>
    </row>
    <row r="9" spans="1:8" ht="16.5">
      <c r="A9" s="522" t="s">
        <v>504</v>
      </c>
      <c r="B9" s="569" t="s">
        <v>526</v>
      </c>
      <c r="C9" s="524">
        <v>13</v>
      </c>
      <c r="D9" s="397">
        <f>+C9</f>
        <v>13</v>
      </c>
      <c r="E9" s="609" t="s">
        <v>527</v>
      </c>
      <c r="F9" s="429"/>
      <c r="G9" s="429"/>
      <c r="H9" s="570" t="s">
        <v>528</v>
      </c>
    </row>
    <row r="10" spans="1:8" ht="33">
      <c r="A10" s="401" t="s">
        <v>496</v>
      </c>
      <c r="B10" s="571" t="s">
        <v>529</v>
      </c>
      <c r="C10" s="572">
        <v>113</v>
      </c>
      <c r="D10" s="495">
        <f>SUM(C10:C12)</f>
        <v>160</v>
      </c>
      <c r="E10" s="610" t="s">
        <v>530</v>
      </c>
      <c r="F10" s="429"/>
      <c r="G10" s="429"/>
      <c r="H10" s="573" t="s">
        <v>531</v>
      </c>
    </row>
    <row r="11" spans="1:8" ht="16.5">
      <c r="A11" s="515"/>
      <c r="B11" s="571" t="s">
        <v>532</v>
      </c>
      <c r="C11" s="520">
        <v>2</v>
      </c>
      <c r="D11" s="497"/>
      <c r="E11" s="610" t="s">
        <v>533</v>
      </c>
      <c r="F11" s="429"/>
      <c r="G11" s="429"/>
      <c r="H11" s="429"/>
    </row>
    <row r="12" spans="1:8" ht="16.5">
      <c r="A12" s="544"/>
      <c r="B12" s="569" t="s">
        <v>534</v>
      </c>
      <c r="C12" s="558">
        <v>45</v>
      </c>
      <c r="D12" s="502"/>
      <c r="E12" s="611" t="s">
        <v>533</v>
      </c>
      <c r="F12" s="429"/>
      <c r="G12" s="429"/>
      <c r="H12" s="429"/>
    </row>
    <row r="13" spans="1:8" ht="16.5">
      <c r="A13" s="401" t="s">
        <v>509</v>
      </c>
      <c r="B13" s="571" t="s">
        <v>439</v>
      </c>
      <c r="C13" s="572">
        <v>198</v>
      </c>
      <c r="D13" s="495">
        <f>SUM(C13:C15)</f>
        <v>274</v>
      </c>
      <c r="E13" s="610" t="s">
        <v>535</v>
      </c>
      <c r="F13" s="429"/>
      <c r="G13" s="429"/>
      <c r="H13" s="429"/>
    </row>
    <row r="14" spans="1:8" ht="16.5">
      <c r="A14" s="515"/>
      <c r="B14" s="571" t="s">
        <v>444</v>
      </c>
      <c r="C14" s="520">
        <v>54</v>
      </c>
      <c r="D14" s="497"/>
      <c r="E14" s="610" t="s">
        <v>533</v>
      </c>
      <c r="F14" s="429"/>
      <c r="G14" s="429"/>
      <c r="H14" s="429"/>
    </row>
    <row r="15" spans="1:8" ht="16.5">
      <c r="A15" s="539"/>
      <c r="B15" s="574" t="s">
        <v>536</v>
      </c>
      <c r="C15" s="558">
        <v>22</v>
      </c>
      <c r="D15" s="547"/>
      <c r="E15" s="611" t="s">
        <v>533</v>
      </c>
      <c r="F15" s="429"/>
      <c r="G15" s="429"/>
      <c r="H15" s="429"/>
    </row>
    <row r="16" spans="1:8" ht="15.95" customHeight="1">
      <c r="A16" s="401" t="s">
        <v>454</v>
      </c>
      <c r="B16" s="569" t="s">
        <v>455</v>
      </c>
      <c r="C16" s="558">
        <v>5</v>
      </c>
      <c r="D16" s="495">
        <f>SUM(C16:C17)</f>
        <v>58</v>
      </c>
      <c r="E16" s="675" t="s">
        <v>537</v>
      </c>
      <c r="F16" s="429"/>
      <c r="G16" s="429"/>
      <c r="H16" s="429"/>
    </row>
    <row r="17" spans="1:8" ht="15.95" customHeight="1">
      <c r="A17" s="544"/>
      <c r="B17" s="569" t="s">
        <v>538</v>
      </c>
      <c r="C17" s="524">
        <v>53</v>
      </c>
      <c r="D17" s="502"/>
      <c r="E17" s="676"/>
      <c r="F17" s="429"/>
      <c r="G17" s="429"/>
      <c r="H17" s="429"/>
    </row>
    <row r="18" spans="1:8" ht="16.5">
      <c r="A18" s="429"/>
      <c r="B18" s="575" t="s">
        <v>388</v>
      </c>
      <c r="C18" s="433">
        <f t="shared" ref="C18:E18" si="0">SUM(C9:C17)</f>
        <v>505</v>
      </c>
      <c r="D18" s="433">
        <f t="shared" si="0"/>
        <v>505</v>
      </c>
      <c r="E18" s="612" t="s">
        <v>539</v>
      </c>
      <c r="F18" s="429"/>
      <c r="G18" s="429"/>
      <c r="H18" s="429"/>
    </row>
    <row r="19" spans="1:8">
      <c r="B19" s="429"/>
      <c r="C19" s="414"/>
      <c r="D19" s="414"/>
      <c r="E19" s="576"/>
      <c r="F19" s="429"/>
      <c r="G19" s="429"/>
      <c r="H19" s="429"/>
    </row>
    <row r="20" spans="1:8">
      <c r="A20" s="577" t="s">
        <v>446</v>
      </c>
      <c r="B20" s="429"/>
      <c r="C20" s="429"/>
      <c r="D20" s="429"/>
      <c r="E20" s="429"/>
      <c r="F20" s="429"/>
      <c r="G20" s="429"/>
      <c r="H20" s="429"/>
    </row>
    <row r="21" spans="1:8">
      <c r="A21" s="577"/>
      <c r="B21" s="429"/>
      <c r="C21" s="429"/>
      <c r="D21" s="429"/>
      <c r="E21" s="429"/>
      <c r="F21" s="429"/>
      <c r="G21" s="429"/>
      <c r="H21" s="429"/>
    </row>
    <row r="24" spans="1:8" ht="31.5" customHeight="1">
      <c r="A24" s="511" t="s">
        <v>2</v>
      </c>
      <c r="B24" s="659" t="s">
        <v>389</v>
      </c>
      <c r="C24" s="660"/>
    </row>
    <row r="25" spans="1:8">
      <c r="A25" s="511" t="s">
        <v>390</v>
      </c>
      <c r="B25" s="661" t="s">
        <v>391</v>
      </c>
      <c r="C25" s="662"/>
    </row>
    <row r="26" spans="1:8" ht="116.25" customHeight="1">
      <c r="A26" s="511" t="s">
        <v>392</v>
      </c>
      <c r="B26" s="659" t="s">
        <v>393</v>
      </c>
      <c r="C26" s="660"/>
    </row>
    <row r="33" s="419" customFormat="1"/>
    <row r="34" s="419" customFormat="1"/>
    <row r="35" s="419" customFormat="1"/>
    <row r="36" s="419" customFormat="1"/>
    <row r="37" s="419" customFormat="1"/>
    <row r="38" s="419" customFormat="1"/>
    <row r="39" s="419" customFormat="1"/>
    <row r="40" s="419" customFormat="1"/>
    <row r="41" s="419" customFormat="1"/>
  </sheetData>
  <sheetProtection selectLockedCells="1" selectUnlockedCells="1"/>
  <mergeCells count="10">
    <mergeCell ref="B24:C24"/>
    <mergeCell ref="B25:C25"/>
    <mergeCell ref="B26:C26"/>
    <mergeCell ref="A3:E3"/>
    <mergeCell ref="A4:E5"/>
    <mergeCell ref="A7:A8"/>
    <mergeCell ref="B7:B8"/>
    <mergeCell ref="C7:C8"/>
    <mergeCell ref="D7:E7"/>
    <mergeCell ref="E16:E17"/>
  </mergeCells>
  <conditionalFormatting sqref="A4">
    <cfRule type="duplicateValues" dxfId="9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U30"/>
  <sheetViews>
    <sheetView showGridLines="0" zoomScale="90" zoomScaleNormal="90" workbookViewId="0">
      <selection activeCell="D39" sqref="D39"/>
    </sheetView>
  </sheetViews>
  <sheetFormatPr defaultColWidth="11.42578125" defaultRowHeight="15" customHeight="1"/>
  <cols>
    <col min="1" max="1" width="35" style="1" customWidth="1"/>
    <col min="2" max="2" width="15.85546875" style="1" customWidth="1"/>
    <col min="3" max="3" width="7.85546875" style="1" customWidth="1"/>
    <col min="4" max="4" width="15.7109375" style="1" customWidth="1"/>
    <col min="5" max="5" width="9" style="1" customWidth="1"/>
    <col min="6" max="6" width="14.42578125" style="1" customWidth="1"/>
    <col min="7" max="7" width="9" style="1" customWidth="1"/>
    <col min="8" max="8" width="14.7109375" style="1" customWidth="1"/>
    <col min="9" max="9" width="8.28515625" style="1" customWidth="1"/>
    <col min="10" max="255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14.1" customHeight="1">
      <c r="A3" s="6"/>
      <c r="B3" s="4"/>
      <c r="C3" s="4"/>
      <c r="D3" s="4"/>
      <c r="E3" s="5"/>
      <c r="F3" s="4"/>
      <c r="G3" s="4"/>
    </row>
    <row r="4" spans="1:9" ht="21" customHeight="1">
      <c r="A4" s="679" t="s">
        <v>110</v>
      </c>
      <c r="B4" s="680"/>
      <c r="C4" s="680"/>
      <c r="D4" s="680"/>
      <c r="E4" s="680"/>
      <c r="F4" s="680"/>
      <c r="G4" s="680"/>
      <c r="H4" s="680"/>
      <c r="I4" s="680"/>
    </row>
    <row r="5" spans="1:9" ht="43.7" customHeight="1">
      <c r="A5" s="677" t="s">
        <v>65</v>
      </c>
      <c r="B5" s="678"/>
      <c r="C5" s="678"/>
      <c r="D5" s="678"/>
      <c r="E5" s="678"/>
      <c r="F5" s="678"/>
      <c r="G5" s="678"/>
      <c r="H5" s="678"/>
      <c r="I5" s="678"/>
    </row>
    <row r="6" spans="1:9" ht="14.1" customHeight="1">
      <c r="A6" s="33" t="s">
        <v>540</v>
      </c>
      <c r="B6" s="33"/>
      <c r="C6" s="33"/>
      <c r="D6" s="33"/>
      <c r="E6" s="33"/>
      <c r="F6" s="33"/>
      <c r="G6" s="33"/>
      <c r="H6" s="33"/>
      <c r="I6" s="33"/>
    </row>
    <row r="7" spans="1:9" ht="14.1" customHeight="1"/>
    <row r="8" spans="1:9" ht="29.1" customHeight="1">
      <c r="A8" s="14" t="s">
        <v>541</v>
      </c>
      <c r="B8" s="14" t="s">
        <v>542</v>
      </c>
      <c r="C8" s="14" t="s">
        <v>153</v>
      </c>
      <c r="D8" s="66" t="s">
        <v>543</v>
      </c>
      <c r="E8" s="67" t="s">
        <v>153</v>
      </c>
      <c r="F8" s="68" t="s">
        <v>544</v>
      </c>
      <c r="G8" s="68" t="s">
        <v>153</v>
      </c>
      <c r="H8" s="68" t="s">
        <v>545</v>
      </c>
      <c r="I8" s="68" t="s">
        <v>153</v>
      </c>
    </row>
    <row r="9" spans="1:9" ht="14.1" customHeight="1">
      <c r="A9" s="15" t="s">
        <v>396</v>
      </c>
      <c r="B9" s="52">
        <v>13</v>
      </c>
      <c r="C9" s="60">
        <v>0.31707317073170732</v>
      </c>
      <c r="D9" s="56">
        <v>18</v>
      </c>
      <c r="E9" s="57">
        <v>0.22222222222222221</v>
      </c>
      <c r="F9" s="56">
        <v>25</v>
      </c>
      <c r="G9" s="57">
        <f>F9/F29</f>
        <v>0.25510204081632654</v>
      </c>
      <c r="H9" s="56">
        <v>20</v>
      </c>
      <c r="I9" s="57">
        <v>0.18691588785046728</v>
      </c>
    </row>
    <row r="10" spans="1:9" ht="14.1" customHeight="1">
      <c r="A10" s="16" t="s">
        <v>397</v>
      </c>
      <c r="B10" s="53">
        <v>4</v>
      </c>
      <c r="C10" s="61">
        <v>9.7560975609756101E-2</v>
      </c>
      <c r="D10" s="56">
        <v>18</v>
      </c>
      <c r="E10" s="57">
        <v>0.22222222222222221</v>
      </c>
      <c r="F10" s="56">
        <v>16</v>
      </c>
      <c r="G10" s="57">
        <f>F10/F29</f>
        <v>0.16326530612244897</v>
      </c>
      <c r="H10" s="56">
        <v>19</v>
      </c>
      <c r="I10" s="57">
        <v>0.17757009345794392</v>
      </c>
    </row>
    <row r="11" spans="1:9" ht="14.1" customHeight="1">
      <c r="A11" s="16" t="s">
        <v>546</v>
      </c>
      <c r="B11" s="53">
        <v>11</v>
      </c>
      <c r="C11" s="61">
        <v>0.26829268292682928</v>
      </c>
      <c r="D11" s="56">
        <v>13</v>
      </c>
      <c r="E11" s="57">
        <v>0.16049382716049379</v>
      </c>
      <c r="F11" s="56">
        <v>9</v>
      </c>
      <c r="G11" s="57">
        <f>F11/F29</f>
        <v>9.1836734693877556E-2</v>
      </c>
      <c r="H11" s="56">
        <v>11</v>
      </c>
      <c r="I11" s="57">
        <v>0.10280373831775701</v>
      </c>
    </row>
    <row r="12" spans="1:9" ht="14.1" customHeight="1">
      <c r="A12" s="16" t="s">
        <v>547</v>
      </c>
      <c r="B12" s="53">
        <v>0</v>
      </c>
      <c r="C12" s="61">
        <v>0</v>
      </c>
      <c r="D12" s="56">
        <v>1</v>
      </c>
      <c r="E12" s="57">
        <v>1.234567901234568E-2</v>
      </c>
      <c r="F12" s="56">
        <v>0</v>
      </c>
      <c r="G12" s="57">
        <f>F12/F29</f>
        <v>0</v>
      </c>
      <c r="H12" s="56">
        <v>1</v>
      </c>
      <c r="I12" s="57">
        <v>9.3457943925233638E-3</v>
      </c>
    </row>
    <row r="13" spans="1:9" ht="14.1" customHeight="1">
      <c r="A13" s="16" t="s">
        <v>403</v>
      </c>
      <c r="B13" s="53">
        <v>2</v>
      </c>
      <c r="C13" s="61">
        <v>4.878048780487805E-2</v>
      </c>
      <c r="D13" s="56">
        <v>4</v>
      </c>
      <c r="E13" s="57">
        <v>4.9382716049382713E-2</v>
      </c>
      <c r="F13" s="56">
        <v>5</v>
      </c>
      <c r="G13" s="57">
        <f>F13/F29</f>
        <v>5.1020408163265307E-2</v>
      </c>
      <c r="H13" s="56">
        <v>7</v>
      </c>
      <c r="I13" s="57">
        <v>6.5420560747663545E-2</v>
      </c>
    </row>
    <row r="14" spans="1:9" ht="14.1" customHeight="1">
      <c r="A14" s="16" t="s">
        <v>402</v>
      </c>
      <c r="B14" s="53">
        <v>0</v>
      </c>
      <c r="C14" s="61">
        <v>0</v>
      </c>
      <c r="D14" s="56">
        <v>1</v>
      </c>
      <c r="E14" s="57">
        <v>1.234567901234568E-2</v>
      </c>
      <c r="F14" s="56">
        <v>1</v>
      </c>
      <c r="G14" s="57">
        <f>F14/F29</f>
        <v>1.020408163265306E-2</v>
      </c>
      <c r="H14" s="56">
        <v>1</v>
      </c>
      <c r="I14" s="57">
        <v>9.3457943925233638E-3</v>
      </c>
    </row>
    <row r="15" spans="1:9" ht="14.1" customHeight="1">
      <c r="A15" s="65" t="s">
        <v>406</v>
      </c>
      <c r="B15" s="53">
        <v>0</v>
      </c>
      <c r="C15" s="61">
        <v>0</v>
      </c>
      <c r="D15" s="56">
        <v>0</v>
      </c>
      <c r="E15" s="57">
        <v>0</v>
      </c>
      <c r="F15" s="56">
        <v>2</v>
      </c>
      <c r="G15" s="57">
        <f>F15/F29</f>
        <v>2.0408163265306121E-2</v>
      </c>
      <c r="H15" s="56">
        <v>2</v>
      </c>
      <c r="I15" s="57">
        <v>1.8691588785046728E-2</v>
      </c>
    </row>
    <row r="16" spans="1:9" ht="14.1" customHeight="1">
      <c r="A16" s="16" t="s">
        <v>411</v>
      </c>
      <c r="B16" s="53">
        <v>0</v>
      </c>
      <c r="C16" s="61">
        <v>0</v>
      </c>
      <c r="D16" s="56">
        <v>1</v>
      </c>
      <c r="E16" s="57">
        <v>1.234567901234568E-2</v>
      </c>
      <c r="F16" s="56">
        <v>3</v>
      </c>
      <c r="G16" s="57">
        <f>F16/F29</f>
        <v>3.0612244897959183E-2</v>
      </c>
      <c r="H16" s="56">
        <v>3</v>
      </c>
      <c r="I16" s="57">
        <v>2.8037383177570093E-2</v>
      </c>
    </row>
    <row r="17" spans="1:9" ht="14.1" customHeight="1">
      <c r="A17" s="16" t="s">
        <v>410</v>
      </c>
      <c r="B17" s="53">
        <v>2</v>
      </c>
      <c r="C17" s="61">
        <v>4.878048780487805E-2</v>
      </c>
      <c r="D17" s="56">
        <v>3</v>
      </c>
      <c r="E17" s="57">
        <v>3.7037037037037028E-2</v>
      </c>
      <c r="F17" s="56">
        <v>5</v>
      </c>
      <c r="G17" s="57">
        <f>F17/F29</f>
        <v>5.1020408163265307E-2</v>
      </c>
      <c r="H17" s="56">
        <v>7</v>
      </c>
      <c r="I17" s="57">
        <v>6.5420560747663545E-2</v>
      </c>
    </row>
    <row r="18" spans="1:9" ht="14.1" customHeight="1">
      <c r="A18" s="16" t="s">
        <v>413</v>
      </c>
      <c r="B18" s="53">
        <v>0</v>
      </c>
      <c r="C18" s="61">
        <v>0</v>
      </c>
      <c r="D18" s="56">
        <v>0</v>
      </c>
      <c r="E18" s="57">
        <v>0</v>
      </c>
      <c r="F18" s="56">
        <v>2</v>
      </c>
      <c r="G18" s="57">
        <f>F18/F29</f>
        <v>2.0408163265306121E-2</v>
      </c>
      <c r="H18" s="56">
        <v>1</v>
      </c>
      <c r="I18" s="57">
        <v>9.3457943925233638E-3</v>
      </c>
    </row>
    <row r="19" spans="1:9" ht="14.1" customHeight="1">
      <c r="A19" s="16" t="s">
        <v>408</v>
      </c>
      <c r="B19" s="53">
        <v>0</v>
      </c>
      <c r="C19" s="61">
        <v>0</v>
      </c>
      <c r="D19" s="56">
        <v>0</v>
      </c>
      <c r="E19" s="57">
        <v>0</v>
      </c>
      <c r="F19" s="56">
        <v>3</v>
      </c>
      <c r="G19" s="57">
        <f>F19/F29</f>
        <v>3.0612244897959183E-2</v>
      </c>
      <c r="H19" s="56">
        <v>5</v>
      </c>
      <c r="I19" s="57">
        <v>4.6728971962616821E-2</v>
      </c>
    </row>
    <row r="20" spans="1:9" ht="14.1" customHeight="1">
      <c r="A20" s="16" t="s">
        <v>407</v>
      </c>
      <c r="B20" s="53">
        <v>3</v>
      </c>
      <c r="C20" s="61">
        <v>7.3170731707317069E-2</v>
      </c>
      <c r="D20" s="56">
        <v>6</v>
      </c>
      <c r="E20" s="57">
        <v>7.407407407407407E-2</v>
      </c>
      <c r="F20" s="56">
        <v>7</v>
      </c>
      <c r="G20" s="57">
        <f>F20/F29</f>
        <v>7.1428571428571425E-2</v>
      </c>
      <c r="H20" s="56">
        <v>6</v>
      </c>
      <c r="I20" s="57">
        <v>5.6074766355140186E-2</v>
      </c>
    </row>
    <row r="21" spans="1:9" ht="14.1" customHeight="1">
      <c r="A21" s="16" t="s">
        <v>409</v>
      </c>
      <c r="B21" s="53">
        <v>0</v>
      </c>
      <c r="C21" s="61">
        <v>0</v>
      </c>
      <c r="D21" s="56">
        <v>0</v>
      </c>
      <c r="E21" s="57">
        <v>0</v>
      </c>
      <c r="F21" s="56">
        <v>1</v>
      </c>
      <c r="G21" s="57">
        <f>F21/F29</f>
        <v>1.020408163265306E-2</v>
      </c>
      <c r="H21" s="56">
        <v>3</v>
      </c>
      <c r="I21" s="57">
        <v>2.8037383177570093E-2</v>
      </c>
    </row>
    <row r="22" spans="1:9" ht="14.1" customHeight="1">
      <c r="A22" s="16" t="s">
        <v>548</v>
      </c>
      <c r="B22" s="53">
        <v>2</v>
      </c>
      <c r="C22" s="61">
        <v>4.878048780487805E-2</v>
      </c>
      <c r="D22" s="56">
        <v>1</v>
      </c>
      <c r="E22" s="57">
        <v>1.234567901234568E-2</v>
      </c>
      <c r="F22" s="56">
        <v>1</v>
      </c>
      <c r="G22" s="57">
        <f>F22/F29</f>
        <v>1.020408163265306E-2</v>
      </c>
      <c r="H22" s="56">
        <v>1</v>
      </c>
      <c r="I22" s="57">
        <v>9.3457943925233638E-3</v>
      </c>
    </row>
    <row r="23" spans="1:9" ht="14.1" customHeight="1">
      <c r="A23" s="16" t="s">
        <v>414</v>
      </c>
      <c r="B23" s="53">
        <v>0</v>
      </c>
      <c r="C23" s="61">
        <v>0</v>
      </c>
      <c r="D23" s="56">
        <v>2</v>
      </c>
      <c r="E23" s="57">
        <v>2.469135802469136E-2</v>
      </c>
      <c r="F23" s="56">
        <v>2</v>
      </c>
      <c r="G23" s="57">
        <f>F23/F29</f>
        <v>2.0408163265306121E-2</v>
      </c>
      <c r="H23" s="56">
        <v>2</v>
      </c>
      <c r="I23" s="57">
        <v>1.8691588785046728E-2</v>
      </c>
    </row>
    <row r="24" spans="1:9" ht="15" customHeight="1">
      <c r="A24" s="17" t="s">
        <v>400</v>
      </c>
      <c r="B24" s="53">
        <v>0</v>
      </c>
      <c r="C24" s="61">
        <v>0</v>
      </c>
      <c r="D24" s="56">
        <v>1</v>
      </c>
      <c r="E24" s="57">
        <v>1.234567901234568E-2</v>
      </c>
      <c r="F24" s="56">
        <v>1</v>
      </c>
      <c r="G24" s="57">
        <f>F24/F29</f>
        <v>1.020408163265306E-2</v>
      </c>
      <c r="H24" s="56">
        <v>1</v>
      </c>
      <c r="I24" s="57">
        <v>9.3457943925233638E-3</v>
      </c>
    </row>
    <row r="25" spans="1:9" ht="15" customHeight="1">
      <c r="A25" s="17" t="s">
        <v>399</v>
      </c>
      <c r="B25" s="53">
        <v>0</v>
      </c>
      <c r="C25" s="61">
        <v>0</v>
      </c>
      <c r="D25" s="56">
        <v>1</v>
      </c>
      <c r="E25" s="57">
        <v>1.234567901234568E-2</v>
      </c>
      <c r="F25" s="56">
        <v>3</v>
      </c>
      <c r="G25" s="57">
        <f>F25/F29</f>
        <v>3.0612244897959183E-2</v>
      </c>
      <c r="H25" s="56">
        <v>6</v>
      </c>
      <c r="I25" s="57">
        <v>5.6074766355140186E-2</v>
      </c>
    </row>
    <row r="26" spans="1:9" ht="15" customHeight="1">
      <c r="A26" s="17" t="s">
        <v>417</v>
      </c>
      <c r="B26" s="53">
        <v>0</v>
      </c>
      <c r="C26" s="61">
        <v>0</v>
      </c>
      <c r="D26" s="56">
        <v>1</v>
      </c>
      <c r="E26" s="57">
        <v>1.234567901234568E-2</v>
      </c>
      <c r="F26" s="56">
        <v>1</v>
      </c>
      <c r="G26" s="57">
        <f>F26/F29</f>
        <v>1.020408163265306E-2</v>
      </c>
      <c r="H26" s="56">
        <v>2</v>
      </c>
      <c r="I26" s="57">
        <v>1.8691588785046728E-2</v>
      </c>
    </row>
    <row r="27" spans="1:9" ht="15" customHeight="1">
      <c r="A27" s="112" t="s">
        <v>549</v>
      </c>
      <c r="B27" s="53">
        <v>0</v>
      </c>
      <c r="C27" s="61">
        <v>0</v>
      </c>
      <c r="D27" s="53">
        <v>0</v>
      </c>
      <c r="E27" s="61">
        <v>0</v>
      </c>
      <c r="F27" s="53">
        <v>0</v>
      </c>
      <c r="G27" s="61">
        <v>0</v>
      </c>
      <c r="H27" s="56">
        <v>1</v>
      </c>
      <c r="I27" s="57">
        <v>9.3457943925233638E-3</v>
      </c>
    </row>
    <row r="28" spans="1:9" ht="15" customHeight="1">
      <c r="A28" s="17" t="s">
        <v>550</v>
      </c>
      <c r="B28" s="53">
        <v>4</v>
      </c>
      <c r="C28" s="61">
        <v>9.7560975609756101E-2</v>
      </c>
      <c r="D28" s="56">
        <v>10</v>
      </c>
      <c r="E28" s="57">
        <v>0.1234567901234568</v>
      </c>
      <c r="F28" s="56">
        <v>11</v>
      </c>
      <c r="G28" s="57">
        <f>F28/F29</f>
        <v>0.11224489795918367</v>
      </c>
      <c r="H28" s="56">
        <v>8</v>
      </c>
      <c r="I28" s="57">
        <v>7.476635514018691E-2</v>
      </c>
    </row>
    <row r="29" spans="1:9" ht="15" customHeight="1">
      <c r="A29" s="18" t="s">
        <v>152</v>
      </c>
      <c r="B29" s="54">
        <f>SUM(B9:B28)</f>
        <v>41</v>
      </c>
      <c r="C29" s="55">
        <v>1</v>
      </c>
      <c r="D29" s="54">
        <f>SUM(D9:D28)</f>
        <v>81</v>
      </c>
      <c r="E29" s="55">
        <v>1</v>
      </c>
      <c r="F29" s="54">
        <f>SUM(F9:F28)</f>
        <v>98</v>
      </c>
      <c r="G29" s="55">
        <f>SUM(G9:G28)</f>
        <v>1.0000000000000002</v>
      </c>
      <c r="H29" s="54">
        <f>SUM(H9:H28)</f>
        <v>107</v>
      </c>
      <c r="I29" s="55">
        <f>SUM(I9:I28)</f>
        <v>1</v>
      </c>
    </row>
    <row r="30" spans="1:9" ht="14.1" customHeight="1">
      <c r="A30" s="681" t="s">
        <v>551</v>
      </c>
      <c r="B30" s="682"/>
      <c r="C30" s="682"/>
      <c r="D30" s="682"/>
      <c r="E30" s="682"/>
      <c r="F30" s="682"/>
      <c r="G30" s="682"/>
      <c r="H30" s="682"/>
      <c r="I30" s="682"/>
    </row>
  </sheetData>
  <mergeCells count="3">
    <mergeCell ref="A5:I5"/>
    <mergeCell ref="A4:I4"/>
    <mergeCell ref="A30:I30"/>
  </mergeCells>
  <conditionalFormatting sqref="A6">
    <cfRule type="duplicateValues" dxfId="91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8EBFD-0D40-7940-AA3D-DB81E791BEA6}">
  <dimension ref="A1:F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5" width="11.42578125" style="142"/>
    <col min="6" max="6" width="14.140625" style="128" bestFit="1" customWidth="1"/>
    <col min="7" max="16384" width="11.42578125" style="128"/>
  </cols>
  <sheetData>
    <row r="1" spans="1:6" s="114" customFormat="1" ht="59.25" customHeight="1">
      <c r="B1" s="371"/>
      <c r="C1" s="371"/>
    </row>
    <row r="2" spans="1:6" s="115" customFormat="1" ht="3.75" customHeight="1">
      <c r="B2" s="372"/>
      <c r="C2" s="372"/>
      <c r="D2" s="372"/>
      <c r="E2" s="372"/>
    </row>
    <row r="3" spans="1:6" ht="28.5" customHeight="1">
      <c r="A3" s="617" t="s">
        <v>110</v>
      </c>
      <c r="B3" s="617"/>
      <c r="C3" s="617"/>
      <c r="D3" s="617"/>
      <c r="E3" s="617"/>
      <c r="F3" s="617"/>
    </row>
    <row r="4" spans="1:6">
      <c r="A4" s="191" t="s">
        <v>10</v>
      </c>
      <c r="B4" s="373"/>
      <c r="C4" s="373"/>
      <c r="D4" s="373"/>
      <c r="E4" s="373"/>
      <c r="F4" s="373"/>
    </row>
    <row r="5" spans="1:6">
      <c r="A5" s="383" t="s">
        <v>182</v>
      </c>
      <c r="B5" s="373"/>
      <c r="C5" s="373"/>
      <c r="D5" s="373"/>
      <c r="E5" s="373"/>
      <c r="F5" s="373"/>
    </row>
    <row r="6" spans="1:6">
      <c r="A6" s="374" t="s">
        <v>111</v>
      </c>
      <c r="B6" s="375"/>
      <c r="C6" s="375"/>
      <c r="D6" s="375"/>
      <c r="E6" s="375"/>
      <c r="F6" s="375"/>
    </row>
    <row r="8" spans="1:6" s="116" customFormat="1" ht="12.95">
      <c r="A8" s="618" t="s">
        <v>112</v>
      </c>
      <c r="B8" s="621" t="s">
        <v>183</v>
      </c>
      <c r="C8" s="622"/>
      <c r="D8" s="622"/>
      <c r="E8" s="622"/>
      <c r="F8" s="623"/>
    </row>
    <row r="9" spans="1:6" s="116" customFormat="1" ht="38.25" customHeight="1">
      <c r="A9" s="619"/>
      <c r="B9" s="621" t="s">
        <v>184</v>
      </c>
      <c r="C9" s="623"/>
      <c r="D9" s="621" t="s">
        <v>185</v>
      </c>
      <c r="E9" s="623"/>
      <c r="F9" s="41" t="s">
        <v>151</v>
      </c>
    </row>
    <row r="10" spans="1:6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/>
    </row>
    <row r="11" spans="1:6" s="116" customFormat="1" ht="12.95">
      <c r="A11" s="376" t="s">
        <v>114</v>
      </c>
      <c r="B11" s="377">
        <f>SUM(B12:B43)</f>
        <v>17260</v>
      </c>
      <c r="C11" s="381">
        <f>B11/$F11</f>
        <v>0.51250074232436604</v>
      </c>
      <c r="D11" s="377">
        <f>SUM(D12:D43)</f>
        <v>16418</v>
      </c>
      <c r="E11" s="381">
        <f>D11/$F11</f>
        <v>0.48749925767563396</v>
      </c>
      <c r="F11" s="377">
        <f>SUM(F12:F43)</f>
        <v>33678</v>
      </c>
    </row>
    <row r="12" spans="1:6" s="116" customFormat="1" ht="12.95">
      <c r="A12" s="291" t="s">
        <v>115</v>
      </c>
      <c r="B12" s="379">
        <v>780</v>
      </c>
      <c r="C12" s="382">
        <f>B12/$F12</f>
        <v>0.96059113300492616</v>
      </c>
      <c r="D12" s="379">
        <v>32</v>
      </c>
      <c r="E12" s="382">
        <f>D12/$F12</f>
        <v>3.9408866995073892E-2</v>
      </c>
      <c r="F12" s="379">
        <f>B12+D12</f>
        <v>812</v>
      </c>
    </row>
    <row r="13" spans="1:6" s="116" customFormat="1" ht="12.95">
      <c r="A13" s="291" t="s">
        <v>116</v>
      </c>
      <c r="B13" s="379">
        <v>775</v>
      </c>
      <c r="C13" s="382">
        <f t="shared" ref="C13:E28" si="0">B13/$F13</f>
        <v>0.50324675324675328</v>
      </c>
      <c r="D13" s="379">
        <v>765</v>
      </c>
      <c r="E13" s="382">
        <f t="shared" si="0"/>
        <v>0.49675324675324678</v>
      </c>
      <c r="F13" s="379">
        <f t="shared" ref="F13:F43" si="1">B13+D13</f>
        <v>1540</v>
      </c>
    </row>
    <row r="14" spans="1:6" s="116" customFormat="1" ht="12.95">
      <c r="A14" s="291" t="s">
        <v>117</v>
      </c>
      <c r="B14" s="379">
        <v>13</v>
      </c>
      <c r="C14" s="382">
        <f t="shared" si="0"/>
        <v>0.76470588235294112</v>
      </c>
      <c r="D14" s="379">
        <v>4</v>
      </c>
      <c r="E14" s="382">
        <f t="shared" si="0"/>
        <v>0.23529411764705882</v>
      </c>
      <c r="F14" s="379">
        <f t="shared" si="1"/>
        <v>17</v>
      </c>
    </row>
    <row r="15" spans="1:6" s="116" customFormat="1" ht="12.95">
      <c r="A15" s="291" t="s">
        <v>118</v>
      </c>
      <c r="B15" s="379">
        <v>836</v>
      </c>
      <c r="C15" s="382">
        <f t="shared" si="0"/>
        <v>0.41967871485943775</v>
      </c>
      <c r="D15" s="379">
        <v>1156</v>
      </c>
      <c r="E15" s="382">
        <f t="shared" si="0"/>
        <v>0.58032128514056225</v>
      </c>
      <c r="F15" s="379">
        <f t="shared" si="1"/>
        <v>1992</v>
      </c>
    </row>
    <row r="16" spans="1:6" s="116" customFormat="1" ht="12.95">
      <c r="A16" s="291" t="s">
        <v>119</v>
      </c>
      <c r="B16" s="379">
        <v>818</v>
      </c>
      <c r="C16" s="382">
        <f t="shared" si="0"/>
        <v>0.33252032520325203</v>
      </c>
      <c r="D16" s="379">
        <v>1642</v>
      </c>
      <c r="E16" s="382">
        <f t="shared" si="0"/>
        <v>0.66747967479674797</v>
      </c>
      <c r="F16" s="379">
        <f t="shared" si="1"/>
        <v>2460</v>
      </c>
    </row>
    <row r="17" spans="1:6" s="116" customFormat="1" ht="12.95">
      <c r="A17" s="291" t="s">
        <v>120</v>
      </c>
      <c r="B17" s="379">
        <v>1267</v>
      </c>
      <c r="C17" s="382">
        <f t="shared" si="0"/>
        <v>0.5542432195975503</v>
      </c>
      <c r="D17" s="379">
        <v>1019</v>
      </c>
      <c r="E17" s="382">
        <f t="shared" si="0"/>
        <v>0.4457567804024497</v>
      </c>
      <c r="F17" s="379">
        <f t="shared" si="1"/>
        <v>2286</v>
      </c>
    </row>
    <row r="18" spans="1:6" s="116" customFormat="1" ht="12.95">
      <c r="A18" s="291" t="s">
        <v>121</v>
      </c>
      <c r="B18" s="379">
        <v>562</v>
      </c>
      <c r="C18" s="382">
        <f t="shared" si="0"/>
        <v>0.26310861423220971</v>
      </c>
      <c r="D18" s="379">
        <v>1574</v>
      </c>
      <c r="E18" s="382">
        <f t="shared" si="0"/>
        <v>0.73689138576779023</v>
      </c>
      <c r="F18" s="379">
        <f t="shared" si="1"/>
        <v>2136</v>
      </c>
    </row>
    <row r="19" spans="1:6" s="116" customFormat="1" ht="12.95">
      <c r="A19" s="291" t="s">
        <v>122</v>
      </c>
      <c r="B19" s="379">
        <v>568</v>
      </c>
      <c r="C19" s="382">
        <f t="shared" si="0"/>
        <v>0.38482384823848237</v>
      </c>
      <c r="D19" s="379">
        <v>908</v>
      </c>
      <c r="E19" s="382">
        <f t="shared" si="0"/>
        <v>0.61517615176151763</v>
      </c>
      <c r="F19" s="379">
        <f t="shared" si="1"/>
        <v>1476</v>
      </c>
    </row>
    <row r="20" spans="1:6" s="116" customFormat="1" ht="12.95">
      <c r="A20" s="291" t="s">
        <v>123</v>
      </c>
      <c r="B20" s="379">
        <v>182</v>
      </c>
      <c r="C20" s="382">
        <f t="shared" si="0"/>
        <v>0.8125</v>
      </c>
      <c r="D20" s="379">
        <v>42</v>
      </c>
      <c r="E20" s="382">
        <f t="shared" si="0"/>
        <v>0.1875</v>
      </c>
      <c r="F20" s="379">
        <f t="shared" si="1"/>
        <v>224</v>
      </c>
    </row>
    <row r="21" spans="1:6" s="116" customFormat="1" ht="12.95">
      <c r="A21" s="291" t="s">
        <v>124</v>
      </c>
      <c r="B21" s="379">
        <v>2</v>
      </c>
      <c r="C21" s="382">
        <f t="shared" si="0"/>
        <v>0.2857142857142857</v>
      </c>
      <c r="D21" s="379">
        <v>5</v>
      </c>
      <c r="E21" s="382">
        <f t="shared" si="0"/>
        <v>0.7142857142857143</v>
      </c>
      <c r="F21" s="379">
        <f t="shared" si="1"/>
        <v>7</v>
      </c>
    </row>
    <row r="22" spans="1:6" s="116" customFormat="1" ht="12.95">
      <c r="A22" s="291" t="s">
        <v>125</v>
      </c>
      <c r="B22" s="379">
        <v>976</v>
      </c>
      <c r="C22" s="382">
        <f t="shared" si="0"/>
        <v>0.6951566951566952</v>
      </c>
      <c r="D22" s="379">
        <v>428</v>
      </c>
      <c r="E22" s="382">
        <f t="shared" si="0"/>
        <v>0.30484330484330485</v>
      </c>
      <c r="F22" s="379">
        <f t="shared" si="1"/>
        <v>1404</v>
      </c>
    </row>
    <row r="23" spans="1:6" s="116" customFormat="1" ht="12.95">
      <c r="A23" s="291" t="s">
        <v>126</v>
      </c>
      <c r="B23" s="379">
        <v>310</v>
      </c>
      <c r="C23" s="382">
        <f t="shared" si="0"/>
        <v>0.80729166666666663</v>
      </c>
      <c r="D23" s="379">
        <v>74</v>
      </c>
      <c r="E23" s="382">
        <f t="shared" si="0"/>
        <v>0.19270833333333334</v>
      </c>
      <c r="F23" s="379">
        <f t="shared" si="1"/>
        <v>384</v>
      </c>
    </row>
    <row r="24" spans="1:6" s="116" customFormat="1" ht="12.95">
      <c r="A24" s="291" t="s">
        <v>127</v>
      </c>
      <c r="B24" s="379">
        <v>1443</v>
      </c>
      <c r="C24" s="382">
        <f t="shared" si="0"/>
        <v>0.90926275992438566</v>
      </c>
      <c r="D24" s="379">
        <v>144</v>
      </c>
      <c r="E24" s="382">
        <f t="shared" si="0"/>
        <v>9.0737240075614373E-2</v>
      </c>
      <c r="F24" s="379">
        <f t="shared" si="1"/>
        <v>1587</v>
      </c>
    </row>
    <row r="25" spans="1:6" s="116" customFormat="1" ht="12.95">
      <c r="A25" s="291" t="s">
        <v>128</v>
      </c>
      <c r="B25" s="379">
        <v>880</v>
      </c>
      <c r="C25" s="382">
        <f t="shared" si="0"/>
        <v>0.63173007896625988</v>
      </c>
      <c r="D25" s="379">
        <v>513</v>
      </c>
      <c r="E25" s="382">
        <f t="shared" si="0"/>
        <v>0.36826992103374012</v>
      </c>
      <c r="F25" s="379">
        <f t="shared" si="1"/>
        <v>1393</v>
      </c>
    </row>
    <row r="26" spans="1:6" s="116" customFormat="1" ht="12.95">
      <c r="A26" s="291" t="s">
        <v>129</v>
      </c>
      <c r="B26" s="379">
        <v>482</v>
      </c>
      <c r="C26" s="382">
        <f t="shared" si="0"/>
        <v>0.34257285003553661</v>
      </c>
      <c r="D26" s="379">
        <v>925</v>
      </c>
      <c r="E26" s="382">
        <f t="shared" si="0"/>
        <v>0.65742714996446339</v>
      </c>
      <c r="F26" s="379">
        <f t="shared" si="1"/>
        <v>1407</v>
      </c>
    </row>
    <row r="27" spans="1:6" s="116" customFormat="1" ht="12.95">
      <c r="A27" s="291" t="s">
        <v>130</v>
      </c>
      <c r="B27" s="379">
        <v>55</v>
      </c>
      <c r="C27" s="382">
        <f t="shared" si="0"/>
        <v>1</v>
      </c>
      <c r="D27" s="379">
        <v>0</v>
      </c>
      <c r="E27" s="382">
        <f t="shared" si="0"/>
        <v>0</v>
      </c>
      <c r="F27" s="379">
        <f t="shared" si="1"/>
        <v>55</v>
      </c>
    </row>
    <row r="28" spans="1:6" s="116" customFormat="1" ht="12.95">
      <c r="A28" s="291" t="s">
        <v>131</v>
      </c>
      <c r="B28" s="379">
        <v>31</v>
      </c>
      <c r="C28" s="382">
        <f t="shared" si="0"/>
        <v>1</v>
      </c>
      <c r="D28" s="379">
        <v>0</v>
      </c>
      <c r="E28" s="382">
        <f t="shared" si="0"/>
        <v>0</v>
      </c>
      <c r="F28" s="379">
        <f t="shared" si="1"/>
        <v>31</v>
      </c>
    </row>
    <row r="29" spans="1:6" s="116" customFormat="1" ht="12.95">
      <c r="A29" s="291" t="s">
        <v>132</v>
      </c>
      <c r="B29" s="379">
        <v>339</v>
      </c>
      <c r="C29" s="382">
        <f t="shared" ref="C29:E43" si="2">B29/$F29</f>
        <v>0.25642965204236007</v>
      </c>
      <c r="D29" s="379">
        <v>983</v>
      </c>
      <c r="E29" s="382">
        <f t="shared" si="2"/>
        <v>0.74357034795763999</v>
      </c>
      <c r="F29" s="379">
        <f t="shared" si="1"/>
        <v>1322</v>
      </c>
    </row>
    <row r="30" spans="1:6" s="116" customFormat="1" ht="12.95">
      <c r="A30" s="291" t="s">
        <v>133</v>
      </c>
      <c r="B30" s="379">
        <v>1338</v>
      </c>
      <c r="C30" s="382">
        <f t="shared" si="2"/>
        <v>0.91206543967280163</v>
      </c>
      <c r="D30" s="379">
        <v>129</v>
      </c>
      <c r="E30" s="382">
        <f t="shared" si="2"/>
        <v>8.7934560327198361E-2</v>
      </c>
      <c r="F30" s="379">
        <f t="shared" si="1"/>
        <v>1467</v>
      </c>
    </row>
    <row r="31" spans="1:6" s="116" customFormat="1" ht="12.95">
      <c r="A31" s="291" t="s">
        <v>134</v>
      </c>
      <c r="B31" s="379">
        <v>385</v>
      </c>
      <c r="C31" s="382">
        <f t="shared" si="2"/>
        <v>0.77935222672064774</v>
      </c>
      <c r="D31" s="379">
        <v>109</v>
      </c>
      <c r="E31" s="382">
        <f t="shared" si="2"/>
        <v>0.22064777327935223</v>
      </c>
      <c r="F31" s="379">
        <f t="shared" si="1"/>
        <v>494</v>
      </c>
    </row>
    <row r="32" spans="1:6" s="116" customFormat="1" ht="12.95">
      <c r="A32" s="291" t="s">
        <v>135</v>
      </c>
      <c r="B32" s="379">
        <v>138</v>
      </c>
      <c r="C32" s="382">
        <f t="shared" si="2"/>
        <v>0.78409090909090906</v>
      </c>
      <c r="D32" s="379">
        <v>38</v>
      </c>
      <c r="E32" s="382">
        <f t="shared" si="2"/>
        <v>0.21590909090909091</v>
      </c>
      <c r="F32" s="379">
        <f t="shared" si="1"/>
        <v>176</v>
      </c>
    </row>
    <row r="33" spans="1:6" s="116" customFormat="1" ht="12.95">
      <c r="A33" s="291" t="s">
        <v>136</v>
      </c>
      <c r="B33" s="379">
        <v>1000</v>
      </c>
      <c r="C33" s="382">
        <f t="shared" si="2"/>
        <v>0.51975051975051978</v>
      </c>
      <c r="D33" s="379">
        <v>924</v>
      </c>
      <c r="E33" s="382">
        <f t="shared" si="2"/>
        <v>0.48024948024948028</v>
      </c>
      <c r="F33" s="379">
        <f t="shared" si="1"/>
        <v>1924</v>
      </c>
    </row>
    <row r="34" spans="1:6" s="116" customFormat="1" ht="12.95">
      <c r="A34" s="291" t="s">
        <v>137</v>
      </c>
      <c r="B34" s="379">
        <v>341</v>
      </c>
      <c r="C34" s="382">
        <f t="shared" si="2"/>
        <v>0.3490276356192426</v>
      </c>
      <c r="D34" s="379">
        <v>636</v>
      </c>
      <c r="E34" s="382">
        <f t="shared" si="2"/>
        <v>0.65097236438075745</v>
      </c>
      <c r="F34" s="379">
        <f t="shared" si="1"/>
        <v>977</v>
      </c>
    </row>
    <row r="35" spans="1:6" s="116" customFormat="1" ht="12.95">
      <c r="A35" s="291" t="s">
        <v>138</v>
      </c>
      <c r="B35" s="379">
        <v>1029</v>
      </c>
      <c r="C35" s="382">
        <f t="shared" si="2"/>
        <v>0.69106783075889855</v>
      </c>
      <c r="D35" s="379">
        <v>460</v>
      </c>
      <c r="E35" s="382">
        <f t="shared" si="2"/>
        <v>0.3089321692411014</v>
      </c>
      <c r="F35" s="379">
        <f t="shared" si="1"/>
        <v>1489</v>
      </c>
    </row>
    <row r="36" spans="1:6" s="116" customFormat="1" ht="12.95">
      <c r="A36" s="291" t="s">
        <v>139</v>
      </c>
      <c r="B36" s="379">
        <v>202</v>
      </c>
      <c r="C36" s="382">
        <f t="shared" si="2"/>
        <v>0.22519509476031216</v>
      </c>
      <c r="D36" s="379">
        <v>695</v>
      </c>
      <c r="E36" s="382">
        <f t="shared" si="2"/>
        <v>0.77480490523968781</v>
      </c>
      <c r="F36" s="379">
        <f t="shared" si="1"/>
        <v>897</v>
      </c>
    </row>
    <row r="37" spans="1:6" s="116" customFormat="1" ht="12.95">
      <c r="A37" s="291" t="s">
        <v>140</v>
      </c>
      <c r="B37" s="379">
        <v>640</v>
      </c>
      <c r="C37" s="382">
        <f t="shared" si="2"/>
        <v>0.47058823529411764</v>
      </c>
      <c r="D37" s="379">
        <v>720</v>
      </c>
      <c r="E37" s="382">
        <f t="shared" si="2"/>
        <v>0.52941176470588236</v>
      </c>
      <c r="F37" s="379">
        <f t="shared" si="1"/>
        <v>1360</v>
      </c>
    </row>
    <row r="38" spans="1:6" s="116" customFormat="1" ht="12.95">
      <c r="A38" s="291" t="s">
        <v>141</v>
      </c>
      <c r="B38" s="379">
        <v>384</v>
      </c>
      <c r="C38" s="382">
        <f t="shared" si="2"/>
        <v>0.36467236467236469</v>
      </c>
      <c r="D38" s="379">
        <v>669</v>
      </c>
      <c r="E38" s="382">
        <f t="shared" si="2"/>
        <v>0.63532763532763536</v>
      </c>
      <c r="F38" s="379">
        <f t="shared" si="1"/>
        <v>1053</v>
      </c>
    </row>
    <row r="39" spans="1:6" s="116" customFormat="1" ht="12.95">
      <c r="A39" s="291" t="s">
        <v>142</v>
      </c>
      <c r="B39" s="379">
        <v>300</v>
      </c>
      <c r="C39" s="382">
        <f t="shared" si="2"/>
        <v>0.72289156626506024</v>
      </c>
      <c r="D39" s="379">
        <v>115</v>
      </c>
      <c r="E39" s="382">
        <f t="shared" si="2"/>
        <v>0.27710843373493976</v>
      </c>
      <c r="F39" s="379">
        <f t="shared" si="1"/>
        <v>415</v>
      </c>
    </row>
    <row r="40" spans="1:6" s="116" customFormat="1" ht="12.95">
      <c r="A40" s="291" t="s">
        <v>143</v>
      </c>
      <c r="B40" s="379">
        <v>570</v>
      </c>
      <c r="C40" s="382">
        <f t="shared" si="2"/>
        <v>0.35425730267246736</v>
      </c>
      <c r="D40" s="379">
        <v>1039</v>
      </c>
      <c r="E40" s="382">
        <f t="shared" si="2"/>
        <v>0.64574269732753264</v>
      </c>
      <c r="F40" s="379">
        <f t="shared" si="1"/>
        <v>1609</v>
      </c>
    </row>
    <row r="41" spans="1:6" s="116" customFormat="1" ht="12.95">
      <c r="A41" s="291" t="s">
        <v>144</v>
      </c>
      <c r="B41" s="379">
        <v>526</v>
      </c>
      <c r="C41" s="382">
        <f t="shared" si="2"/>
        <v>0.43979933110367891</v>
      </c>
      <c r="D41" s="379">
        <v>670</v>
      </c>
      <c r="E41" s="382">
        <f t="shared" si="2"/>
        <v>0.56020066889632103</v>
      </c>
      <c r="F41" s="379">
        <f t="shared" si="1"/>
        <v>1196</v>
      </c>
    </row>
    <row r="42" spans="1:6" s="116" customFormat="1" ht="12.95">
      <c r="A42" s="291" t="s">
        <v>145</v>
      </c>
      <c r="B42" s="379">
        <v>24</v>
      </c>
      <c r="C42" s="382">
        <f t="shared" si="2"/>
        <v>1</v>
      </c>
      <c r="D42" s="379">
        <v>0</v>
      </c>
      <c r="E42" s="382">
        <f t="shared" si="2"/>
        <v>0</v>
      </c>
      <c r="F42" s="379">
        <f t="shared" si="1"/>
        <v>24</v>
      </c>
    </row>
    <row r="43" spans="1:6" s="116" customFormat="1" ht="12.95">
      <c r="A43" s="291" t="s">
        <v>146</v>
      </c>
      <c r="B43" s="379">
        <v>64</v>
      </c>
      <c r="C43" s="382">
        <f t="shared" si="2"/>
        <v>1</v>
      </c>
      <c r="D43" s="379">
        <v>0</v>
      </c>
      <c r="E43" s="382">
        <f t="shared" si="2"/>
        <v>0</v>
      </c>
      <c r="F43" s="379">
        <f t="shared" si="1"/>
        <v>64</v>
      </c>
    </row>
    <row r="44" spans="1:6" s="116" customFormat="1" ht="12.95">
      <c r="B44" s="380"/>
      <c r="C44" s="380"/>
      <c r="D44" s="380"/>
      <c r="E44" s="380"/>
    </row>
    <row r="45" spans="1:6" s="116" customFormat="1" ht="12.95">
      <c r="A45" s="135" t="s">
        <v>154</v>
      </c>
      <c r="B45" s="380"/>
      <c r="C45" s="380"/>
      <c r="D45" s="380"/>
      <c r="E45" s="380"/>
    </row>
  </sheetData>
  <sheetProtection selectLockedCells="1" selectUnlockedCells="1"/>
  <mergeCells count="5">
    <mergeCell ref="A3:F3"/>
    <mergeCell ref="A8:A10"/>
    <mergeCell ref="B8:F8"/>
    <mergeCell ref="B9:C9"/>
    <mergeCell ref="D9:E9"/>
  </mergeCells>
  <conditionalFormatting sqref="A4:C5">
    <cfRule type="duplicateValues" dxfId="218" priority="5"/>
  </conditionalFormatting>
  <conditionalFormatting sqref="B6:C6">
    <cfRule type="duplicateValues" dxfId="217" priority="4"/>
  </conditionalFormatting>
  <conditionalFormatting sqref="A6">
    <cfRule type="duplicateValues" dxfId="216" priority="3"/>
  </conditionalFormatting>
  <conditionalFormatting sqref="D4:F5">
    <cfRule type="duplicateValues" dxfId="215" priority="2"/>
  </conditionalFormatting>
  <conditionalFormatting sqref="D6:F6">
    <cfRule type="duplicateValues" dxfId="21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34"/>
  <sheetViews>
    <sheetView showGridLines="0" workbookViewId="0">
      <selection activeCell="D22" sqref="D22"/>
    </sheetView>
  </sheetViews>
  <sheetFormatPr defaultColWidth="11.42578125" defaultRowHeight="15" customHeight="1"/>
  <cols>
    <col min="1" max="1" width="23" style="1" customWidth="1"/>
    <col min="2" max="2" width="14.140625" style="1" customWidth="1"/>
    <col min="3" max="3" width="7.85546875" style="1" customWidth="1"/>
    <col min="4" max="4" width="16.7109375" style="1" customWidth="1"/>
    <col min="5" max="5" width="8.140625" style="1" customWidth="1"/>
    <col min="6" max="6" width="13.85546875" style="1" customWidth="1"/>
    <col min="7" max="7" width="8.140625" style="1" customWidth="1"/>
    <col min="8" max="8" width="14.28515625" style="1" customWidth="1"/>
    <col min="9" max="9" width="8.42578125" style="1" customWidth="1"/>
    <col min="10" max="251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28.5" customHeight="1">
      <c r="A3" s="679" t="s">
        <v>110</v>
      </c>
      <c r="B3" s="680"/>
      <c r="C3" s="680"/>
      <c r="D3" s="680"/>
      <c r="E3" s="680"/>
      <c r="F3" s="680"/>
      <c r="G3" s="680"/>
      <c r="H3" s="680"/>
      <c r="I3" s="680"/>
    </row>
    <row r="4" spans="1:9" ht="37.35" customHeight="1">
      <c r="A4" s="684" t="s">
        <v>68</v>
      </c>
      <c r="B4" s="685"/>
      <c r="C4" s="685"/>
      <c r="D4" s="685"/>
      <c r="E4" s="685"/>
      <c r="F4" s="685"/>
      <c r="G4" s="685"/>
      <c r="H4" s="685"/>
      <c r="I4" s="685"/>
    </row>
    <row r="5" spans="1:9" ht="14.1" customHeight="1">
      <c r="A5" s="683" t="s">
        <v>540</v>
      </c>
      <c r="B5" s="683"/>
      <c r="C5" s="683"/>
      <c r="D5" s="683"/>
      <c r="E5" s="683"/>
      <c r="F5" s="683"/>
      <c r="G5" s="683"/>
      <c r="H5" s="683"/>
      <c r="I5" s="683"/>
    </row>
    <row r="6" spans="1:9" ht="15" customHeight="1">
      <c r="A6" s="19"/>
      <c r="B6" s="38"/>
      <c r="C6" s="38"/>
      <c r="D6" s="21"/>
      <c r="E6" s="22"/>
      <c r="F6" s="4"/>
      <c r="G6" s="4"/>
      <c r="H6" s="39"/>
      <c r="I6" s="39"/>
    </row>
    <row r="7" spans="1:9" ht="30" customHeight="1">
      <c r="A7" s="34" t="s">
        <v>541</v>
      </c>
      <c r="B7" s="40" t="s">
        <v>542</v>
      </c>
      <c r="C7" s="40" t="s">
        <v>153</v>
      </c>
      <c r="D7" s="40" t="s">
        <v>543</v>
      </c>
      <c r="E7" s="40" t="s">
        <v>153</v>
      </c>
      <c r="F7" s="41" t="s">
        <v>544</v>
      </c>
      <c r="G7" s="41" t="s">
        <v>153</v>
      </c>
      <c r="H7" s="41" t="s">
        <v>545</v>
      </c>
      <c r="I7" s="41" t="s">
        <v>153</v>
      </c>
    </row>
    <row r="8" spans="1:9" ht="14.1" customHeight="1">
      <c r="A8" s="35" t="s">
        <v>396</v>
      </c>
      <c r="B8" s="43">
        <v>59</v>
      </c>
      <c r="C8" s="44">
        <v>0.15206185567010311</v>
      </c>
      <c r="D8" s="43">
        <v>83</v>
      </c>
      <c r="E8" s="44">
        <v>0.17926565874730019</v>
      </c>
      <c r="F8" s="43">
        <v>89</v>
      </c>
      <c r="G8" s="44">
        <v>0.17214700193423599</v>
      </c>
      <c r="H8" s="43">
        <v>90</v>
      </c>
      <c r="I8" s="44">
        <v>0.16853932584269662</v>
      </c>
    </row>
    <row r="9" spans="1:9" ht="14.1" customHeight="1">
      <c r="A9" s="36" t="s">
        <v>552</v>
      </c>
      <c r="B9" s="43">
        <v>8</v>
      </c>
      <c r="C9" s="44">
        <v>2.0618556701030931E-2</v>
      </c>
      <c r="D9" s="43">
        <v>14</v>
      </c>
      <c r="E9" s="44">
        <v>3.0237580993520519E-2</v>
      </c>
      <c r="F9" s="43">
        <v>18</v>
      </c>
      <c r="G9" s="44">
        <v>3.4816247582205029E-2</v>
      </c>
      <c r="H9" s="43">
        <v>25</v>
      </c>
      <c r="I9" s="44">
        <v>4.6816479400749067E-2</v>
      </c>
    </row>
    <row r="10" spans="1:9" ht="14.1" customHeight="1">
      <c r="A10" s="36" t="s">
        <v>546</v>
      </c>
      <c r="B10" s="43">
        <v>108</v>
      </c>
      <c r="C10" s="44">
        <v>0.27835051546391748</v>
      </c>
      <c r="D10" s="43">
        <v>129</v>
      </c>
      <c r="E10" s="44">
        <v>0.27861771058315332</v>
      </c>
      <c r="F10" s="43">
        <v>130</v>
      </c>
      <c r="G10" s="44">
        <v>0.25145067698259188</v>
      </c>
      <c r="H10" s="43">
        <v>118</v>
      </c>
      <c r="I10" s="44">
        <v>0.22097378277153559</v>
      </c>
    </row>
    <row r="11" spans="1:9" ht="14.1" customHeight="1">
      <c r="A11" s="36" t="s">
        <v>547</v>
      </c>
      <c r="B11" s="43">
        <v>8</v>
      </c>
      <c r="C11" s="44">
        <v>2.0618556701030931E-2</v>
      </c>
      <c r="D11" s="43">
        <v>7</v>
      </c>
      <c r="E11" s="44">
        <v>1.511879049676026E-2</v>
      </c>
      <c r="F11" s="43">
        <v>13</v>
      </c>
      <c r="G11" s="44">
        <v>2.5145067698259187E-2</v>
      </c>
      <c r="H11" s="43">
        <v>11</v>
      </c>
      <c r="I11" s="44">
        <v>2.0599250936329586E-2</v>
      </c>
    </row>
    <row r="12" spans="1:9" ht="14.1" customHeight="1">
      <c r="A12" s="36" t="s">
        <v>553</v>
      </c>
      <c r="B12" s="43">
        <v>17</v>
      </c>
      <c r="C12" s="44">
        <v>4.3814432989690719E-2</v>
      </c>
      <c r="D12" s="43">
        <v>18</v>
      </c>
      <c r="E12" s="44">
        <v>3.8876889848812088E-2</v>
      </c>
      <c r="F12" s="43">
        <v>19</v>
      </c>
      <c r="G12" s="44">
        <v>3.6750483558994199E-2</v>
      </c>
      <c r="H12" s="43">
        <v>19</v>
      </c>
      <c r="I12" s="44">
        <v>3.5580524344569285E-2</v>
      </c>
    </row>
    <row r="13" spans="1:9" ht="14.1" customHeight="1">
      <c r="A13" s="36" t="s">
        <v>402</v>
      </c>
      <c r="B13" s="43">
        <v>2</v>
      </c>
      <c r="C13" s="44">
        <v>5.1546391752577319E-3</v>
      </c>
      <c r="D13" s="43">
        <v>4</v>
      </c>
      <c r="E13" s="44">
        <v>8.6393088552915772E-3</v>
      </c>
      <c r="F13" s="43">
        <v>5</v>
      </c>
      <c r="G13" s="44">
        <v>9.6711798839458421E-3</v>
      </c>
      <c r="H13" s="43">
        <v>6</v>
      </c>
      <c r="I13" s="44">
        <v>1.1235955056179775E-2</v>
      </c>
    </row>
    <row r="14" spans="1:9" ht="14.1" customHeight="1">
      <c r="A14" s="36" t="s">
        <v>554</v>
      </c>
      <c r="B14" s="43">
        <v>1</v>
      </c>
      <c r="C14" s="44">
        <v>2.5773195876288659E-3</v>
      </c>
      <c r="D14" s="43">
        <v>1</v>
      </c>
      <c r="E14" s="44">
        <v>2.1598272138228939E-3</v>
      </c>
      <c r="F14" s="43">
        <v>1</v>
      </c>
      <c r="G14" s="44">
        <v>1.9342359767891683E-3</v>
      </c>
      <c r="H14" s="43">
        <v>2</v>
      </c>
      <c r="I14" s="44">
        <v>3.7453183520599251E-3</v>
      </c>
    </row>
    <row r="15" spans="1:9" ht="14.1" customHeight="1">
      <c r="A15" s="36" t="s">
        <v>416</v>
      </c>
      <c r="B15" s="43">
        <v>2</v>
      </c>
      <c r="C15" s="44">
        <v>5.1546391752577319E-3</v>
      </c>
      <c r="D15" s="43">
        <v>1</v>
      </c>
      <c r="E15" s="44">
        <v>2.1598272138228939E-3</v>
      </c>
      <c r="F15" s="43">
        <v>2</v>
      </c>
      <c r="G15" s="44">
        <v>3.8684719535783366E-3</v>
      </c>
      <c r="H15" s="43">
        <v>2</v>
      </c>
      <c r="I15" s="44">
        <v>3.7453183520599251E-3</v>
      </c>
    </row>
    <row r="16" spans="1:9" ht="14.1" customHeight="1">
      <c r="A16" s="36" t="s">
        <v>406</v>
      </c>
      <c r="B16" s="43">
        <v>5</v>
      </c>
      <c r="C16" s="44">
        <v>1.2886597938144329E-2</v>
      </c>
      <c r="D16" s="43">
        <v>6</v>
      </c>
      <c r="E16" s="44">
        <v>1.295896328293736E-2</v>
      </c>
      <c r="F16" s="43">
        <v>6</v>
      </c>
      <c r="G16" s="44">
        <v>1.160541586073501E-2</v>
      </c>
      <c r="H16" s="43">
        <v>7</v>
      </c>
      <c r="I16" s="44">
        <v>1.3108614232209739E-2</v>
      </c>
    </row>
    <row r="17" spans="1:9" ht="14.1" customHeight="1">
      <c r="A17" s="36" t="s">
        <v>415</v>
      </c>
      <c r="B17" s="43">
        <v>2</v>
      </c>
      <c r="C17" s="44">
        <v>5.1546391752577319E-3</v>
      </c>
      <c r="D17" s="43">
        <v>2</v>
      </c>
      <c r="E17" s="44">
        <v>4.3196544276457886E-3</v>
      </c>
      <c r="F17" s="43">
        <v>4</v>
      </c>
      <c r="G17" s="44">
        <v>7.7369439071566732E-3</v>
      </c>
      <c r="H17" s="43">
        <v>4</v>
      </c>
      <c r="I17" s="44">
        <v>7.4906367041198503E-3</v>
      </c>
    </row>
    <row r="18" spans="1:9" ht="14.1" customHeight="1">
      <c r="A18" s="36" t="s">
        <v>555</v>
      </c>
      <c r="B18" s="43">
        <v>1</v>
      </c>
      <c r="C18" s="44">
        <v>2.5773195876288659E-3</v>
      </c>
      <c r="D18" s="43">
        <v>1</v>
      </c>
      <c r="E18" s="44">
        <v>2.1598272138228939E-3</v>
      </c>
      <c r="F18" s="43">
        <v>2</v>
      </c>
      <c r="G18" s="44">
        <v>3.8684719535783366E-3</v>
      </c>
      <c r="H18" s="43">
        <v>2</v>
      </c>
      <c r="I18" s="44">
        <v>3.7453183520599251E-3</v>
      </c>
    </row>
    <row r="19" spans="1:9" ht="14.1" customHeight="1">
      <c r="A19" s="36" t="s">
        <v>556</v>
      </c>
      <c r="B19" s="43">
        <v>3</v>
      </c>
      <c r="C19" s="44">
        <v>7.7319587628865982E-3</v>
      </c>
      <c r="D19" s="43">
        <v>3</v>
      </c>
      <c r="E19" s="44">
        <v>6.4794816414686816E-3</v>
      </c>
      <c r="F19" s="43">
        <v>3</v>
      </c>
      <c r="G19" s="44">
        <v>5.8027079303675051E-3</v>
      </c>
      <c r="H19" s="43">
        <v>5</v>
      </c>
      <c r="I19" s="44">
        <v>9.3632958801498131E-3</v>
      </c>
    </row>
    <row r="20" spans="1:9" ht="14.1" customHeight="1">
      <c r="A20" s="36" t="s">
        <v>410</v>
      </c>
      <c r="B20" s="43">
        <v>24</v>
      </c>
      <c r="C20" s="44">
        <v>6.1855670103092793E-2</v>
      </c>
      <c r="D20" s="43">
        <v>27</v>
      </c>
      <c r="E20" s="44">
        <v>5.8315334773218153E-2</v>
      </c>
      <c r="F20" s="43">
        <v>35</v>
      </c>
      <c r="G20" s="44">
        <v>6.7698259187620888E-2</v>
      </c>
      <c r="H20" s="43">
        <v>41</v>
      </c>
      <c r="I20" s="44">
        <v>7.6779026217228458E-2</v>
      </c>
    </row>
    <row r="21" spans="1:9" ht="14.1" customHeight="1">
      <c r="A21" s="36" t="s">
        <v>413</v>
      </c>
      <c r="B21" s="43">
        <v>4</v>
      </c>
      <c r="C21" s="44">
        <v>1.030927835051546E-2</v>
      </c>
      <c r="D21" s="43">
        <v>6</v>
      </c>
      <c r="E21" s="44">
        <v>1.295896328293736E-2</v>
      </c>
      <c r="F21" s="43">
        <v>6</v>
      </c>
      <c r="G21" s="44">
        <v>1.160541586073501E-2</v>
      </c>
      <c r="H21" s="43">
        <v>6</v>
      </c>
      <c r="I21" s="44">
        <v>1.1235955056179775E-2</v>
      </c>
    </row>
    <row r="22" spans="1:9" ht="14.1" customHeight="1">
      <c r="A22" s="36" t="s">
        <v>408</v>
      </c>
      <c r="B22" s="43">
        <v>17</v>
      </c>
      <c r="C22" s="44">
        <v>4.3814432989690719E-2</v>
      </c>
      <c r="D22" s="43">
        <v>11</v>
      </c>
      <c r="E22" s="44">
        <v>2.375809935205184E-2</v>
      </c>
      <c r="F22" s="43">
        <v>13</v>
      </c>
      <c r="G22" s="44">
        <v>2.5145067698259187E-2</v>
      </c>
      <c r="H22" s="43">
        <v>14</v>
      </c>
      <c r="I22" s="44">
        <v>2.6217228464419477E-2</v>
      </c>
    </row>
    <row r="23" spans="1:9" ht="14.1" customHeight="1">
      <c r="A23" s="36" t="s">
        <v>407</v>
      </c>
      <c r="B23" s="43">
        <v>22</v>
      </c>
      <c r="C23" s="44">
        <v>5.6701030927835051E-2</v>
      </c>
      <c r="D23" s="43">
        <v>25</v>
      </c>
      <c r="E23" s="44">
        <v>5.3995680345572353E-2</v>
      </c>
      <c r="F23" s="43">
        <v>26</v>
      </c>
      <c r="G23" s="44">
        <v>5.0290135396518373E-2</v>
      </c>
      <c r="H23" s="43">
        <v>25</v>
      </c>
      <c r="I23" s="44">
        <v>4.6816479400749067E-2</v>
      </c>
    </row>
    <row r="24" spans="1:9" ht="14.1" customHeight="1">
      <c r="A24" s="36" t="s">
        <v>409</v>
      </c>
      <c r="B24" s="43">
        <v>3</v>
      </c>
      <c r="C24" s="44">
        <v>7.7319587628865982E-3</v>
      </c>
      <c r="D24" s="43">
        <v>5</v>
      </c>
      <c r="E24" s="44">
        <v>1.079913606911447E-2</v>
      </c>
      <c r="F24" s="43">
        <v>6</v>
      </c>
      <c r="G24" s="44">
        <v>1.160541586073501E-2</v>
      </c>
      <c r="H24" s="43">
        <v>5</v>
      </c>
      <c r="I24" s="44">
        <v>9.3632958801498131E-3</v>
      </c>
    </row>
    <row r="25" spans="1:9" ht="14.1" customHeight="1">
      <c r="A25" s="36" t="s">
        <v>548</v>
      </c>
      <c r="B25" s="43">
        <v>6</v>
      </c>
      <c r="C25" s="44">
        <v>1.54639175257732E-2</v>
      </c>
      <c r="D25" s="43">
        <v>10</v>
      </c>
      <c r="E25" s="44">
        <v>2.159827213822894E-2</v>
      </c>
      <c r="F25" s="43">
        <v>7</v>
      </c>
      <c r="G25" s="44">
        <v>1.3539651837524178E-2</v>
      </c>
      <c r="H25" s="43">
        <v>7</v>
      </c>
      <c r="I25" s="44">
        <v>1.3108614232209739E-2</v>
      </c>
    </row>
    <row r="26" spans="1:9" ht="14.1" customHeight="1">
      <c r="A26" s="36" t="s">
        <v>422</v>
      </c>
      <c r="B26" s="43">
        <v>1</v>
      </c>
      <c r="C26" s="44">
        <v>2.5773195876288659E-3</v>
      </c>
      <c r="D26" s="43">
        <v>1</v>
      </c>
      <c r="E26" s="44">
        <v>2.1598272138228939E-3</v>
      </c>
      <c r="F26" s="43">
        <v>1</v>
      </c>
      <c r="G26" s="44">
        <v>1.9342359767891683E-3</v>
      </c>
      <c r="H26" s="43">
        <v>1</v>
      </c>
      <c r="I26" s="44">
        <v>1.8726591760299626E-3</v>
      </c>
    </row>
    <row r="27" spans="1:9" ht="14.1" customHeight="1">
      <c r="A27" s="36" t="s">
        <v>557</v>
      </c>
      <c r="B27" s="43">
        <v>1</v>
      </c>
      <c r="C27" s="44">
        <v>2.5773195876288659E-3</v>
      </c>
      <c r="D27" s="43">
        <v>6</v>
      </c>
      <c r="E27" s="44">
        <v>1.295896328293736E-2</v>
      </c>
      <c r="F27" s="43">
        <v>8</v>
      </c>
      <c r="G27" s="44">
        <v>1.5473887814313346E-2</v>
      </c>
      <c r="H27" s="43">
        <v>12</v>
      </c>
      <c r="I27" s="44">
        <v>2.247191011235955E-2</v>
      </c>
    </row>
    <row r="28" spans="1:9" ht="14.1" customHeight="1">
      <c r="A28" s="36" t="s">
        <v>558</v>
      </c>
      <c r="B28" s="43">
        <v>8</v>
      </c>
      <c r="C28" s="44">
        <v>2.0618556701030931E-2</v>
      </c>
      <c r="D28" s="43">
        <v>26</v>
      </c>
      <c r="E28" s="44">
        <v>5.6155507559395253E-2</v>
      </c>
      <c r="F28" s="43">
        <v>30</v>
      </c>
      <c r="G28" s="44">
        <v>5.8027079303675046E-2</v>
      </c>
      <c r="H28" s="43">
        <v>30</v>
      </c>
      <c r="I28" s="44">
        <v>5.6179775280898875E-2</v>
      </c>
    </row>
    <row r="29" spans="1:9" ht="14.1" customHeight="1">
      <c r="A29" s="36" t="s">
        <v>399</v>
      </c>
      <c r="B29" s="43">
        <v>9</v>
      </c>
      <c r="C29" s="44">
        <v>2.3195876288659791E-2</v>
      </c>
      <c r="D29" s="43">
        <v>10</v>
      </c>
      <c r="E29" s="44">
        <v>2.159827213822894E-2</v>
      </c>
      <c r="F29" s="43">
        <v>12</v>
      </c>
      <c r="G29" s="44">
        <v>2.321083172147002E-2</v>
      </c>
      <c r="H29" s="43">
        <v>16</v>
      </c>
      <c r="I29" s="44">
        <v>2.9962546816479401E-2</v>
      </c>
    </row>
    <row r="30" spans="1:9" ht="14.1" customHeight="1">
      <c r="A30" s="36" t="s">
        <v>417</v>
      </c>
      <c r="B30" s="43">
        <v>0</v>
      </c>
      <c r="C30" s="44">
        <v>0</v>
      </c>
      <c r="D30" s="43">
        <v>3</v>
      </c>
      <c r="E30" s="44">
        <v>6.4794816414686816E-3</v>
      </c>
      <c r="F30" s="43">
        <v>4</v>
      </c>
      <c r="G30" s="44">
        <v>7.7369439071566732E-3</v>
      </c>
      <c r="H30" s="43">
        <v>7</v>
      </c>
      <c r="I30" s="44">
        <v>1.3108614232209739E-2</v>
      </c>
    </row>
    <row r="31" spans="1:9" ht="14.1" customHeight="1">
      <c r="A31" s="36" t="s">
        <v>405</v>
      </c>
      <c r="B31" s="43">
        <v>40</v>
      </c>
      <c r="C31" s="44">
        <v>0.10309278350515461</v>
      </c>
      <c r="D31" s="43">
        <v>21</v>
      </c>
      <c r="E31" s="44">
        <v>4.5356371490280781E-2</v>
      </c>
      <c r="F31" s="43">
        <v>26</v>
      </c>
      <c r="G31" s="44">
        <v>5.0290135396518373E-2</v>
      </c>
      <c r="H31" s="43">
        <v>26</v>
      </c>
      <c r="I31" s="44">
        <v>4.8689138576779027E-2</v>
      </c>
    </row>
    <row r="32" spans="1:9" ht="14.1" customHeight="1">
      <c r="A32" s="36" t="s">
        <v>550</v>
      </c>
      <c r="B32" s="43">
        <v>37</v>
      </c>
      <c r="C32" s="44">
        <v>9.5360824742268036E-2</v>
      </c>
      <c r="D32" s="43">
        <v>43</v>
      </c>
      <c r="E32" s="44">
        <v>9.2872570194384454E-2</v>
      </c>
      <c r="F32" s="43">
        <v>51</v>
      </c>
      <c r="G32" s="44">
        <v>9.8646034816247577E-2</v>
      </c>
      <c r="H32" s="43">
        <v>53</v>
      </c>
      <c r="I32" s="44">
        <v>9.9250936329588021E-2</v>
      </c>
    </row>
    <row r="33" spans="1:9" ht="14.1" customHeight="1">
      <c r="A33" s="37" t="s">
        <v>152</v>
      </c>
      <c r="B33" s="47">
        <f>SUM(B8:B32)</f>
        <v>388</v>
      </c>
      <c r="C33" s="48">
        <v>1</v>
      </c>
      <c r="D33" s="47">
        <f>SUM(D8:D32)</f>
        <v>463</v>
      </c>
      <c r="E33" s="48">
        <v>1</v>
      </c>
      <c r="F33" s="47">
        <f>SUM(F8:F32)</f>
        <v>517</v>
      </c>
      <c r="G33" s="48">
        <f>SUM(G8:G32)</f>
        <v>1</v>
      </c>
      <c r="H33" s="47">
        <f>SUM(H8:H32)</f>
        <v>534</v>
      </c>
      <c r="I33" s="48">
        <f>SUM(I8:I32)</f>
        <v>1</v>
      </c>
    </row>
    <row r="34" spans="1:9" ht="24.95" customHeight="1">
      <c r="A34" s="681" t="s">
        <v>551</v>
      </c>
      <c r="B34" s="682"/>
      <c r="C34" s="682"/>
      <c r="D34" s="682"/>
      <c r="E34" s="682"/>
      <c r="F34" s="682"/>
      <c r="G34" s="682"/>
      <c r="H34" s="682"/>
      <c r="I34" s="682"/>
    </row>
  </sheetData>
  <mergeCells count="4">
    <mergeCell ref="A5:I5"/>
    <mergeCell ref="A4:I4"/>
    <mergeCell ref="A3:I3"/>
    <mergeCell ref="A34:I34"/>
  </mergeCells>
  <conditionalFormatting sqref="A5">
    <cfRule type="duplicateValues" dxfId="90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R38"/>
  <sheetViews>
    <sheetView showGridLines="0" workbookViewId="0">
      <selection activeCell="A38" sqref="A38:I38"/>
    </sheetView>
  </sheetViews>
  <sheetFormatPr defaultColWidth="11.42578125" defaultRowHeight="15" customHeight="1"/>
  <cols>
    <col min="1" max="1" width="31.28515625" style="1" customWidth="1"/>
    <col min="2" max="2" width="12.85546875" style="1" customWidth="1"/>
    <col min="3" max="3" width="8.7109375" style="1" customWidth="1"/>
    <col min="4" max="4" width="12.140625" style="1" customWidth="1"/>
    <col min="5" max="5" width="8.7109375" style="1" customWidth="1"/>
    <col min="6" max="6" width="11.42578125" style="1" customWidth="1"/>
    <col min="7" max="7" width="8.7109375" style="1" customWidth="1"/>
    <col min="8" max="8" width="11.42578125" style="1" customWidth="1"/>
    <col min="9" max="9" width="8.42578125" style="1" customWidth="1"/>
    <col min="10" max="252" width="11.42578125" style="1" customWidth="1"/>
  </cols>
  <sheetData>
    <row r="1" spans="1:13" ht="59.25" customHeight="1">
      <c r="A1" s="10"/>
      <c r="B1" s="2"/>
      <c r="C1" s="2"/>
      <c r="D1" s="2"/>
      <c r="E1" s="3"/>
      <c r="F1" s="4"/>
      <c r="G1" s="4"/>
    </row>
    <row r="2" spans="1:13" ht="8.1" customHeight="1">
      <c r="A2" s="6"/>
      <c r="B2" s="4"/>
      <c r="C2" s="4"/>
      <c r="D2" s="4"/>
      <c r="E2" s="5"/>
      <c r="F2" s="4"/>
      <c r="G2" s="4"/>
    </row>
    <row r="3" spans="1:13" ht="28.5" customHeight="1">
      <c r="A3" s="679" t="s">
        <v>110</v>
      </c>
      <c r="B3" s="680"/>
      <c r="C3" s="680"/>
      <c r="D3" s="680"/>
      <c r="E3" s="680"/>
      <c r="F3" s="680"/>
      <c r="G3" s="680"/>
      <c r="H3" s="680"/>
      <c r="I3" s="680"/>
    </row>
    <row r="4" spans="1:13" ht="34.700000000000003" customHeight="1">
      <c r="A4" s="684" t="s">
        <v>69</v>
      </c>
      <c r="B4" s="685"/>
      <c r="C4" s="685"/>
      <c r="D4" s="685"/>
      <c r="E4" s="685"/>
      <c r="F4" s="685"/>
      <c r="G4" s="685"/>
      <c r="H4" s="685"/>
      <c r="I4" s="685"/>
    </row>
    <row r="5" spans="1:13" ht="18" customHeight="1">
      <c r="A5" s="683" t="s">
        <v>540</v>
      </c>
      <c r="B5" s="683"/>
      <c r="C5" s="683"/>
      <c r="D5" s="683"/>
      <c r="E5" s="683"/>
      <c r="F5" s="683"/>
      <c r="G5" s="683"/>
      <c r="H5" s="683"/>
      <c r="I5" s="683"/>
    </row>
    <row r="6" spans="1:13" ht="15" customHeight="1">
      <c r="A6" s="78"/>
      <c r="B6" s="38"/>
      <c r="C6" s="38"/>
      <c r="D6" s="4"/>
      <c r="E6" s="5"/>
      <c r="F6" s="4"/>
      <c r="G6" s="4"/>
      <c r="H6" s="39"/>
      <c r="I6" s="39"/>
    </row>
    <row r="7" spans="1:13" ht="37.35" customHeight="1">
      <c r="A7" s="80" t="s">
        <v>541</v>
      </c>
      <c r="B7" s="81" t="s">
        <v>542</v>
      </c>
      <c r="C7" s="80" t="s">
        <v>153</v>
      </c>
      <c r="D7" s="80" t="s">
        <v>543</v>
      </c>
      <c r="E7" s="80" t="s">
        <v>153</v>
      </c>
      <c r="F7" s="93" t="s">
        <v>544</v>
      </c>
      <c r="G7" s="93" t="s">
        <v>153</v>
      </c>
      <c r="H7" s="93" t="s">
        <v>545</v>
      </c>
      <c r="I7" s="93" t="s">
        <v>153</v>
      </c>
      <c r="K7"/>
      <c r="L7"/>
      <c r="M7"/>
    </row>
    <row r="8" spans="1:13" ht="14.1" customHeight="1">
      <c r="A8" s="82" t="s">
        <v>559</v>
      </c>
      <c r="B8" s="75">
        <v>2</v>
      </c>
      <c r="C8" s="83">
        <v>3.154574132492113E-3</v>
      </c>
      <c r="D8" s="75">
        <v>1</v>
      </c>
      <c r="E8" s="83">
        <v>2.403846153846154E-3</v>
      </c>
      <c r="F8" s="75">
        <v>2</v>
      </c>
      <c r="G8" s="83">
        <v>3.8535645472061657E-3</v>
      </c>
      <c r="H8" s="75">
        <v>2</v>
      </c>
      <c r="I8" s="83">
        <v>3.5149384885764497E-3</v>
      </c>
      <c r="J8" s="94"/>
      <c r="K8"/>
      <c r="L8"/>
      <c r="M8"/>
    </row>
    <row r="9" spans="1:13" ht="14.1" customHeight="1">
      <c r="A9" s="82" t="s">
        <v>396</v>
      </c>
      <c r="B9" s="75">
        <v>106</v>
      </c>
      <c r="C9" s="83">
        <v>0.16719242902208201</v>
      </c>
      <c r="D9" s="75">
        <v>110</v>
      </c>
      <c r="E9" s="83">
        <v>0.26442307692307693</v>
      </c>
      <c r="F9" s="75">
        <v>127</v>
      </c>
      <c r="G9" s="83">
        <v>0.24470134874759153</v>
      </c>
      <c r="H9" s="75">
        <v>133</v>
      </c>
      <c r="I9" s="83">
        <v>0.23374340949033393</v>
      </c>
      <c r="J9" s="94"/>
      <c r="K9"/>
      <c r="L9"/>
      <c r="M9"/>
    </row>
    <row r="10" spans="1:13" ht="14.1" customHeight="1">
      <c r="A10" s="82" t="s">
        <v>421</v>
      </c>
      <c r="B10" s="75">
        <v>11</v>
      </c>
      <c r="C10" s="83">
        <v>1.7350157728706621E-2</v>
      </c>
      <c r="D10" s="75">
        <v>2</v>
      </c>
      <c r="E10" s="83">
        <v>4.807692307692308E-3</v>
      </c>
      <c r="F10" s="75">
        <v>5</v>
      </c>
      <c r="G10" s="83">
        <v>9.6339113680154135E-3</v>
      </c>
      <c r="H10" s="75">
        <v>1</v>
      </c>
      <c r="I10" s="83">
        <v>1.7574692442882249E-3</v>
      </c>
      <c r="J10" s="94"/>
      <c r="K10"/>
      <c r="L10"/>
      <c r="M10"/>
    </row>
    <row r="11" spans="1:13" ht="14.1" customHeight="1">
      <c r="A11" s="82" t="s">
        <v>560</v>
      </c>
      <c r="B11" s="75">
        <v>2</v>
      </c>
      <c r="C11" s="83">
        <v>3.154574132492113E-3</v>
      </c>
      <c r="D11" s="75">
        <v>1</v>
      </c>
      <c r="E11" s="83">
        <v>2.403846153846154E-3</v>
      </c>
      <c r="F11" s="75">
        <v>0</v>
      </c>
      <c r="G11" s="83">
        <v>0</v>
      </c>
      <c r="H11" s="75">
        <v>0</v>
      </c>
      <c r="I11" s="83">
        <v>0</v>
      </c>
      <c r="J11" s="94"/>
      <c r="K11"/>
      <c r="L11"/>
      <c r="M11"/>
    </row>
    <row r="12" spans="1:13" ht="14.1" customHeight="1">
      <c r="A12" s="82" t="s">
        <v>552</v>
      </c>
      <c r="B12" s="75">
        <v>26</v>
      </c>
      <c r="C12" s="83">
        <v>4.1009463722397478E-2</v>
      </c>
      <c r="D12" s="75">
        <v>15</v>
      </c>
      <c r="E12" s="83">
        <v>3.6057692307692304E-2</v>
      </c>
      <c r="F12" s="75">
        <v>28</v>
      </c>
      <c r="G12" s="83">
        <v>5.3949903660886318E-2</v>
      </c>
      <c r="H12" s="75">
        <v>37</v>
      </c>
      <c r="I12" s="83">
        <v>6.5026362038664326E-2</v>
      </c>
      <c r="J12" s="94"/>
      <c r="K12"/>
      <c r="L12"/>
      <c r="M12"/>
    </row>
    <row r="13" spans="1:13" ht="14.1" customHeight="1">
      <c r="A13" s="82" t="s">
        <v>546</v>
      </c>
      <c r="B13" s="75">
        <v>93</v>
      </c>
      <c r="C13" s="83">
        <v>0.14668769716088331</v>
      </c>
      <c r="D13" s="75">
        <v>41</v>
      </c>
      <c r="E13" s="83">
        <v>9.8557692307692304E-2</v>
      </c>
      <c r="F13" s="75">
        <v>48</v>
      </c>
      <c r="G13" s="83">
        <v>9.2485549132947972E-2</v>
      </c>
      <c r="H13" s="75">
        <v>61</v>
      </c>
      <c r="I13" s="83">
        <v>0.10720562390158173</v>
      </c>
      <c r="J13" s="94"/>
      <c r="K13"/>
      <c r="L13"/>
      <c r="M13"/>
    </row>
    <row r="14" spans="1:13" ht="14.1" customHeight="1">
      <c r="A14" s="82" t="s">
        <v>547</v>
      </c>
      <c r="B14" s="75">
        <v>44</v>
      </c>
      <c r="C14" s="83">
        <v>6.9400630914826497E-2</v>
      </c>
      <c r="D14" s="75">
        <v>23</v>
      </c>
      <c r="E14" s="83">
        <v>5.5288461538461536E-2</v>
      </c>
      <c r="F14" s="75">
        <v>30</v>
      </c>
      <c r="G14" s="83">
        <v>5.7803468208092484E-2</v>
      </c>
      <c r="H14" s="75">
        <v>49</v>
      </c>
      <c r="I14" s="83">
        <v>8.6115992970123026E-2</v>
      </c>
      <c r="J14" s="94"/>
      <c r="K14"/>
      <c r="L14"/>
      <c r="M14"/>
    </row>
    <row r="15" spans="1:13" ht="14.1" customHeight="1">
      <c r="A15" s="82" t="s">
        <v>553</v>
      </c>
      <c r="B15" s="75">
        <v>15</v>
      </c>
      <c r="C15" s="83">
        <v>2.365930599369085E-2</v>
      </c>
      <c r="D15" s="75">
        <v>12</v>
      </c>
      <c r="E15" s="83">
        <v>2.8846153846153848E-2</v>
      </c>
      <c r="F15" s="75">
        <v>11</v>
      </c>
      <c r="G15" s="83">
        <v>2.119460500963391E-2</v>
      </c>
      <c r="H15" s="75">
        <v>10</v>
      </c>
      <c r="I15" s="83">
        <v>1.7574692442882251E-2</v>
      </c>
      <c r="J15" s="94"/>
      <c r="K15"/>
      <c r="L15"/>
      <c r="M15"/>
    </row>
    <row r="16" spans="1:13" ht="14.1" customHeight="1">
      <c r="A16" s="82" t="s">
        <v>402</v>
      </c>
      <c r="B16" s="75">
        <v>6</v>
      </c>
      <c r="C16" s="83">
        <v>9.4637223974763408E-3</v>
      </c>
      <c r="D16" s="75">
        <v>6</v>
      </c>
      <c r="E16" s="83">
        <v>1.4423076923076924E-2</v>
      </c>
      <c r="F16" s="75">
        <v>10</v>
      </c>
      <c r="G16" s="83">
        <v>1.9267822736030827E-2</v>
      </c>
      <c r="H16" s="75">
        <v>10</v>
      </c>
      <c r="I16" s="83">
        <v>1.7574692442882251E-2</v>
      </c>
      <c r="J16" s="94"/>
      <c r="K16"/>
      <c r="L16"/>
      <c r="M16"/>
    </row>
    <row r="17" spans="1:13" ht="14.1" customHeight="1">
      <c r="A17" s="82" t="s">
        <v>416</v>
      </c>
      <c r="B17" s="75">
        <v>4</v>
      </c>
      <c r="C17" s="83">
        <v>6.3091482649842269E-3</v>
      </c>
      <c r="D17" s="75">
        <v>4</v>
      </c>
      <c r="E17" s="83">
        <v>9.6153846153846159E-3</v>
      </c>
      <c r="F17" s="75">
        <v>8</v>
      </c>
      <c r="G17" s="83">
        <v>1.5414258188824663E-2</v>
      </c>
      <c r="H17" s="75">
        <v>8</v>
      </c>
      <c r="I17" s="83">
        <v>1.4059753954305799E-2</v>
      </c>
      <c r="J17" s="94"/>
      <c r="K17"/>
      <c r="L17"/>
      <c r="M17"/>
    </row>
    <row r="18" spans="1:13" ht="14.1" customHeight="1">
      <c r="A18" s="82" t="s">
        <v>406</v>
      </c>
      <c r="B18" s="75">
        <v>13</v>
      </c>
      <c r="C18" s="83">
        <v>2.0504731861198739E-2</v>
      </c>
      <c r="D18" s="75">
        <v>5</v>
      </c>
      <c r="E18" s="83">
        <v>1.201923076923077E-2</v>
      </c>
      <c r="F18" s="75">
        <v>8</v>
      </c>
      <c r="G18" s="83">
        <v>1.5414258188824663E-2</v>
      </c>
      <c r="H18" s="75">
        <v>12</v>
      </c>
      <c r="I18" s="83">
        <v>2.10896309314587E-2</v>
      </c>
      <c r="J18" s="94"/>
      <c r="K18"/>
      <c r="L18"/>
      <c r="M18"/>
    </row>
    <row r="19" spans="1:13" ht="14.1" customHeight="1">
      <c r="A19" s="82" t="s">
        <v>415</v>
      </c>
      <c r="B19" s="75">
        <v>19</v>
      </c>
      <c r="C19" s="83">
        <v>2.996845425867508E-2</v>
      </c>
      <c r="D19" s="75">
        <v>12</v>
      </c>
      <c r="E19" s="83">
        <v>2.8846153846153848E-2</v>
      </c>
      <c r="F19" s="75">
        <v>10</v>
      </c>
      <c r="G19" s="83">
        <v>1.9267822736030827E-2</v>
      </c>
      <c r="H19" s="75">
        <v>8</v>
      </c>
      <c r="I19" s="83">
        <v>1.4059753954305799E-2</v>
      </c>
      <c r="J19" s="94"/>
      <c r="K19"/>
      <c r="L19"/>
      <c r="M19"/>
    </row>
    <row r="20" spans="1:13" ht="14.1" customHeight="1">
      <c r="A20" s="82" t="s">
        <v>555</v>
      </c>
      <c r="B20" s="75">
        <v>2</v>
      </c>
      <c r="C20" s="83">
        <v>3.154574132492113E-3</v>
      </c>
      <c r="D20" s="75">
        <v>2</v>
      </c>
      <c r="E20" s="83">
        <v>4.807692307692308E-3</v>
      </c>
      <c r="F20" s="75">
        <v>5</v>
      </c>
      <c r="G20" s="83">
        <v>9.6339113680154135E-3</v>
      </c>
      <c r="H20" s="75">
        <v>5</v>
      </c>
      <c r="I20" s="83">
        <v>8.7873462214411256E-3</v>
      </c>
      <c r="J20" s="94"/>
      <c r="K20"/>
      <c r="L20"/>
      <c r="M20"/>
    </row>
    <row r="21" spans="1:13" ht="14.1" customHeight="1">
      <c r="A21" s="82" t="s">
        <v>556</v>
      </c>
      <c r="B21" s="75">
        <v>11</v>
      </c>
      <c r="C21" s="83">
        <v>1.7350157728706621E-2</v>
      </c>
      <c r="D21" s="75">
        <v>10</v>
      </c>
      <c r="E21" s="83">
        <v>2.403846153846154E-2</v>
      </c>
      <c r="F21" s="75">
        <v>12</v>
      </c>
      <c r="G21" s="83">
        <v>2.3121387283236993E-2</v>
      </c>
      <c r="H21" s="75">
        <v>9</v>
      </c>
      <c r="I21" s="83">
        <v>1.5817223198594025E-2</v>
      </c>
      <c r="J21" s="94"/>
      <c r="K21"/>
      <c r="L21"/>
      <c r="M21"/>
    </row>
    <row r="22" spans="1:13" ht="14.1" customHeight="1">
      <c r="A22" s="82" t="s">
        <v>410</v>
      </c>
      <c r="B22" s="75">
        <v>36</v>
      </c>
      <c r="C22" s="83">
        <v>5.6782334384858052E-2</v>
      </c>
      <c r="D22" s="75">
        <v>24</v>
      </c>
      <c r="E22" s="83">
        <v>5.7692307692307696E-2</v>
      </c>
      <c r="F22" s="75">
        <v>29</v>
      </c>
      <c r="G22" s="83">
        <v>5.5876685934489405E-2</v>
      </c>
      <c r="H22" s="75">
        <v>35</v>
      </c>
      <c r="I22" s="83">
        <v>6.1511423550087874E-2</v>
      </c>
      <c r="J22" s="94"/>
      <c r="K22"/>
      <c r="L22"/>
      <c r="M22"/>
    </row>
    <row r="23" spans="1:13" ht="14.1" customHeight="1">
      <c r="A23" s="82" t="s">
        <v>413</v>
      </c>
      <c r="B23" s="75">
        <v>11</v>
      </c>
      <c r="C23" s="83">
        <v>1.7350157728706621E-2</v>
      </c>
      <c r="D23" s="75">
        <v>2</v>
      </c>
      <c r="E23" s="83">
        <v>4.807692307692308E-3</v>
      </c>
      <c r="F23" s="75">
        <v>10</v>
      </c>
      <c r="G23" s="83">
        <v>1.9267822736030827E-2</v>
      </c>
      <c r="H23" s="75">
        <v>7</v>
      </c>
      <c r="I23" s="83">
        <v>1.2302284710017574E-2</v>
      </c>
      <c r="J23" s="94"/>
      <c r="K23"/>
      <c r="L23"/>
      <c r="M23"/>
    </row>
    <row r="24" spans="1:13" ht="14.1" customHeight="1">
      <c r="A24" s="82" t="s">
        <v>412</v>
      </c>
      <c r="B24" s="75">
        <v>4</v>
      </c>
      <c r="C24" s="83">
        <v>6.3091482649842269E-3</v>
      </c>
      <c r="D24" s="75">
        <v>1</v>
      </c>
      <c r="E24" s="83">
        <v>2.403846153846154E-3</v>
      </c>
      <c r="F24" s="75">
        <v>2</v>
      </c>
      <c r="G24" s="83">
        <v>3.8535645472061657E-3</v>
      </c>
      <c r="H24" s="75">
        <v>0</v>
      </c>
      <c r="I24" s="83">
        <v>0</v>
      </c>
      <c r="J24" s="94"/>
      <c r="K24"/>
      <c r="L24"/>
      <c r="M24"/>
    </row>
    <row r="25" spans="1:13" ht="14.1" customHeight="1">
      <c r="A25" s="82" t="s">
        <v>408</v>
      </c>
      <c r="B25" s="75">
        <v>17</v>
      </c>
      <c r="C25" s="83">
        <v>2.6813880126182969E-2</v>
      </c>
      <c r="D25" s="75">
        <v>19</v>
      </c>
      <c r="E25" s="83">
        <v>4.567307692307692E-2</v>
      </c>
      <c r="F25" s="75">
        <v>23</v>
      </c>
      <c r="G25" s="83">
        <v>4.4315992292870907E-2</v>
      </c>
      <c r="H25" s="75">
        <v>12</v>
      </c>
      <c r="I25" s="83">
        <v>2.10896309314587E-2</v>
      </c>
      <c r="J25" s="94"/>
      <c r="K25"/>
      <c r="L25"/>
      <c r="M25"/>
    </row>
    <row r="26" spans="1:13" ht="14.1" customHeight="1">
      <c r="A26" s="82" t="s">
        <v>407</v>
      </c>
      <c r="B26" s="75">
        <v>27</v>
      </c>
      <c r="C26" s="83">
        <v>4.2586750788643532E-2</v>
      </c>
      <c r="D26" s="75">
        <v>22</v>
      </c>
      <c r="E26" s="83">
        <v>5.2884615384615384E-2</v>
      </c>
      <c r="F26" s="75">
        <v>19</v>
      </c>
      <c r="G26" s="83">
        <v>3.6608863198458574E-2</v>
      </c>
      <c r="H26" s="75">
        <v>19</v>
      </c>
      <c r="I26" s="83">
        <v>3.3391915641476276E-2</v>
      </c>
      <c r="J26" s="94"/>
      <c r="K26"/>
      <c r="L26"/>
      <c r="M26"/>
    </row>
    <row r="27" spans="1:13" ht="14.1" customHeight="1">
      <c r="A27" s="82" t="s">
        <v>409</v>
      </c>
      <c r="B27" s="75">
        <v>9</v>
      </c>
      <c r="C27" s="83">
        <v>1.419558359621451E-2</v>
      </c>
      <c r="D27" s="75">
        <v>9</v>
      </c>
      <c r="E27" s="83">
        <v>2.1634615384615384E-2</v>
      </c>
      <c r="F27" s="75">
        <v>12</v>
      </c>
      <c r="G27" s="83">
        <v>2.3121387283236993E-2</v>
      </c>
      <c r="H27" s="75">
        <v>11</v>
      </c>
      <c r="I27" s="83">
        <v>1.9332161687170474E-2</v>
      </c>
      <c r="J27" s="94"/>
      <c r="K27"/>
      <c r="L27"/>
      <c r="M27"/>
    </row>
    <row r="28" spans="1:13" ht="14.1" customHeight="1">
      <c r="A28" s="82" t="s">
        <v>548</v>
      </c>
      <c r="B28" s="75">
        <v>16</v>
      </c>
      <c r="C28" s="83">
        <v>2.5236593059936911E-2</v>
      </c>
      <c r="D28" s="75">
        <v>9</v>
      </c>
      <c r="E28" s="83">
        <v>2.1634615384615384E-2</v>
      </c>
      <c r="F28" s="75">
        <v>8</v>
      </c>
      <c r="G28" s="83">
        <v>1.5414258188824663E-2</v>
      </c>
      <c r="H28" s="75">
        <v>7</v>
      </c>
      <c r="I28" s="83">
        <v>1.2302284710017574E-2</v>
      </c>
      <c r="J28" s="94"/>
      <c r="K28"/>
      <c r="L28"/>
      <c r="M28"/>
    </row>
    <row r="29" spans="1:13" ht="14.1" customHeight="1">
      <c r="A29" s="84" t="s">
        <v>422</v>
      </c>
      <c r="B29" s="75">
        <v>0</v>
      </c>
      <c r="C29" s="83">
        <v>0</v>
      </c>
      <c r="D29" s="75">
        <v>0</v>
      </c>
      <c r="E29" s="83">
        <v>0</v>
      </c>
      <c r="F29" s="75">
        <v>3</v>
      </c>
      <c r="G29" s="83">
        <v>5.7803468208092483E-3</v>
      </c>
      <c r="H29" s="75">
        <v>0</v>
      </c>
      <c r="I29" s="83">
        <v>0</v>
      </c>
      <c r="J29" s="94"/>
      <c r="K29"/>
      <c r="L29"/>
      <c r="M29"/>
    </row>
    <row r="30" spans="1:13" ht="14.1" customHeight="1">
      <c r="A30" s="85" t="s">
        <v>561</v>
      </c>
      <c r="B30" s="75">
        <v>0</v>
      </c>
      <c r="C30" s="83">
        <v>0</v>
      </c>
      <c r="D30" s="75">
        <v>3</v>
      </c>
      <c r="E30" s="83">
        <v>7.2115384615384619E-3</v>
      </c>
      <c r="F30" s="75">
        <v>5</v>
      </c>
      <c r="G30" s="83">
        <v>9.6339113680154135E-3</v>
      </c>
      <c r="H30" s="75">
        <v>5</v>
      </c>
      <c r="I30" s="83">
        <v>8.7873462214411256E-3</v>
      </c>
      <c r="J30" s="94"/>
      <c r="K30"/>
      <c r="L30"/>
      <c r="M30"/>
    </row>
    <row r="31" spans="1:13" ht="14.1" customHeight="1">
      <c r="A31" s="82" t="s">
        <v>558</v>
      </c>
      <c r="B31" s="75">
        <v>19</v>
      </c>
      <c r="C31" s="83">
        <v>2.996845425867508E-2</v>
      </c>
      <c r="D31" s="75">
        <v>6</v>
      </c>
      <c r="E31" s="83">
        <v>1.4423076923076924E-2</v>
      </c>
      <c r="F31" s="75">
        <v>15</v>
      </c>
      <c r="G31" s="83">
        <v>2.8901734104046242E-2</v>
      </c>
      <c r="H31" s="75">
        <v>17</v>
      </c>
      <c r="I31" s="83">
        <v>2.9876977152899824E-2</v>
      </c>
      <c r="J31" s="94"/>
      <c r="K31"/>
      <c r="L31"/>
      <c r="M31"/>
    </row>
    <row r="32" spans="1:13" ht="14.1" customHeight="1">
      <c r="A32" s="82" t="s">
        <v>399</v>
      </c>
      <c r="B32" s="75">
        <v>44</v>
      </c>
      <c r="C32" s="83">
        <v>6.9400630914826497E-2</v>
      </c>
      <c r="D32" s="75">
        <v>22</v>
      </c>
      <c r="E32" s="83">
        <v>5.2884615384615384E-2</v>
      </c>
      <c r="F32" s="75">
        <v>19</v>
      </c>
      <c r="G32" s="83">
        <v>3.6608863198458574E-2</v>
      </c>
      <c r="H32" s="75">
        <v>34</v>
      </c>
      <c r="I32" s="83">
        <v>5.9753954305799648E-2</v>
      </c>
      <c r="J32" s="94"/>
      <c r="K32"/>
      <c r="L32"/>
      <c r="M32"/>
    </row>
    <row r="33" spans="1:13" ht="14.1" customHeight="1">
      <c r="A33" s="85" t="s">
        <v>417</v>
      </c>
      <c r="B33" s="75">
        <v>0</v>
      </c>
      <c r="C33" s="83">
        <v>0</v>
      </c>
      <c r="D33" s="75">
        <v>5</v>
      </c>
      <c r="E33" s="83">
        <v>1.201923076923077E-2</v>
      </c>
      <c r="F33" s="75">
        <v>2</v>
      </c>
      <c r="G33" s="83">
        <v>3.8535645472061657E-3</v>
      </c>
      <c r="H33" s="75">
        <v>2</v>
      </c>
      <c r="I33" s="83">
        <v>3.5149384885764497E-3</v>
      </c>
      <c r="J33" s="94"/>
      <c r="K33"/>
      <c r="L33"/>
      <c r="M33"/>
    </row>
    <row r="34" spans="1:13" ht="14.1" customHeight="1">
      <c r="A34" s="82" t="s">
        <v>405</v>
      </c>
      <c r="B34" s="75">
        <v>8</v>
      </c>
      <c r="C34" s="83">
        <v>1.261829652996845E-2</v>
      </c>
      <c r="D34" s="75">
        <v>3</v>
      </c>
      <c r="E34" s="83">
        <v>7.2115384615384619E-3</v>
      </c>
      <c r="F34" s="75">
        <v>8</v>
      </c>
      <c r="G34" s="83">
        <v>1.5414258188824663E-2</v>
      </c>
      <c r="H34" s="75">
        <v>12</v>
      </c>
      <c r="I34" s="83">
        <v>2.10896309314587E-2</v>
      </c>
      <c r="J34" s="94"/>
      <c r="K34"/>
      <c r="L34"/>
      <c r="M34"/>
    </row>
    <row r="35" spans="1:13" ht="14.1" customHeight="1">
      <c r="A35" s="82" t="s">
        <v>550</v>
      </c>
      <c r="B35" s="75">
        <v>88</v>
      </c>
      <c r="C35" s="83">
        <v>0.13880126182965299</v>
      </c>
      <c r="D35" s="75">
        <v>46</v>
      </c>
      <c r="E35" s="83">
        <v>0.11057692307692307</v>
      </c>
      <c r="F35" s="75">
        <v>59</v>
      </c>
      <c r="G35" s="83">
        <v>0.11368015414258188</v>
      </c>
      <c r="H35" s="75">
        <v>62</v>
      </c>
      <c r="I35" s="83">
        <v>0.10896309314586995</v>
      </c>
      <c r="J35" s="94"/>
      <c r="K35"/>
      <c r="L35"/>
      <c r="M35"/>
    </row>
    <row r="36" spans="1:13" ht="14.1" customHeight="1">
      <c r="A36" s="82" t="s">
        <v>562</v>
      </c>
      <c r="B36" s="75">
        <v>1</v>
      </c>
      <c r="C36" s="83">
        <v>1.577287066246057E-3</v>
      </c>
      <c r="D36" s="75">
        <v>1</v>
      </c>
      <c r="E36" s="83">
        <v>2.403846153846154E-3</v>
      </c>
      <c r="F36" s="75">
        <v>1</v>
      </c>
      <c r="G36" s="83">
        <v>1.9267822736030828E-3</v>
      </c>
      <c r="H36" s="75">
        <v>1</v>
      </c>
      <c r="I36" s="83">
        <v>1.7574692442882249E-3</v>
      </c>
      <c r="J36" s="94"/>
      <c r="K36"/>
      <c r="L36"/>
      <c r="M36"/>
    </row>
    <row r="37" spans="1:13" ht="14.1" customHeight="1">
      <c r="A37" s="86" t="s">
        <v>152</v>
      </c>
      <c r="B37" s="87">
        <f>SUM(B8:B36)</f>
        <v>634</v>
      </c>
      <c r="C37" s="88">
        <v>1</v>
      </c>
      <c r="D37" s="87">
        <f t="shared" ref="D37:I37" si="0">SUM(D8:D36)</f>
        <v>416</v>
      </c>
      <c r="E37" s="88">
        <f t="shared" si="0"/>
        <v>0.99999999999999967</v>
      </c>
      <c r="F37" s="87">
        <f t="shared" si="0"/>
        <v>519</v>
      </c>
      <c r="G37" s="88">
        <f t="shared" si="0"/>
        <v>1</v>
      </c>
      <c r="H37" s="87">
        <f t="shared" si="0"/>
        <v>569</v>
      </c>
      <c r="I37" s="88">
        <f t="shared" si="0"/>
        <v>1</v>
      </c>
      <c r="K37"/>
    </row>
    <row r="38" spans="1:13" ht="24.95" customHeight="1">
      <c r="A38" s="681" t="s">
        <v>551</v>
      </c>
      <c r="B38" s="682"/>
      <c r="C38" s="682"/>
      <c r="D38" s="682"/>
      <c r="E38" s="682"/>
      <c r="F38" s="682"/>
      <c r="G38" s="682"/>
      <c r="H38" s="682"/>
      <c r="I38" s="682"/>
    </row>
  </sheetData>
  <mergeCells count="4">
    <mergeCell ref="A38:I38"/>
    <mergeCell ref="A5:I5"/>
    <mergeCell ref="A4:I4"/>
    <mergeCell ref="A3:I3"/>
  </mergeCells>
  <conditionalFormatting sqref="A5">
    <cfRule type="duplicateValues" dxfId="89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U39"/>
  <sheetViews>
    <sheetView showGridLines="0" topLeftCell="B1" workbookViewId="0">
      <selection activeCell="I17" sqref="I17"/>
    </sheetView>
  </sheetViews>
  <sheetFormatPr defaultColWidth="11.42578125" defaultRowHeight="15" customHeight="1"/>
  <cols>
    <col min="1" max="1" width="21" style="1" customWidth="1"/>
    <col min="2" max="2" width="12.7109375" style="1" customWidth="1"/>
    <col min="3" max="3" width="10.42578125" style="1" customWidth="1"/>
    <col min="4" max="4" width="11.42578125" style="1" customWidth="1"/>
    <col min="5" max="5" width="9.85546875" style="1" customWidth="1"/>
    <col min="6" max="6" width="11.42578125" style="1" customWidth="1"/>
    <col min="7" max="7" width="9.85546875" style="1" customWidth="1"/>
    <col min="8" max="8" width="11.42578125" style="1" customWidth="1"/>
    <col min="9" max="9" width="10.42578125" style="1" customWidth="1"/>
    <col min="10" max="255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28.5" customHeight="1">
      <c r="A3" s="679" t="s">
        <v>110</v>
      </c>
      <c r="B3" s="680"/>
      <c r="C3" s="680"/>
      <c r="D3" s="680"/>
      <c r="E3" s="680"/>
      <c r="F3" s="680"/>
      <c r="G3" s="680"/>
      <c r="H3" s="680"/>
      <c r="I3" s="680"/>
    </row>
    <row r="4" spans="1:9" ht="51" customHeight="1">
      <c r="A4" s="684" t="s">
        <v>70</v>
      </c>
      <c r="B4" s="685"/>
      <c r="C4" s="685"/>
      <c r="D4" s="685"/>
      <c r="E4" s="685"/>
      <c r="F4" s="685"/>
      <c r="G4" s="685"/>
      <c r="H4" s="685"/>
      <c r="I4" s="685"/>
    </row>
    <row r="5" spans="1:9" ht="21.95" customHeight="1">
      <c r="A5" s="683" t="s">
        <v>540</v>
      </c>
      <c r="B5" s="683"/>
      <c r="C5" s="683"/>
      <c r="D5" s="683"/>
      <c r="E5" s="683"/>
      <c r="F5" s="683"/>
      <c r="G5" s="683"/>
      <c r="H5" s="683"/>
      <c r="I5" s="683"/>
    </row>
    <row r="6" spans="1:9" ht="15" customHeight="1">
      <c r="A6" s="19"/>
      <c r="B6" s="38"/>
      <c r="C6" s="38"/>
      <c r="D6" s="4"/>
      <c r="E6" s="5"/>
      <c r="F6" s="4"/>
      <c r="G6" s="4"/>
      <c r="H6" s="39"/>
      <c r="I6" s="39"/>
    </row>
    <row r="7" spans="1:9" ht="36" customHeight="1">
      <c r="A7" s="67" t="s">
        <v>541</v>
      </c>
      <c r="B7" s="69" t="s">
        <v>542</v>
      </c>
      <c r="C7" s="69" t="s">
        <v>153</v>
      </c>
      <c r="D7" s="69" t="s">
        <v>543</v>
      </c>
      <c r="E7" s="69" t="s">
        <v>153</v>
      </c>
      <c r="F7" s="68" t="s">
        <v>544</v>
      </c>
      <c r="G7" s="68" t="s">
        <v>153</v>
      </c>
      <c r="H7" s="68" t="s">
        <v>545</v>
      </c>
      <c r="I7" s="68" t="s">
        <v>153</v>
      </c>
    </row>
    <row r="8" spans="1:9" ht="14.1" customHeight="1">
      <c r="A8" s="64" t="s">
        <v>396</v>
      </c>
      <c r="B8" s="56">
        <v>4</v>
      </c>
      <c r="C8" s="57">
        <f>B8/B18</f>
        <v>0.44444444444444442</v>
      </c>
      <c r="D8" s="56">
        <v>5</v>
      </c>
      <c r="E8" s="57">
        <f>D8/D18</f>
        <v>0.625</v>
      </c>
      <c r="F8" s="56">
        <v>6</v>
      </c>
      <c r="G8" s="57">
        <v>0.6</v>
      </c>
      <c r="H8" s="56">
        <v>8</v>
      </c>
      <c r="I8" s="57">
        <v>0.53333333333333333</v>
      </c>
    </row>
    <row r="9" spans="1:9" ht="14.1" customHeight="1">
      <c r="A9" s="64" t="s">
        <v>563</v>
      </c>
      <c r="B9" s="56">
        <v>0</v>
      </c>
      <c r="C9" s="57">
        <v>0</v>
      </c>
      <c r="D9" s="56">
        <v>0</v>
      </c>
      <c r="E9" s="57">
        <v>0</v>
      </c>
      <c r="F9" s="56">
        <v>0</v>
      </c>
      <c r="G9" s="57">
        <v>0</v>
      </c>
      <c r="H9" s="56">
        <v>1</v>
      </c>
      <c r="I9" s="57">
        <v>6.6666666666666666E-2</v>
      </c>
    </row>
    <row r="10" spans="1:9" ht="14.1" customHeight="1">
      <c r="A10" s="64" t="s">
        <v>410</v>
      </c>
      <c r="B10" s="56">
        <v>0</v>
      </c>
      <c r="C10" s="57">
        <f>B10/B18</f>
        <v>0</v>
      </c>
      <c r="D10" s="56">
        <v>0</v>
      </c>
      <c r="E10" s="57">
        <f>D10/D18</f>
        <v>0</v>
      </c>
      <c r="F10" s="56">
        <v>1</v>
      </c>
      <c r="G10" s="57">
        <v>0.1</v>
      </c>
      <c r="H10" s="56">
        <v>1</v>
      </c>
      <c r="I10" s="57">
        <v>6.6666666666666666E-2</v>
      </c>
    </row>
    <row r="11" spans="1:9" ht="14.1" customHeight="1">
      <c r="A11" s="64" t="s">
        <v>413</v>
      </c>
      <c r="B11" s="56">
        <v>2</v>
      </c>
      <c r="C11" s="57">
        <f>B11/B18</f>
        <v>0.22222222222222221</v>
      </c>
      <c r="D11" s="56">
        <v>2</v>
      </c>
      <c r="E11" s="57">
        <f>D11/D18</f>
        <v>0.25</v>
      </c>
      <c r="F11" s="56">
        <v>1</v>
      </c>
      <c r="G11" s="57">
        <v>0.1</v>
      </c>
      <c r="H11" s="56">
        <v>0</v>
      </c>
      <c r="I11" s="57">
        <v>0</v>
      </c>
    </row>
    <row r="12" spans="1:9" ht="14.1" customHeight="1">
      <c r="A12" s="64" t="s">
        <v>407</v>
      </c>
      <c r="B12" s="56">
        <v>0</v>
      </c>
      <c r="C12" s="57">
        <v>0</v>
      </c>
      <c r="D12" s="56">
        <v>0</v>
      </c>
      <c r="E12" s="57">
        <v>0</v>
      </c>
      <c r="F12" s="56">
        <v>1</v>
      </c>
      <c r="G12" s="57">
        <v>0.1</v>
      </c>
      <c r="H12" s="56">
        <v>1</v>
      </c>
      <c r="I12" s="57">
        <v>6.6666666666666666E-2</v>
      </c>
    </row>
    <row r="13" spans="1:9" ht="14.1" customHeight="1">
      <c r="A13" s="64" t="s">
        <v>409</v>
      </c>
      <c r="B13" s="56">
        <v>0</v>
      </c>
      <c r="C13" s="57">
        <v>0</v>
      </c>
      <c r="D13" s="56">
        <v>0</v>
      </c>
      <c r="E13" s="57">
        <v>0</v>
      </c>
      <c r="F13" s="56">
        <v>0</v>
      </c>
      <c r="G13" s="57">
        <v>0</v>
      </c>
      <c r="H13" s="56">
        <v>1</v>
      </c>
      <c r="I13" s="57">
        <v>6.6666666666666666E-2</v>
      </c>
    </row>
    <row r="14" spans="1:9" ht="14.1" customHeight="1">
      <c r="A14" s="64" t="s">
        <v>548</v>
      </c>
      <c r="B14" s="56">
        <v>0</v>
      </c>
      <c r="C14" s="57">
        <v>0</v>
      </c>
      <c r="D14" s="56">
        <v>0</v>
      </c>
      <c r="E14" s="57">
        <v>0</v>
      </c>
      <c r="F14" s="56">
        <v>0</v>
      </c>
      <c r="G14" s="57">
        <v>0</v>
      </c>
      <c r="H14" s="56">
        <v>1</v>
      </c>
      <c r="I14" s="57">
        <v>6.6666666666666666E-2</v>
      </c>
    </row>
    <row r="15" spans="1:9" ht="14.1" customHeight="1">
      <c r="A15" s="42" t="s">
        <v>400</v>
      </c>
      <c r="B15" s="56">
        <v>0</v>
      </c>
      <c r="C15" s="57">
        <v>0</v>
      </c>
      <c r="D15" s="56">
        <v>0</v>
      </c>
      <c r="E15" s="57">
        <v>0</v>
      </c>
      <c r="F15" s="56">
        <v>1</v>
      </c>
      <c r="G15" s="57">
        <v>0.1</v>
      </c>
      <c r="H15" s="56">
        <v>1</v>
      </c>
      <c r="I15" s="57">
        <v>6.6666666666666666E-2</v>
      </c>
    </row>
    <row r="16" spans="1:9" ht="14.1" customHeight="1">
      <c r="A16" s="64" t="s">
        <v>405</v>
      </c>
      <c r="B16" s="56">
        <v>3</v>
      </c>
      <c r="C16" s="57">
        <f>B16/B18</f>
        <v>0.33333333333333331</v>
      </c>
      <c r="D16" s="56">
        <v>0</v>
      </c>
      <c r="E16" s="57">
        <v>0</v>
      </c>
      <c r="F16" s="56">
        <v>0</v>
      </c>
      <c r="G16" s="57">
        <v>0</v>
      </c>
      <c r="H16" s="56">
        <v>0</v>
      </c>
      <c r="I16" s="57">
        <v>0</v>
      </c>
    </row>
    <row r="17" spans="1:9" ht="14.1" customHeight="1">
      <c r="A17" s="64" t="s">
        <v>550</v>
      </c>
      <c r="B17" s="56">
        <v>0</v>
      </c>
      <c r="C17" s="57">
        <f>B17/B18</f>
        <v>0</v>
      </c>
      <c r="D17" s="56">
        <v>1</v>
      </c>
      <c r="E17" s="57">
        <f>D17/D18</f>
        <v>0.125</v>
      </c>
      <c r="F17" s="56">
        <v>0</v>
      </c>
      <c r="G17" s="57">
        <v>0</v>
      </c>
      <c r="H17" s="56">
        <v>1</v>
      </c>
      <c r="I17" s="57">
        <v>6.6666666666666666E-2</v>
      </c>
    </row>
    <row r="18" spans="1:9" ht="14.1" customHeight="1">
      <c r="A18" s="70" t="s">
        <v>152</v>
      </c>
      <c r="B18" s="58">
        <f t="shared" ref="B18:E18" si="0">SUM(B8:B17)</f>
        <v>9</v>
      </c>
      <c r="C18" s="59">
        <f t="shared" si="0"/>
        <v>1</v>
      </c>
      <c r="D18" s="58">
        <f t="shared" si="0"/>
        <v>8</v>
      </c>
      <c r="E18" s="59">
        <f t="shared" si="0"/>
        <v>1</v>
      </c>
      <c r="F18" s="58">
        <f>SUM(F8:F17)</f>
        <v>10</v>
      </c>
      <c r="G18" s="59">
        <f>SUM(G8:G17)</f>
        <v>0.99999999999999989</v>
      </c>
      <c r="H18" s="58">
        <f>SUM(H8:H17)</f>
        <v>15</v>
      </c>
      <c r="I18" s="59">
        <f>SUM(I8:I17)</f>
        <v>0.99999999999999989</v>
      </c>
    </row>
    <row r="19" spans="1:9" ht="24.95" customHeight="1">
      <c r="A19" s="681" t="s">
        <v>551</v>
      </c>
      <c r="B19" s="682"/>
      <c r="C19" s="682"/>
      <c r="D19" s="682"/>
      <c r="E19" s="682"/>
      <c r="F19" s="682"/>
      <c r="G19" s="682"/>
      <c r="H19" s="682"/>
      <c r="I19" s="682"/>
    </row>
    <row r="20" spans="1:9" ht="15" customHeight="1">
      <c r="A20" s="6"/>
      <c r="B20" s="4"/>
      <c r="C20" s="4"/>
      <c r="D20" s="4"/>
      <c r="E20" s="5"/>
      <c r="F20" s="4"/>
      <c r="G20" s="4"/>
    </row>
    <row r="21" spans="1:9" ht="15" customHeight="1">
      <c r="A21" s="6"/>
      <c r="B21" s="4"/>
      <c r="C21" s="4"/>
      <c r="D21" s="4"/>
      <c r="E21" s="5"/>
      <c r="F21" s="4"/>
      <c r="G21" s="4"/>
    </row>
    <row r="22" spans="1:9" ht="15" customHeight="1">
      <c r="A22" s="6"/>
      <c r="B22" s="4"/>
      <c r="C22" s="4"/>
      <c r="D22" s="4"/>
      <c r="E22" s="5"/>
      <c r="F22" s="4"/>
      <c r="G22" s="4"/>
    </row>
    <row r="23" spans="1:9" ht="15" customHeight="1">
      <c r="A23" s="6"/>
      <c r="B23" s="4"/>
      <c r="C23" s="4"/>
      <c r="D23" s="4"/>
      <c r="E23" s="5"/>
      <c r="F23" s="4"/>
      <c r="G23" s="4"/>
    </row>
    <row r="24" spans="1:9" ht="15" customHeight="1">
      <c r="A24" s="6"/>
      <c r="B24" s="4"/>
      <c r="C24" s="4"/>
      <c r="D24" s="4"/>
      <c r="E24" s="5"/>
      <c r="F24" s="4"/>
      <c r="G24" s="4"/>
    </row>
    <row r="25" spans="1:9" ht="15" customHeight="1">
      <c r="A25" s="6"/>
      <c r="B25" s="4"/>
      <c r="C25" s="4"/>
      <c r="D25" s="4"/>
      <c r="E25" s="5"/>
      <c r="F25" s="4"/>
      <c r="G25" s="4"/>
    </row>
    <row r="26" spans="1:9" ht="15" customHeight="1">
      <c r="A26" s="6"/>
      <c r="B26" s="4"/>
      <c r="C26" s="4"/>
      <c r="D26" s="4"/>
      <c r="E26" s="5"/>
      <c r="F26" s="4"/>
      <c r="G26" s="4"/>
    </row>
    <row r="27" spans="1:9" ht="15" customHeight="1">
      <c r="A27" s="6"/>
      <c r="B27" s="4"/>
      <c r="C27" s="4"/>
      <c r="D27" s="4"/>
      <c r="E27" s="5"/>
      <c r="F27" s="4"/>
      <c r="G27" s="4"/>
    </row>
    <row r="28" spans="1:9" ht="15" customHeight="1">
      <c r="A28" s="6"/>
      <c r="B28" s="4"/>
      <c r="C28" s="4"/>
      <c r="D28" s="4"/>
      <c r="E28" s="5"/>
      <c r="F28" s="4"/>
      <c r="G28" s="4"/>
    </row>
    <row r="29" spans="1:9" ht="15" customHeight="1">
      <c r="A29" s="6"/>
      <c r="B29" s="4"/>
      <c r="C29" s="4"/>
      <c r="D29" s="4"/>
      <c r="E29" s="5"/>
      <c r="F29" s="4"/>
      <c r="G29" s="4"/>
    </row>
    <row r="30" spans="1:9" ht="15" customHeight="1">
      <c r="A30" s="6"/>
      <c r="B30" s="4"/>
      <c r="C30" s="4"/>
      <c r="D30" s="4"/>
      <c r="E30" s="5"/>
      <c r="F30" s="4"/>
      <c r="G30" s="4"/>
    </row>
    <row r="31" spans="1:9" ht="15" customHeight="1">
      <c r="A31" s="6"/>
      <c r="B31" s="4"/>
      <c r="C31" s="4"/>
      <c r="D31" s="4"/>
      <c r="E31" s="5"/>
      <c r="F31" s="4"/>
      <c r="G31" s="4"/>
    </row>
    <row r="32" spans="1:9" ht="15" customHeight="1">
      <c r="A32" s="6"/>
      <c r="B32" s="4"/>
      <c r="C32" s="4"/>
      <c r="D32" s="4"/>
      <c r="E32" s="5"/>
      <c r="F32" s="4"/>
      <c r="G32" s="4"/>
    </row>
    <row r="33" spans="1:7" ht="15" customHeight="1">
      <c r="A33" s="6"/>
      <c r="B33" s="4"/>
      <c r="C33" s="4"/>
      <c r="D33" s="4"/>
      <c r="E33" s="5"/>
      <c r="F33" s="4"/>
      <c r="G33" s="4"/>
    </row>
    <row r="34" spans="1:7" ht="15" customHeight="1">
      <c r="A34" s="6"/>
      <c r="B34" s="4"/>
      <c r="C34" s="4"/>
      <c r="D34" s="4"/>
      <c r="E34" s="5"/>
      <c r="F34" s="4"/>
      <c r="G34" s="4"/>
    </row>
    <row r="35" spans="1:7" ht="15" customHeight="1">
      <c r="A35" s="6"/>
      <c r="B35" s="4"/>
      <c r="C35" s="4"/>
      <c r="D35" s="4"/>
      <c r="E35" s="5"/>
      <c r="F35" s="4"/>
      <c r="G35" s="4"/>
    </row>
    <row r="36" spans="1:7" ht="15" customHeight="1">
      <c r="A36" s="6"/>
      <c r="B36" s="4"/>
      <c r="C36" s="4"/>
      <c r="D36" s="4"/>
      <c r="E36" s="5"/>
      <c r="F36" s="4"/>
      <c r="G36" s="4"/>
    </row>
    <row r="37" spans="1:7" ht="15" customHeight="1">
      <c r="A37" s="6"/>
      <c r="B37" s="4"/>
      <c r="C37" s="4"/>
      <c r="D37" s="4"/>
      <c r="E37" s="5"/>
      <c r="F37" s="4"/>
      <c r="G37" s="4"/>
    </row>
    <row r="38" spans="1:7" ht="15" customHeight="1">
      <c r="A38" s="6"/>
      <c r="B38" s="4"/>
      <c r="C38" s="4"/>
      <c r="D38" s="4"/>
      <c r="E38" s="5"/>
      <c r="F38" s="4"/>
      <c r="G38" s="4"/>
    </row>
    <row r="39" spans="1:7" ht="15" customHeight="1">
      <c r="A39" s="7"/>
      <c r="B39" s="8"/>
      <c r="C39" s="8"/>
      <c r="D39" s="8"/>
      <c r="E39" s="9"/>
      <c r="F39" s="4"/>
      <c r="G39" s="4"/>
    </row>
  </sheetData>
  <mergeCells count="4">
    <mergeCell ref="A5:I5"/>
    <mergeCell ref="A4:I4"/>
    <mergeCell ref="A3:I3"/>
    <mergeCell ref="A19:I19"/>
  </mergeCells>
  <conditionalFormatting sqref="A5">
    <cfRule type="duplicateValues" dxfId="88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X24"/>
  <sheetViews>
    <sheetView showGridLines="0" topLeftCell="A2" workbookViewId="0">
      <selection activeCell="H16" sqref="H16"/>
    </sheetView>
  </sheetViews>
  <sheetFormatPr defaultColWidth="11.42578125" defaultRowHeight="15" customHeight="1"/>
  <cols>
    <col min="1" max="1" width="20.85546875" style="1" customWidth="1"/>
    <col min="2" max="2" width="10.85546875" style="1" customWidth="1"/>
    <col min="3" max="3" width="9.42578125" style="1" customWidth="1"/>
    <col min="4" max="4" width="11.42578125" style="1" customWidth="1"/>
    <col min="5" max="5" width="9" style="1" customWidth="1"/>
    <col min="6" max="6" width="11.140625" style="1" customWidth="1"/>
    <col min="7" max="7" width="9" style="1" customWidth="1"/>
    <col min="8" max="8" width="11.42578125" style="1" customWidth="1"/>
    <col min="9" max="9" width="9.85546875" style="1" customWidth="1"/>
    <col min="10" max="258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14.1" customHeight="1">
      <c r="A3" s="6"/>
      <c r="B3" s="4"/>
      <c r="C3" s="4"/>
      <c r="D3" s="4"/>
      <c r="E3" s="5"/>
      <c r="F3" s="4"/>
      <c r="G3" s="4"/>
    </row>
    <row r="4" spans="1:9" ht="21" customHeight="1">
      <c r="A4" s="679" t="s">
        <v>110</v>
      </c>
      <c r="B4" s="680"/>
      <c r="C4" s="680"/>
      <c r="D4" s="680"/>
      <c r="E4" s="680"/>
      <c r="F4" s="680"/>
      <c r="G4" s="680"/>
      <c r="H4" s="680"/>
      <c r="I4" s="680"/>
    </row>
    <row r="5" spans="1:9" ht="54.95" customHeight="1">
      <c r="A5" s="684" t="s">
        <v>71</v>
      </c>
      <c r="B5" s="685"/>
      <c r="C5" s="685"/>
      <c r="D5" s="685"/>
      <c r="E5" s="685"/>
      <c r="F5" s="685"/>
      <c r="G5" s="685"/>
      <c r="H5" s="685"/>
      <c r="I5" s="685"/>
    </row>
    <row r="6" spans="1:9" ht="14.1" customHeight="1">
      <c r="A6" s="683" t="s">
        <v>540</v>
      </c>
      <c r="B6" s="683"/>
      <c r="C6" s="683"/>
      <c r="D6" s="683"/>
      <c r="E6" s="683"/>
      <c r="F6" s="683"/>
      <c r="G6" s="683"/>
      <c r="H6" s="683"/>
      <c r="I6" s="683"/>
    </row>
    <row r="7" spans="1:9" ht="14.1" customHeight="1">
      <c r="A7" s="11"/>
      <c r="B7" s="12"/>
      <c r="C7" s="12"/>
      <c r="D7" s="12"/>
      <c r="E7" s="13"/>
      <c r="F7" s="4"/>
      <c r="G7" s="4"/>
    </row>
    <row r="8" spans="1:9" ht="40.35" customHeight="1">
      <c r="A8" s="14" t="s">
        <v>541</v>
      </c>
      <c r="B8" s="66" t="s">
        <v>542</v>
      </c>
      <c r="C8" s="66" t="s">
        <v>153</v>
      </c>
      <c r="D8" s="66" t="s">
        <v>543</v>
      </c>
      <c r="E8" s="66" t="s">
        <v>153</v>
      </c>
      <c r="F8" s="68" t="s">
        <v>544</v>
      </c>
      <c r="G8" s="68" t="s">
        <v>153</v>
      </c>
      <c r="H8" s="68" t="s">
        <v>545</v>
      </c>
      <c r="I8" s="68" t="s">
        <v>153</v>
      </c>
    </row>
    <row r="9" spans="1:9" ht="14.1" customHeight="1">
      <c r="A9" s="71" t="s">
        <v>396</v>
      </c>
      <c r="B9" s="45">
        <v>1</v>
      </c>
      <c r="C9" s="46">
        <v>8.3333333333333329E-2</v>
      </c>
      <c r="D9" s="45">
        <v>1</v>
      </c>
      <c r="E9" s="46">
        <f>D9/D23</f>
        <v>7.1428571428571425E-2</v>
      </c>
      <c r="F9" s="45">
        <v>3</v>
      </c>
      <c r="G9" s="46">
        <v>0.13636363636363635</v>
      </c>
      <c r="H9" s="45">
        <v>3</v>
      </c>
      <c r="I9" s="46">
        <v>0.12</v>
      </c>
    </row>
    <row r="10" spans="1:9" ht="14.1" customHeight="1">
      <c r="A10" s="71" t="s">
        <v>546</v>
      </c>
      <c r="B10" s="45">
        <v>7</v>
      </c>
      <c r="C10" s="46">
        <v>0.58333333333333337</v>
      </c>
      <c r="D10" s="45">
        <v>5</v>
      </c>
      <c r="E10" s="46">
        <f>D10/D23</f>
        <v>0.35714285714285715</v>
      </c>
      <c r="F10" s="45">
        <v>3</v>
      </c>
      <c r="G10" s="46">
        <v>0.13636363636363635</v>
      </c>
      <c r="H10" s="45">
        <v>6</v>
      </c>
      <c r="I10" s="46">
        <v>0.24</v>
      </c>
    </row>
    <row r="11" spans="1:9" ht="14.1" customHeight="1">
      <c r="A11" s="71" t="s">
        <v>547</v>
      </c>
      <c r="B11" s="45">
        <v>1</v>
      </c>
      <c r="C11" s="46">
        <v>8.3333333333333329E-2</v>
      </c>
      <c r="D11" s="45">
        <v>2</v>
      </c>
      <c r="E11" s="46">
        <f>D11/D23</f>
        <v>0.14285714285714285</v>
      </c>
      <c r="F11" s="45">
        <v>1</v>
      </c>
      <c r="G11" s="46">
        <v>4.5454545454545456E-2</v>
      </c>
      <c r="H11" s="45">
        <v>1</v>
      </c>
      <c r="I11" s="46">
        <v>0.04</v>
      </c>
    </row>
    <row r="12" spans="1:9" ht="14.1" customHeight="1">
      <c r="A12" s="73" t="s">
        <v>402</v>
      </c>
      <c r="B12" s="45">
        <v>0</v>
      </c>
      <c r="C12" s="46">
        <v>0</v>
      </c>
      <c r="D12" s="45">
        <v>0</v>
      </c>
      <c r="E12" s="46">
        <v>0</v>
      </c>
      <c r="F12" s="45">
        <v>1</v>
      </c>
      <c r="G12" s="46">
        <v>4.5454545454545456E-2</v>
      </c>
      <c r="H12" s="45">
        <v>1</v>
      </c>
      <c r="I12" s="46">
        <v>0.04</v>
      </c>
    </row>
    <row r="13" spans="1:9" ht="14.1" customHeight="1">
      <c r="A13" s="73" t="s">
        <v>554</v>
      </c>
      <c r="B13" s="45">
        <v>0</v>
      </c>
      <c r="C13" s="46">
        <v>0</v>
      </c>
      <c r="D13" s="45">
        <v>0</v>
      </c>
      <c r="E13" s="46">
        <v>0</v>
      </c>
      <c r="F13" s="45">
        <v>1</v>
      </c>
      <c r="G13" s="46">
        <v>4.5454545454545456E-2</v>
      </c>
      <c r="H13" s="45">
        <v>0</v>
      </c>
      <c r="I13" s="46">
        <v>0</v>
      </c>
    </row>
    <row r="14" spans="1:9" ht="14.1" customHeight="1">
      <c r="A14" s="73" t="s">
        <v>416</v>
      </c>
      <c r="B14" s="45">
        <v>0</v>
      </c>
      <c r="C14" s="46">
        <v>0</v>
      </c>
      <c r="D14" s="45">
        <v>0</v>
      </c>
      <c r="E14" s="46">
        <v>0</v>
      </c>
      <c r="F14" s="45">
        <v>1</v>
      </c>
      <c r="G14" s="46">
        <v>4.5454545454545456E-2</v>
      </c>
      <c r="H14" s="45">
        <v>1</v>
      </c>
      <c r="I14" s="46">
        <v>0.04</v>
      </c>
    </row>
    <row r="15" spans="1:9" ht="15" customHeight="1">
      <c r="A15" s="72" t="s">
        <v>411</v>
      </c>
      <c r="B15" s="45">
        <v>0</v>
      </c>
      <c r="C15" s="46">
        <v>0</v>
      </c>
      <c r="D15" s="45">
        <v>0</v>
      </c>
      <c r="E15" s="46">
        <v>0</v>
      </c>
      <c r="F15" s="45">
        <v>1</v>
      </c>
      <c r="G15" s="46">
        <v>4.5454545454545456E-2</v>
      </c>
      <c r="H15" s="45">
        <v>1</v>
      </c>
      <c r="I15" s="46">
        <v>0.04</v>
      </c>
    </row>
    <row r="16" spans="1:9" ht="15" customHeight="1">
      <c r="A16" s="72" t="s">
        <v>410</v>
      </c>
      <c r="B16" s="45">
        <v>3</v>
      </c>
      <c r="C16" s="46">
        <v>0.25</v>
      </c>
      <c r="D16" s="45">
        <v>5</v>
      </c>
      <c r="E16" s="46">
        <f>D16/D23</f>
        <v>0.35714285714285715</v>
      </c>
      <c r="F16" s="45">
        <v>4</v>
      </c>
      <c r="G16" s="46">
        <v>0.18181818181818182</v>
      </c>
      <c r="H16" s="45">
        <v>8</v>
      </c>
      <c r="I16" s="46">
        <v>0.32</v>
      </c>
    </row>
    <row r="17" spans="1:9" ht="15" customHeight="1">
      <c r="A17" s="72" t="s">
        <v>413</v>
      </c>
      <c r="B17" s="45">
        <v>0</v>
      </c>
      <c r="C17" s="46">
        <v>0</v>
      </c>
      <c r="D17" s="45">
        <v>0</v>
      </c>
      <c r="E17" s="46">
        <v>0</v>
      </c>
      <c r="F17" s="45">
        <v>0</v>
      </c>
      <c r="G17" s="46">
        <v>0</v>
      </c>
      <c r="H17" s="45">
        <v>0</v>
      </c>
      <c r="I17" s="46">
        <v>0</v>
      </c>
    </row>
    <row r="18" spans="1:9" ht="15" customHeight="1">
      <c r="A18" s="72" t="s">
        <v>408</v>
      </c>
      <c r="B18" s="45">
        <v>0</v>
      </c>
      <c r="C18" s="46">
        <v>0</v>
      </c>
      <c r="D18" s="45">
        <v>0</v>
      </c>
      <c r="E18" s="46">
        <v>0</v>
      </c>
      <c r="F18" s="45">
        <v>1</v>
      </c>
      <c r="G18" s="46">
        <v>4.5454545454545456E-2</v>
      </c>
      <c r="H18" s="45">
        <v>0</v>
      </c>
      <c r="I18" s="46">
        <v>0</v>
      </c>
    </row>
    <row r="19" spans="1:9" ht="15" customHeight="1">
      <c r="A19" s="72" t="s">
        <v>407</v>
      </c>
      <c r="B19" s="45">
        <v>0</v>
      </c>
      <c r="C19" s="46">
        <v>0</v>
      </c>
      <c r="D19" s="45">
        <v>0</v>
      </c>
      <c r="E19" s="46">
        <v>0</v>
      </c>
      <c r="F19" s="45">
        <v>1</v>
      </c>
      <c r="G19" s="46">
        <v>4.5454545454545456E-2</v>
      </c>
      <c r="H19" s="45">
        <v>1</v>
      </c>
      <c r="I19" s="46">
        <v>0.04</v>
      </c>
    </row>
    <row r="20" spans="1:9" ht="15" customHeight="1">
      <c r="A20" s="113" t="s">
        <v>564</v>
      </c>
      <c r="B20" s="45">
        <v>0</v>
      </c>
      <c r="C20" s="46">
        <v>0</v>
      </c>
      <c r="D20" s="45">
        <v>0</v>
      </c>
      <c r="E20" s="46">
        <v>0</v>
      </c>
      <c r="F20" s="45">
        <v>0</v>
      </c>
      <c r="G20" s="46">
        <v>0</v>
      </c>
      <c r="H20" s="45">
        <v>1</v>
      </c>
      <c r="I20" s="46">
        <v>0.04</v>
      </c>
    </row>
    <row r="21" spans="1:9" ht="15" customHeight="1">
      <c r="A21" s="72" t="s">
        <v>399</v>
      </c>
      <c r="B21" s="45">
        <v>0</v>
      </c>
      <c r="C21" s="46">
        <v>0</v>
      </c>
      <c r="D21" s="45">
        <v>1</v>
      </c>
      <c r="E21" s="46">
        <f>D21/D23</f>
        <v>7.1428571428571425E-2</v>
      </c>
      <c r="F21" s="45">
        <v>1</v>
      </c>
      <c r="G21" s="46">
        <v>4.5454545454545456E-2</v>
      </c>
      <c r="H21" s="45">
        <v>1</v>
      </c>
      <c r="I21" s="46">
        <v>0.04</v>
      </c>
    </row>
    <row r="22" spans="1:9" ht="15" customHeight="1">
      <c r="A22" s="72" t="s">
        <v>550</v>
      </c>
      <c r="B22" s="45">
        <v>0</v>
      </c>
      <c r="C22" s="46">
        <v>0</v>
      </c>
      <c r="D22" s="45">
        <v>0</v>
      </c>
      <c r="E22" s="46">
        <v>0</v>
      </c>
      <c r="F22" s="45">
        <v>4</v>
      </c>
      <c r="G22" s="46">
        <v>0.18181818181818182</v>
      </c>
      <c r="H22" s="45">
        <v>1</v>
      </c>
      <c r="I22" s="46">
        <v>0.04</v>
      </c>
    </row>
    <row r="23" spans="1:9" ht="15" customHeight="1">
      <c r="A23" s="76" t="s">
        <v>152</v>
      </c>
      <c r="B23" s="50">
        <v>12</v>
      </c>
      <c r="C23" s="51">
        <v>1</v>
      </c>
      <c r="D23" s="50">
        <f t="shared" ref="D23:I23" si="0">SUM(D9:D22)</f>
        <v>14</v>
      </c>
      <c r="E23" s="51">
        <f t="shared" si="0"/>
        <v>1</v>
      </c>
      <c r="F23" s="50">
        <f t="shared" si="0"/>
        <v>22</v>
      </c>
      <c r="G23" s="51">
        <f t="shared" si="0"/>
        <v>1</v>
      </c>
      <c r="H23" s="50">
        <f t="shared" si="0"/>
        <v>25</v>
      </c>
      <c r="I23" s="51">
        <f t="shared" si="0"/>
        <v>1</v>
      </c>
    </row>
    <row r="24" spans="1:9" ht="24.95" customHeight="1">
      <c r="A24" s="681" t="s">
        <v>551</v>
      </c>
      <c r="B24" s="682"/>
      <c r="C24" s="682"/>
      <c r="D24" s="682"/>
      <c r="E24" s="682"/>
      <c r="F24" s="682"/>
      <c r="G24" s="682"/>
      <c r="H24" s="682"/>
      <c r="I24" s="682"/>
    </row>
  </sheetData>
  <mergeCells count="4">
    <mergeCell ref="A6:I6"/>
    <mergeCell ref="A5:I5"/>
    <mergeCell ref="A4:I4"/>
    <mergeCell ref="A24:I24"/>
  </mergeCells>
  <conditionalFormatting sqref="A6">
    <cfRule type="duplicateValues" dxfId="87" priority="1"/>
  </conditionalFormatting>
  <pageMargins left="0.7" right="0.7" top="0.75" bottom="0.75" header="0.3" footer="0.3"/>
  <pageSetup orientation="portrait" r:id="rId1"/>
  <headerFooter>
    <oddFooter>&amp;C&amp;"Helvetica,Regular"&amp;12&amp;K000000&amp;P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22"/>
  <sheetViews>
    <sheetView showGridLines="0" topLeftCell="B2" workbookViewId="0">
      <selection activeCell="E28" sqref="E28"/>
    </sheetView>
  </sheetViews>
  <sheetFormatPr defaultColWidth="11.42578125" defaultRowHeight="15" customHeight="1"/>
  <cols>
    <col min="1" max="1" width="27.85546875" style="1" customWidth="1"/>
    <col min="2" max="2" width="12.7109375" style="1" customWidth="1"/>
    <col min="3" max="3" width="13.7109375" style="1" customWidth="1"/>
    <col min="4" max="255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28.5" customHeight="1">
      <c r="A3" s="679" t="s">
        <v>110</v>
      </c>
      <c r="B3" s="680"/>
      <c r="C3" s="680"/>
      <c r="D3" s="680"/>
      <c r="E3" s="680"/>
      <c r="F3" s="680"/>
      <c r="G3" s="680"/>
      <c r="H3" s="680"/>
      <c r="I3" s="680"/>
    </row>
    <row r="4" spans="1:9" ht="56.1" customHeight="1">
      <c r="A4" s="684" t="s">
        <v>72</v>
      </c>
      <c r="B4" s="685"/>
      <c r="C4" s="685"/>
      <c r="D4" s="685"/>
      <c r="E4" s="685"/>
      <c r="F4" s="685"/>
      <c r="G4" s="685"/>
      <c r="H4" s="685"/>
      <c r="I4" s="685"/>
    </row>
    <row r="5" spans="1:9" ht="14.1" customHeight="1">
      <c r="A5" s="683" t="s">
        <v>540</v>
      </c>
      <c r="B5" s="683"/>
      <c r="C5" s="683"/>
      <c r="D5" s="683"/>
      <c r="E5" s="683"/>
      <c r="F5" s="683"/>
      <c r="G5" s="683"/>
      <c r="H5" s="683"/>
      <c r="I5" s="683"/>
    </row>
    <row r="6" spans="1:9" ht="15" customHeight="1">
      <c r="A6" s="19"/>
      <c r="B6" s="20"/>
      <c r="C6" s="20"/>
      <c r="D6" s="12"/>
      <c r="E6" s="13"/>
      <c r="F6" s="4"/>
      <c r="G6" s="4"/>
    </row>
    <row r="7" spans="1:9" ht="38.450000000000003" customHeight="1">
      <c r="A7" s="32" t="s">
        <v>541</v>
      </c>
      <c r="B7" s="66" t="s">
        <v>542</v>
      </c>
      <c r="C7" s="66" t="s">
        <v>153</v>
      </c>
      <c r="D7" s="66" t="s">
        <v>543</v>
      </c>
      <c r="E7" s="66" t="s">
        <v>153</v>
      </c>
      <c r="F7" s="31" t="s">
        <v>544</v>
      </c>
      <c r="G7" s="31" t="s">
        <v>153</v>
      </c>
      <c r="H7" s="31" t="s">
        <v>545</v>
      </c>
      <c r="I7" s="31" t="s">
        <v>153</v>
      </c>
    </row>
    <row r="8" spans="1:9" ht="14.1" customHeight="1">
      <c r="A8" s="49" t="s">
        <v>396</v>
      </c>
      <c r="B8" s="96">
        <v>9</v>
      </c>
      <c r="C8" s="97">
        <v>0.29032258064516131</v>
      </c>
      <c r="D8" s="96">
        <v>4</v>
      </c>
      <c r="E8" s="97">
        <f>D8/D21</f>
        <v>0.14285714285714285</v>
      </c>
      <c r="F8" s="96">
        <v>6</v>
      </c>
      <c r="G8" s="97">
        <v>0.22222222222222221</v>
      </c>
      <c r="H8" s="96">
        <v>8</v>
      </c>
      <c r="I8" s="97">
        <v>0.22222222222222221</v>
      </c>
    </row>
    <row r="9" spans="1:9" ht="14.1" customHeight="1">
      <c r="A9" s="49" t="s">
        <v>397</v>
      </c>
      <c r="B9" s="96">
        <v>2</v>
      </c>
      <c r="C9" s="97">
        <v>6.4516129032258063E-2</v>
      </c>
      <c r="D9" s="96">
        <v>2</v>
      </c>
      <c r="E9" s="97">
        <f>D9/D21</f>
        <v>7.1428571428571425E-2</v>
      </c>
      <c r="F9" s="96">
        <v>1</v>
      </c>
      <c r="G9" s="97">
        <v>3.7037037037037035E-2</v>
      </c>
      <c r="H9" s="96">
        <v>2</v>
      </c>
      <c r="I9" s="97">
        <v>5.5555555555555552E-2</v>
      </c>
    </row>
    <row r="10" spans="1:9" ht="15" customHeight="1">
      <c r="A10" s="49" t="s">
        <v>546</v>
      </c>
      <c r="B10" s="96">
        <v>10</v>
      </c>
      <c r="C10" s="97">
        <v>0.32258064516129031</v>
      </c>
      <c r="D10" s="96">
        <v>7</v>
      </c>
      <c r="E10" s="97">
        <f>D10/D21</f>
        <v>0.25</v>
      </c>
      <c r="F10" s="96">
        <v>7</v>
      </c>
      <c r="G10" s="97">
        <v>0.25925925925925924</v>
      </c>
      <c r="H10" s="96">
        <v>11</v>
      </c>
      <c r="I10" s="97">
        <v>0.30555555555555558</v>
      </c>
    </row>
    <row r="11" spans="1:9" ht="15" customHeight="1">
      <c r="A11" s="49" t="s">
        <v>547</v>
      </c>
      <c r="B11" s="96">
        <v>0</v>
      </c>
      <c r="C11" s="97">
        <v>0</v>
      </c>
      <c r="D11" s="96">
        <v>0</v>
      </c>
      <c r="E11" s="97">
        <f>D11/D21</f>
        <v>0</v>
      </c>
      <c r="F11" s="96">
        <v>1</v>
      </c>
      <c r="G11" s="97">
        <v>3.7037037037037035E-2</v>
      </c>
      <c r="H11" s="96">
        <v>0</v>
      </c>
      <c r="I11" s="97">
        <v>0</v>
      </c>
    </row>
    <row r="12" spans="1:9" ht="15" customHeight="1">
      <c r="A12" s="49" t="s">
        <v>402</v>
      </c>
      <c r="B12" s="96">
        <v>0</v>
      </c>
      <c r="C12" s="97">
        <v>0</v>
      </c>
      <c r="D12" s="96">
        <v>2</v>
      </c>
      <c r="E12" s="97">
        <f>D12/D21</f>
        <v>7.1428571428571425E-2</v>
      </c>
      <c r="F12" s="96">
        <v>1</v>
      </c>
      <c r="G12" s="97">
        <v>3.7037037037037035E-2</v>
      </c>
      <c r="H12" s="96">
        <v>1</v>
      </c>
      <c r="I12" s="97">
        <v>2.7777777777777776E-2</v>
      </c>
    </row>
    <row r="13" spans="1:9" ht="15" customHeight="1">
      <c r="A13" s="49" t="s">
        <v>406</v>
      </c>
      <c r="B13" s="96">
        <v>2</v>
      </c>
      <c r="C13" s="97">
        <v>6.4516129032258063E-2</v>
      </c>
      <c r="D13" s="96">
        <v>1</v>
      </c>
      <c r="E13" s="97">
        <f>D13/D21</f>
        <v>3.5714285714285712E-2</v>
      </c>
      <c r="F13" s="96">
        <v>3</v>
      </c>
      <c r="G13" s="97">
        <v>0.1111111111111111</v>
      </c>
      <c r="H13" s="96">
        <v>1</v>
      </c>
      <c r="I13" s="97">
        <v>2.7777777777777776E-2</v>
      </c>
    </row>
    <row r="14" spans="1:9" ht="15" customHeight="1">
      <c r="A14" s="49" t="s">
        <v>410</v>
      </c>
      <c r="B14" s="96">
        <v>2</v>
      </c>
      <c r="C14" s="97">
        <v>6.4516129032258063E-2</v>
      </c>
      <c r="D14" s="96">
        <v>4</v>
      </c>
      <c r="E14" s="97">
        <f>D14/D21</f>
        <v>0.14285714285714285</v>
      </c>
      <c r="F14" s="96">
        <v>1</v>
      </c>
      <c r="G14" s="97">
        <v>3.7037037037037035E-2</v>
      </c>
      <c r="H14" s="96">
        <v>4</v>
      </c>
      <c r="I14" s="97">
        <v>0.1111111111111111</v>
      </c>
    </row>
    <row r="15" spans="1:9" ht="15" customHeight="1">
      <c r="A15" s="49" t="s">
        <v>408</v>
      </c>
      <c r="B15" s="96">
        <v>1</v>
      </c>
      <c r="C15" s="97">
        <v>3.2258064516129031E-2</v>
      </c>
      <c r="D15" s="96">
        <v>1</v>
      </c>
      <c r="E15" s="97">
        <f>D15/D21</f>
        <v>3.5714285714285712E-2</v>
      </c>
      <c r="F15" s="96">
        <v>1</v>
      </c>
      <c r="G15" s="97">
        <v>3.7037037037037035E-2</v>
      </c>
      <c r="H15" s="96">
        <v>0</v>
      </c>
      <c r="I15" s="97">
        <v>0</v>
      </c>
    </row>
    <row r="16" spans="1:9" ht="15" customHeight="1">
      <c r="A16" s="49" t="s">
        <v>407</v>
      </c>
      <c r="B16" s="96">
        <v>0</v>
      </c>
      <c r="C16" s="97">
        <v>0</v>
      </c>
      <c r="D16" s="96">
        <v>1</v>
      </c>
      <c r="E16" s="97">
        <f>D16/D21</f>
        <v>3.5714285714285712E-2</v>
      </c>
      <c r="F16" s="96">
        <v>1</v>
      </c>
      <c r="G16" s="97">
        <v>3.7037037037037035E-2</v>
      </c>
      <c r="H16" s="96">
        <v>1</v>
      </c>
      <c r="I16" s="97">
        <v>2.7777777777777776E-2</v>
      </c>
    </row>
    <row r="17" spans="1:14" ht="15" customHeight="1">
      <c r="A17" s="49" t="s">
        <v>409</v>
      </c>
      <c r="B17" s="96">
        <v>0</v>
      </c>
      <c r="C17" s="97">
        <v>0</v>
      </c>
      <c r="D17" s="96">
        <v>2</v>
      </c>
      <c r="E17" s="97">
        <f>D17/D21</f>
        <v>7.1428571428571425E-2</v>
      </c>
      <c r="F17" s="96">
        <v>1</v>
      </c>
      <c r="G17" s="97">
        <v>3.7037037037037035E-2</v>
      </c>
      <c r="H17" s="96">
        <v>1</v>
      </c>
      <c r="I17" s="97">
        <v>2.7777777777777776E-2</v>
      </c>
    </row>
    <row r="18" spans="1:14" ht="15" customHeight="1">
      <c r="A18" s="49" t="s">
        <v>548</v>
      </c>
      <c r="B18" s="96">
        <v>1</v>
      </c>
      <c r="C18" s="97">
        <v>3.2258064516129031E-2</v>
      </c>
      <c r="D18" s="96">
        <v>1</v>
      </c>
      <c r="E18" s="97">
        <f>D18/D21</f>
        <v>3.5714285714285712E-2</v>
      </c>
      <c r="F18" s="96">
        <v>2</v>
      </c>
      <c r="G18" s="97">
        <v>7.407407407407407E-2</v>
      </c>
      <c r="H18" s="96">
        <v>2</v>
      </c>
      <c r="I18" s="97">
        <v>5.5555555555555552E-2</v>
      </c>
    </row>
    <row r="19" spans="1:14" ht="15" customHeight="1">
      <c r="A19" s="49" t="s">
        <v>400</v>
      </c>
      <c r="B19" s="96">
        <v>3</v>
      </c>
      <c r="C19" s="97">
        <v>9.6774193548387094E-2</v>
      </c>
      <c r="D19" s="96">
        <v>1</v>
      </c>
      <c r="E19" s="97">
        <f>D19/D21</f>
        <v>3.5714285714285712E-2</v>
      </c>
      <c r="F19" s="96">
        <v>1</v>
      </c>
      <c r="G19" s="97">
        <v>3.7037037037037035E-2</v>
      </c>
      <c r="H19" s="96">
        <v>3</v>
      </c>
      <c r="I19" s="97">
        <v>8.3333333333333329E-2</v>
      </c>
    </row>
    <row r="20" spans="1:14" ht="15" customHeight="1">
      <c r="A20" s="49" t="s">
        <v>550</v>
      </c>
      <c r="B20" s="96">
        <v>1</v>
      </c>
      <c r="C20" s="97">
        <v>3.2258064516129031E-2</v>
      </c>
      <c r="D20" s="96">
        <v>2</v>
      </c>
      <c r="E20" s="97">
        <f>D20/D21</f>
        <v>7.1428571428571425E-2</v>
      </c>
      <c r="F20" s="96">
        <v>1</v>
      </c>
      <c r="G20" s="97">
        <v>3.7037037037037035E-2</v>
      </c>
      <c r="H20" s="96">
        <v>2</v>
      </c>
      <c r="I20" s="97">
        <v>5.5555555555555552E-2</v>
      </c>
    </row>
    <row r="21" spans="1:14" ht="15" customHeight="1">
      <c r="A21" s="98" t="s">
        <v>152</v>
      </c>
      <c r="B21" s="47">
        <f t="shared" ref="B21:E21" si="0">SUM(B8:B20)</f>
        <v>31</v>
      </c>
      <c r="C21" s="99">
        <f t="shared" si="0"/>
        <v>0.99999999999999989</v>
      </c>
      <c r="D21" s="100">
        <f t="shared" si="0"/>
        <v>28</v>
      </c>
      <c r="E21" s="99">
        <f t="shared" si="0"/>
        <v>0.99999999999999978</v>
      </c>
      <c r="F21" s="101">
        <f>SUM(F8:F20)</f>
        <v>27</v>
      </c>
      <c r="G21" s="102">
        <f>SUM(G8:G20)</f>
        <v>0.99999999999999978</v>
      </c>
      <c r="H21" s="101">
        <f>SUM(H8:H20)</f>
        <v>36</v>
      </c>
      <c r="I21" s="102">
        <f>SUM(I8:I20)</f>
        <v>1</v>
      </c>
      <c r="K21" s="28"/>
      <c r="L21" s="28"/>
      <c r="M21" s="28"/>
      <c r="N21" s="28"/>
    </row>
    <row r="22" spans="1:14" ht="24.95" customHeight="1">
      <c r="A22" s="681" t="s">
        <v>551</v>
      </c>
      <c r="B22" s="682"/>
      <c r="C22" s="682"/>
      <c r="D22" s="682"/>
      <c r="E22" s="682"/>
      <c r="F22" s="682"/>
      <c r="G22" s="682"/>
      <c r="H22" s="682"/>
      <c r="I22" s="682"/>
    </row>
  </sheetData>
  <mergeCells count="4">
    <mergeCell ref="A5:I5"/>
    <mergeCell ref="A4:I4"/>
    <mergeCell ref="A3:I3"/>
    <mergeCell ref="A22:I22"/>
  </mergeCells>
  <conditionalFormatting sqref="A5">
    <cfRule type="duplicateValues" dxfId="86" priority="1"/>
  </conditionalFormatting>
  <pageMargins left="0.7" right="0.7" top="0.75" bottom="0.75" header="0.3" footer="0.3"/>
  <pageSetup orientation="portrait" r:id="rId1"/>
  <headerFooter>
    <oddFooter>&amp;C&amp;"Helvetica,Regular"&amp;12&amp;K000000&amp;P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U31"/>
  <sheetViews>
    <sheetView showGridLines="0" topLeftCell="B6" workbookViewId="0">
      <selection activeCell="K30" sqref="K30:N30"/>
    </sheetView>
  </sheetViews>
  <sheetFormatPr defaultColWidth="11.42578125" defaultRowHeight="15" customHeight="1"/>
  <cols>
    <col min="1" max="1" width="23.140625" style="1" customWidth="1"/>
    <col min="2" max="2" width="11.85546875" style="1" customWidth="1"/>
    <col min="3" max="3" width="13.7109375" style="1" customWidth="1"/>
    <col min="4" max="255" width="11.42578125" style="1" customWidth="1"/>
  </cols>
  <sheetData>
    <row r="1" spans="1:9" ht="59.25" customHeight="1">
      <c r="A1" s="10"/>
      <c r="B1" s="2"/>
      <c r="C1" s="2"/>
      <c r="D1" s="2"/>
      <c r="E1" s="3"/>
      <c r="F1" s="4"/>
      <c r="G1" s="4"/>
    </row>
    <row r="2" spans="1:9" ht="8.1" customHeight="1">
      <c r="A2" s="6"/>
      <c r="B2" s="4"/>
      <c r="C2" s="4"/>
      <c r="D2" s="4"/>
      <c r="E2" s="5"/>
      <c r="F2" s="4"/>
      <c r="G2" s="4"/>
    </row>
    <row r="3" spans="1:9" ht="28.5" customHeight="1">
      <c r="A3" s="679" t="s">
        <v>110</v>
      </c>
      <c r="B3" s="680"/>
      <c r="C3" s="680"/>
      <c r="D3" s="680"/>
      <c r="E3" s="680"/>
      <c r="F3" s="680"/>
      <c r="G3" s="680"/>
      <c r="H3" s="680"/>
      <c r="I3" s="680"/>
    </row>
    <row r="4" spans="1:9" ht="51.95" customHeight="1">
      <c r="A4" s="684" t="s">
        <v>565</v>
      </c>
      <c r="B4" s="685"/>
      <c r="C4" s="685"/>
      <c r="D4" s="685"/>
      <c r="E4" s="685"/>
      <c r="F4" s="685"/>
      <c r="G4" s="685"/>
      <c r="H4" s="685"/>
      <c r="I4" s="685"/>
    </row>
    <row r="5" spans="1:9" ht="23.1" customHeight="1">
      <c r="A5" s="683" t="s">
        <v>540</v>
      </c>
      <c r="B5" s="683"/>
      <c r="C5" s="683"/>
      <c r="D5" s="683"/>
      <c r="E5" s="683"/>
      <c r="F5" s="683"/>
      <c r="G5" s="683"/>
      <c r="H5" s="683"/>
      <c r="I5" s="683"/>
    </row>
    <row r="6" spans="1:9" ht="15" customHeight="1">
      <c r="A6" s="23"/>
      <c r="B6" s="24"/>
      <c r="C6" s="24"/>
      <c r="D6" s="25"/>
      <c r="E6" s="26"/>
      <c r="F6" s="4"/>
      <c r="G6" s="4"/>
    </row>
    <row r="7" spans="1:9" ht="34.700000000000003" customHeight="1">
      <c r="A7" s="63" t="s">
        <v>541</v>
      </c>
      <c r="B7" s="63" t="s">
        <v>542</v>
      </c>
      <c r="C7" s="63" t="s">
        <v>153</v>
      </c>
      <c r="D7" s="63" t="s">
        <v>543</v>
      </c>
      <c r="E7" s="63" t="s">
        <v>153</v>
      </c>
      <c r="F7" s="68" t="s">
        <v>544</v>
      </c>
      <c r="G7" s="68" t="s">
        <v>153</v>
      </c>
      <c r="H7" s="68" t="s">
        <v>545</v>
      </c>
      <c r="I7" s="68" t="s">
        <v>153</v>
      </c>
    </row>
    <row r="8" spans="1:9" ht="14.1" customHeight="1">
      <c r="A8" s="79" t="s">
        <v>396</v>
      </c>
      <c r="B8" s="74">
        <v>11</v>
      </c>
      <c r="C8" s="92">
        <v>0.13750000000000001</v>
      </c>
      <c r="D8" s="74">
        <v>13</v>
      </c>
      <c r="E8" s="92">
        <f>D8/D30</f>
        <v>0.16250000000000001</v>
      </c>
      <c r="F8" s="74">
        <v>19</v>
      </c>
      <c r="G8" s="92">
        <v>0.21111111111111111</v>
      </c>
      <c r="H8" s="74">
        <v>20</v>
      </c>
      <c r="I8" s="92">
        <v>0.18867924528301888</v>
      </c>
    </row>
    <row r="9" spans="1:9" ht="14.1" customHeight="1">
      <c r="A9" s="79" t="s">
        <v>552</v>
      </c>
      <c r="B9" s="74">
        <v>10</v>
      </c>
      <c r="C9" s="92">
        <v>0.125</v>
      </c>
      <c r="D9" s="74">
        <v>10</v>
      </c>
      <c r="E9" s="92">
        <f>D9/D30</f>
        <v>0.125</v>
      </c>
      <c r="F9" s="74">
        <v>10</v>
      </c>
      <c r="G9" s="92">
        <v>0.1111111111111111</v>
      </c>
      <c r="H9" s="74">
        <v>12</v>
      </c>
      <c r="I9" s="92">
        <v>0.11320754716981132</v>
      </c>
    </row>
    <row r="10" spans="1:9" ht="14.1" customHeight="1">
      <c r="A10" s="79" t="s">
        <v>546</v>
      </c>
      <c r="B10" s="74">
        <v>13</v>
      </c>
      <c r="C10" s="92">
        <v>0.16250000000000001</v>
      </c>
      <c r="D10" s="74">
        <v>9</v>
      </c>
      <c r="E10" s="92">
        <f>D10/D30</f>
        <v>0.1125</v>
      </c>
      <c r="F10" s="74">
        <v>7</v>
      </c>
      <c r="G10" s="92">
        <v>7.7777777777777779E-2</v>
      </c>
      <c r="H10" s="74">
        <v>11</v>
      </c>
      <c r="I10" s="92">
        <v>0.10377358490566038</v>
      </c>
    </row>
    <row r="11" spans="1:9" ht="14.1" customHeight="1">
      <c r="A11" s="79" t="s">
        <v>547</v>
      </c>
      <c r="B11" s="74">
        <v>2</v>
      </c>
      <c r="C11" s="92">
        <v>2.5000000000000001E-2</v>
      </c>
      <c r="D11" s="74">
        <v>1</v>
      </c>
      <c r="E11" s="92">
        <f>D11/D30</f>
        <v>1.2500000000000001E-2</v>
      </c>
      <c r="F11" s="74">
        <v>2</v>
      </c>
      <c r="G11" s="92">
        <v>2.2222222222222223E-2</v>
      </c>
      <c r="H11" s="74">
        <v>4</v>
      </c>
      <c r="I11" s="92">
        <v>3.7735849056603772E-2</v>
      </c>
    </row>
    <row r="12" spans="1:9" ht="14.1" customHeight="1">
      <c r="A12" s="79" t="s">
        <v>402</v>
      </c>
      <c r="B12" s="74">
        <v>0</v>
      </c>
      <c r="C12" s="92">
        <v>0</v>
      </c>
      <c r="D12" s="74">
        <v>1</v>
      </c>
      <c r="E12" s="92">
        <f>D12/D30</f>
        <v>1.2500000000000001E-2</v>
      </c>
      <c r="F12" s="74">
        <v>2</v>
      </c>
      <c r="G12" s="92">
        <v>2.2222222222222223E-2</v>
      </c>
      <c r="H12" s="74">
        <v>1</v>
      </c>
      <c r="I12" s="92">
        <v>9.433962264150943E-3</v>
      </c>
    </row>
    <row r="13" spans="1:9" ht="14.1" customHeight="1">
      <c r="A13" s="79" t="s">
        <v>554</v>
      </c>
      <c r="B13" s="74">
        <v>2</v>
      </c>
      <c r="C13" s="92">
        <v>2.5000000000000001E-2</v>
      </c>
      <c r="D13" s="74">
        <v>0</v>
      </c>
      <c r="E13" s="92">
        <f>D13/D30</f>
        <v>0</v>
      </c>
      <c r="F13" s="74">
        <v>2</v>
      </c>
      <c r="G13" s="92">
        <v>2.2222222222222223E-2</v>
      </c>
      <c r="H13" s="74">
        <v>2</v>
      </c>
      <c r="I13" s="92">
        <v>1.8867924528301886E-2</v>
      </c>
    </row>
    <row r="14" spans="1:9" ht="14.1" customHeight="1">
      <c r="A14" s="79" t="s">
        <v>406</v>
      </c>
      <c r="B14" s="74">
        <v>1</v>
      </c>
      <c r="C14" s="92">
        <v>1.2500000000000001E-2</v>
      </c>
      <c r="D14" s="74">
        <v>2</v>
      </c>
      <c r="E14" s="92">
        <f>D14/D30</f>
        <v>2.5000000000000001E-2</v>
      </c>
      <c r="F14" s="74">
        <v>2</v>
      </c>
      <c r="G14" s="92">
        <v>2.2222222222222223E-2</v>
      </c>
      <c r="H14" s="74">
        <v>3</v>
      </c>
      <c r="I14" s="92">
        <v>2.8301886792452831E-2</v>
      </c>
    </row>
    <row r="15" spans="1:9" ht="14.1" customHeight="1">
      <c r="A15" s="79" t="s">
        <v>415</v>
      </c>
      <c r="B15" s="74">
        <v>3</v>
      </c>
      <c r="C15" s="92">
        <v>3.7499999999999999E-2</v>
      </c>
      <c r="D15" s="74">
        <v>3</v>
      </c>
      <c r="E15" s="92">
        <f>D15/D30</f>
        <v>3.7499999999999999E-2</v>
      </c>
      <c r="F15" s="74">
        <v>3</v>
      </c>
      <c r="G15" s="92">
        <v>3.3333333333333333E-2</v>
      </c>
      <c r="H15" s="74">
        <v>3</v>
      </c>
      <c r="I15" s="92">
        <v>2.8301886792452831E-2</v>
      </c>
    </row>
    <row r="16" spans="1:9" ht="14.1" customHeight="1">
      <c r="A16" s="79" t="s">
        <v>555</v>
      </c>
      <c r="B16" s="74">
        <v>1</v>
      </c>
      <c r="C16" s="92">
        <v>1.2500000000000001E-2</v>
      </c>
      <c r="D16" s="74">
        <v>1</v>
      </c>
      <c r="E16" s="92">
        <f>D16/D30</f>
        <v>1.2500000000000001E-2</v>
      </c>
      <c r="F16" s="74">
        <v>1</v>
      </c>
      <c r="G16" s="92">
        <v>1.1111111111111112E-2</v>
      </c>
      <c r="H16" s="74">
        <v>1</v>
      </c>
      <c r="I16" s="92">
        <v>9.433962264150943E-3</v>
      </c>
    </row>
    <row r="17" spans="1:14" ht="14.1" customHeight="1">
      <c r="A17" s="79" t="s">
        <v>411</v>
      </c>
      <c r="B17" s="74">
        <v>1</v>
      </c>
      <c r="C17" s="92">
        <v>1.2500000000000001E-2</v>
      </c>
      <c r="D17" s="74">
        <v>2</v>
      </c>
      <c r="E17" s="92">
        <f>D17/D30</f>
        <v>2.5000000000000001E-2</v>
      </c>
      <c r="F17" s="74">
        <v>0</v>
      </c>
      <c r="G17" s="92">
        <v>0</v>
      </c>
      <c r="H17" s="74">
        <v>1</v>
      </c>
      <c r="I17" s="92">
        <v>9.433962264150943E-3</v>
      </c>
    </row>
    <row r="18" spans="1:14" ht="14.1" customHeight="1">
      <c r="A18" s="79" t="s">
        <v>566</v>
      </c>
      <c r="B18" s="74">
        <v>6</v>
      </c>
      <c r="C18" s="92">
        <v>7.4999999999999997E-2</v>
      </c>
      <c r="D18" s="74">
        <v>2</v>
      </c>
      <c r="E18" s="92">
        <f>D18/D30</f>
        <v>2.5000000000000001E-2</v>
      </c>
      <c r="F18" s="74">
        <v>6</v>
      </c>
      <c r="G18" s="92">
        <v>6.6666666666666666E-2</v>
      </c>
      <c r="H18" s="74">
        <v>8</v>
      </c>
      <c r="I18" s="92">
        <v>7.5471698113207544E-2</v>
      </c>
    </row>
    <row r="19" spans="1:14" ht="14.1" customHeight="1">
      <c r="A19" s="79" t="s">
        <v>413</v>
      </c>
      <c r="B19" s="74">
        <v>1</v>
      </c>
      <c r="C19" s="92">
        <v>1.2500000000000001E-2</v>
      </c>
      <c r="D19" s="74">
        <v>1</v>
      </c>
      <c r="E19" s="92">
        <f>D19/D30</f>
        <v>1.2500000000000001E-2</v>
      </c>
      <c r="F19" s="74">
        <v>0</v>
      </c>
      <c r="G19" s="92">
        <v>0</v>
      </c>
      <c r="H19" s="74">
        <v>0</v>
      </c>
      <c r="I19" s="92">
        <v>0</v>
      </c>
    </row>
    <row r="20" spans="1:14" ht="14.1" customHeight="1">
      <c r="A20" s="79" t="s">
        <v>412</v>
      </c>
      <c r="B20" s="74">
        <v>1</v>
      </c>
      <c r="C20" s="92">
        <v>1.2500000000000001E-2</v>
      </c>
      <c r="D20" s="74">
        <v>1</v>
      </c>
      <c r="E20" s="92">
        <f>D20/D30</f>
        <v>1.2500000000000001E-2</v>
      </c>
      <c r="F20" s="74">
        <v>1</v>
      </c>
      <c r="G20" s="92">
        <v>1.1111111111111112E-2</v>
      </c>
      <c r="H20" s="74">
        <v>2</v>
      </c>
      <c r="I20" s="92">
        <v>1.8867924528301886E-2</v>
      </c>
    </row>
    <row r="21" spans="1:14" ht="14.1" customHeight="1">
      <c r="A21" s="79" t="s">
        <v>408</v>
      </c>
      <c r="B21" s="74">
        <v>2</v>
      </c>
      <c r="C21" s="92">
        <v>2.5000000000000001E-2</v>
      </c>
      <c r="D21" s="74">
        <v>4</v>
      </c>
      <c r="E21" s="92">
        <f>D21/D30</f>
        <v>0.05</v>
      </c>
      <c r="F21" s="74">
        <v>4</v>
      </c>
      <c r="G21" s="92">
        <v>4.4444444444444446E-2</v>
      </c>
      <c r="H21" s="74">
        <v>5</v>
      </c>
      <c r="I21" s="92">
        <v>4.716981132075472E-2</v>
      </c>
    </row>
    <row r="22" spans="1:14" ht="15" customHeight="1">
      <c r="A22" s="79" t="s">
        <v>407</v>
      </c>
      <c r="B22" s="74">
        <v>0</v>
      </c>
      <c r="C22" s="92">
        <v>0</v>
      </c>
      <c r="D22" s="74">
        <v>1</v>
      </c>
      <c r="E22" s="92">
        <f>D22/D30</f>
        <v>1.2500000000000001E-2</v>
      </c>
      <c r="F22" s="74">
        <v>1</v>
      </c>
      <c r="G22" s="92">
        <v>1.1111111111111112E-2</v>
      </c>
      <c r="H22" s="74">
        <v>1</v>
      </c>
      <c r="I22" s="92">
        <v>9.433962264150943E-3</v>
      </c>
    </row>
    <row r="23" spans="1:14" ht="14.1" customHeight="1">
      <c r="A23" s="79" t="s">
        <v>409</v>
      </c>
      <c r="B23" s="74">
        <v>5</v>
      </c>
      <c r="C23" s="92">
        <v>6.25E-2</v>
      </c>
      <c r="D23" s="74">
        <v>6</v>
      </c>
      <c r="E23" s="92">
        <f>D23/D30</f>
        <v>7.4999999999999997E-2</v>
      </c>
      <c r="F23" s="74">
        <v>8</v>
      </c>
      <c r="G23" s="92">
        <v>8.8888888888888892E-2</v>
      </c>
      <c r="H23" s="74">
        <v>9</v>
      </c>
      <c r="I23" s="92">
        <v>8.4905660377358486E-2</v>
      </c>
    </row>
    <row r="24" spans="1:14" ht="14.1" customHeight="1">
      <c r="A24" s="79" t="s">
        <v>548</v>
      </c>
      <c r="B24" s="74">
        <v>2</v>
      </c>
      <c r="C24" s="92">
        <v>2.5000000000000001E-2</v>
      </c>
      <c r="D24" s="74">
        <v>2</v>
      </c>
      <c r="E24" s="92">
        <f>D24/D30</f>
        <v>2.5000000000000001E-2</v>
      </c>
      <c r="F24" s="74">
        <v>1</v>
      </c>
      <c r="G24" s="92">
        <v>1.1111111111111112E-2</v>
      </c>
      <c r="H24" s="74">
        <v>1</v>
      </c>
      <c r="I24" s="92">
        <v>9.433962264150943E-3</v>
      </c>
    </row>
    <row r="25" spans="1:14" ht="14.1" customHeight="1">
      <c r="A25" s="79" t="s">
        <v>558</v>
      </c>
      <c r="B25" s="74">
        <v>3</v>
      </c>
      <c r="C25" s="92">
        <v>3.7499999999999999E-2</v>
      </c>
      <c r="D25" s="74">
        <v>2</v>
      </c>
      <c r="E25" s="92">
        <f>D25/D30</f>
        <v>2.5000000000000001E-2</v>
      </c>
      <c r="F25" s="74">
        <v>5</v>
      </c>
      <c r="G25" s="92">
        <v>5.5555555555555552E-2</v>
      </c>
      <c r="H25" s="74">
        <v>4</v>
      </c>
      <c r="I25" s="92">
        <v>3.7735849056603772E-2</v>
      </c>
    </row>
    <row r="26" spans="1:14" ht="14.1" customHeight="1">
      <c r="A26" s="79" t="s">
        <v>399</v>
      </c>
      <c r="B26" s="74">
        <v>3</v>
      </c>
      <c r="C26" s="92">
        <v>3.7499999999999999E-2</v>
      </c>
      <c r="D26" s="74">
        <v>3</v>
      </c>
      <c r="E26" s="92">
        <f>D26/D30</f>
        <v>3.7499999999999999E-2</v>
      </c>
      <c r="F26" s="74">
        <v>2</v>
      </c>
      <c r="G26" s="92">
        <v>2.2222222222222223E-2</v>
      </c>
      <c r="H26" s="74">
        <v>3</v>
      </c>
      <c r="I26" s="92">
        <v>2.8301886792452831E-2</v>
      </c>
    </row>
    <row r="27" spans="1:14" ht="15" customHeight="1">
      <c r="A27" s="79" t="s">
        <v>417</v>
      </c>
      <c r="B27" s="74">
        <v>0</v>
      </c>
      <c r="C27" s="92">
        <v>0</v>
      </c>
      <c r="D27" s="74">
        <v>2</v>
      </c>
      <c r="E27" s="92">
        <f>D27/D30</f>
        <v>2.5000000000000001E-2</v>
      </c>
      <c r="F27" s="74">
        <v>2</v>
      </c>
      <c r="G27" s="92">
        <v>2.2222222222222223E-2</v>
      </c>
      <c r="H27" s="74">
        <v>2</v>
      </c>
      <c r="I27" s="92">
        <v>1.8867924528301886E-2</v>
      </c>
    </row>
    <row r="28" spans="1:14" ht="14.1" customHeight="1">
      <c r="A28" s="79" t="s">
        <v>405</v>
      </c>
      <c r="B28" s="74">
        <v>2</v>
      </c>
      <c r="C28" s="92">
        <v>2.5000000000000001E-2</v>
      </c>
      <c r="D28" s="74">
        <v>0</v>
      </c>
      <c r="E28" s="92">
        <f>D28/D30</f>
        <v>0</v>
      </c>
      <c r="F28" s="74">
        <v>0</v>
      </c>
      <c r="G28" s="92">
        <v>0</v>
      </c>
      <c r="H28" s="74">
        <v>1</v>
      </c>
      <c r="I28" s="92">
        <v>9.433962264150943E-3</v>
      </c>
    </row>
    <row r="29" spans="1:14" ht="15" customHeight="1">
      <c r="A29" s="79" t="s">
        <v>550</v>
      </c>
      <c r="B29" s="74">
        <v>11</v>
      </c>
      <c r="C29" s="92">
        <v>0.13750000000000001</v>
      </c>
      <c r="D29" s="74">
        <v>14</v>
      </c>
      <c r="E29" s="92">
        <f>D29/D30</f>
        <v>0.17499999999999999</v>
      </c>
      <c r="F29" s="74">
        <v>12</v>
      </c>
      <c r="G29" s="92">
        <v>0.13333333333333333</v>
      </c>
      <c r="H29" s="74">
        <v>12</v>
      </c>
      <c r="I29" s="92">
        <v>0.11320754716981132</v>
      </c>
    </row>
    <row r="30" spans="1:14" ht="15" customHeight="1">
      <c r="A30" s="91" t="s">
        <v>152</v>
      </c>
      <c r="B30" s="89">
        <f>SUM(B8:B29)</f>
        <v>80</v>
      </c>
      <c r="C30" s="90">
        <v>1</v>
      </c>
      <c r="D30" s="89">
        <f t="shared" ref="D30:I30" si="0">SUM(D8:D29)</f>
        <v>80</v>
      </c>
      <c r="E30" s="90">
        <f t="shared" si="0"/>
        <v>1</v>
      </c>
      <c r="F30" s="89">
        <f t="shared" si="0"/>
        <v>90</v>
      </c>
      <c r="G30" s="90">
        <f t="shared" si="0"/>
        <v>0.99999999999999978</v>
      </c>
      <c r="H30" s="89">
        <f t="shared" si="0"/>
        <v>106</v>
      </c>
      <c r="I30" s="90">
        <f t="shared" si="0"/>
        <v>0.99999999999999989</v>
      </c>
      <c r="K30" s="28"/>
      <c r="L30" s="28"/>
      <c r="M30" s="28"/>
      <c r="N30" s="28"/>
    </row>
    <row r="31" spans="1:14" ht="24.95" customHeight="1">
      <c r="A31" s="681" t="s">
        <v>551</v>
      </c>
      <c r="B31" s="682"/>
      <c r="C31" s="682"/>
      <c r="D31" s="682"/>
      <c r="E31" s="682"/>
      <c r="F31" s="682"/>
      <c r="G31" s="682"/>
      <c r="H31" s="682"/>
      <c r="I31" s="682"/>
    </row>
  </sheetData>
  <mergeCells count="4">
    <mergeCell ref="A31:I31"/>
    <mergeCell ref="A5:I5"/>
    <mergeCell ref="A4:I4"/>
    <mergeCell ref="A3:I3"/>
  </mergeCells>
  <conditionalFormatting sqref="A5">
    <cfRule type="duplicateValues" dxfId="85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X31"/>
  <sheetViews>
    <sheetView showGridLines="0" workbookViewId="0">
      <selection activeCell="B26" sqref="B26"/>
    </sheetView>
  </sheetViews>
  <sheetFormatPr defaultColWidth="10.85546875" defaultRowHeight="15.95" customHeight="1"/>
  <cols>
    <col min="1" max="1" width="18.42578125" style="28" customWidth="1"/>
    <col min="2" max="2" width="13.140625" style="28" customWidth="1"/>
    <col min="3" max="258" width="10.85546875" style="28" customWidth="1"/>
  </cols>
  <sheetData>
    <row r="1" spans="1:9" ht="54" customHeight="1"/>
    <row r="2" spans="1:9" ht="25.7" customHeight="1">
      <c r="A2" s="686" t="s">
        <v>110</v>
      </c>
      <c r="B2" s="687"/>
      <c r="C2" s="687"/>
      <c r="D2" s="687"/>
      <c r="E2" s="687"/>
      <c r="F2" s="687"/>
      <c r="G2" s="687"/>
      <c r="H2" s="687"/>
      <c r="I2" s="687"/>
    </row>
    <row r="3" spans="1:9" ht="49.35" customHeight="1">
      <c r="A3" s="684" t="s">
        <v>567</v>
      </c>
      <c r="B3" s="685"/>
      <c r="C3" s="685"/>
      <c r="D3" s="685"/>
      <c r="E3" s="685"/>
      <c r="F3" s="685"/>
      <c r="G3" s="685"/>
      <c r="H3" s="685"/>
      <c r="I3" s="685"/>
    </row>
    <row r="4" spans="1:9" ht="23.1" customHeight="1">
      <c r="A4" s="683" t="s">
        <v>540</v>
      </c>
      <c r="B4" s="683"/>
      <c r="C4" s="683"/>
      <c r="D4" s="683"/>
      <c r="E4" s="683"/>
      <c r="F4" s="683"/>
      <c r="G4" s="683"/>
      <c r="H4" s="683"/>
      <c r="I4" s="683"/>
    </row>
    <row r="5" spans="1:9" ht="17.100000000000001" customHeight="1">
      <c r="A5" s="29"/>
      <c r="B5" s="29"/>
      <c r="C5" s="29"/>
      <c r="D5" s="30"/>
      <c r="E5" s="30"/>
      <c r="F5" s="95"/>
      <c r="G5" s="95"/>
    </row>
    <row r="6" spans="1:9" ht="47.1" customHeight="1">
      <c r="A6" s="27" t="s">
        <v>541</v>
      </c>
      <c r="B6" s="63" t="s">
        <v>542</v>
      </c>
      <c r="C6" s="63" t="s">
        <v>153</v>
      </c>
      <c r="D6" s="63" t="s">
        <v>543</v>
      </c>
      <c r="E6" s="63" t="s">
        <v>153</v>
      </c>
      <c r="F6" s="31" t="s">
        <v>544</v>
      </c>
      <c r="G6" s="31" t="s">
        <v>153</v>
      </c>
      <c r="H6" s="31" t="s">
        <v>545</v>
      </c>
      <c r="I6" s="31" t="s">
        <v>153</v>
      </c>
    </row>
    <row r="7" spans="1:9" ht="15" customHeight="1">
      <c r="A7" s="49" t="s">
        <v>396</v>
      </c>
      <c r="B7" s="74">
        <v>31</v>
      </c>
      <c r="C7" s="92">
        <v>0.24031007751937991</v>
      </c>
      <c r="D7" s="75">
        <v>19</v>
      </c>
      <c r="E7" s="103">
        <v>0.21111111111111111</v>
      </c>
      <c r="F7" s="75">
        <v>16</v>
      </c>
      <c r="G7" s="103">
        <v>0.18823529411764706</v>
      </c>
      <c r="H7" s="75">
        <v>29</v>
      </c>
      <c r="I7" s="103">
        <v>0.32222222222222224</v>
      </c>
    </row>
    <row r="8" spans="1:9" ht="15" customHeight="1">
      <c r="A8" s="49" t="s">
        <v>421</v>
      </c>
      <c r="B8" s="74">
        <v>1</v>
      </c>
      <c r="C8" s="92">
        <v>7.7519379844961239E-3</v>
      </c>
      <c r="D8" s="75">
        <v>0</v>
      </c>
      <c r="E8" s="104">
        <v>0</v>
      </c>
      <c r="F8" s="75">
        <v>0</v>
      </c>
      <c r="G8" s="104">
        <v>0</v>
      </c>
      <c r="H8" s="75">
        <v>0</v>
      </c>
      <c r="I8" s="104">
        <v>0</v>
      </c>
    </row>
    <row r="9" spans="1:9" ht="15" customHeight="1">
      <c r="A9" s="49" t="s">
        <v>552</v>
      </c>
      <c r="B9" s="74">
        <v>8</v>
      </c>
      <c r="C9" s="92">
        <v>6.2015503875968991E-2</v>
      </c>
      <c r="D9" s="75">
        <v>4</v>
      </c>
      <c r="E9" s="103">
        <v>4.4444444444444446E-2</v>
      </c>
      <c r="F9" s="75">
        <v>3</v>
      </c>
      <c r="G9" s="103">
        <v>3.5294117647058823E-2</v>
      </c>
      <c r="H9" s="75">
        <v>6</v>
      </c>
      <c r="I9" s="103">
        <v>6.6666666666666666E-2</v>
      </c>
    </row>
    <row r="10" spans="1:9" ht="15" customHeight="1">
      <c r="A10" s="49" t="s">
        <v>546</v>
      </c>
      <c r="B10" s="74">
        <v>19</v>
      </c>
      <c r="C10" s="92">
        <v>0.1472868217054264</v>
      </c>
      <c r="D10" s="75">
        <v>15</v>
      </c>
      <c r="E10" s="103">
        <v>0.16666666666666666</v>
      </c>
      <c r="F10" s="75">
        <v>11</v>
      </c>
      <c r="G10" s="103">
        <v>0.12941176470588237</v>
      </c>
      <c r="H10" s="75">
        <v>13</v>
      </c>
      <c r="I10" s="103">
        <v>0.14444444444444443</v>
      </c>
    </row>
    <row r="11" spans="1:9" ht="15" customHeight="1">
      <c r="A11" s="49" t="s">
        <v>547</v>
      </c>
      <c r="B11" s="74">
        <v>1</v>
      </c>
      <c r="C11" s="92">
        <v>7.7519379844961239E-3</v>
      </c>
      <c r="D11" s="75">
        <v>0</v>
      </c>
      <c r="E11" s="104">
        <v>0</v>
      </c>
      <c r="F11" s="75">
        <v>0</v>
      </c>
      <c r="G11" s="104">
        <v>0</v>
      </c>
      <c r="H11" s="75">
        <v>0</v>
      </c>
      <c r="I11" s="104">
        <v>0</v>
      </c>
    </row>
    <row r="12" spans="1:9" ht="15" customHeight="1">
      <c r="A12" s="49" t="s">
        <v>553</v>
      </c>
      <c r="B12" s="74">
        <v>1</v>
      </c>
      <c r="C12" s="92">
        <v>7.7519379844961239E-3</v>
      </c>
      <c r="D12" s="75">
        <v>0</v>
      </c>
      <c r="E12" s="104">
        <v>0</v>
      </c>
      <c r="F12" s="75">
        <v>0</v>
      </c>
      <c r="G12" s="104">
        <v>0</v>
      </c>
      <c r="H12" s="75">
        <v>0</v>
      </c>
      <c r="I12" s="104">
        <v>0</v>
      </c>
    </row>
    <row r="13" spans="1:9" ht="15" customHeight="1">
      <c r="A13" s="49" t="s">
        <v>402</v>
      </c>
      <c r="B13" s="74">
        <v>1</v>
      </c>
      <c r="C13" s="92">
        <v>7.7519379844961239E-3</v>
      </c>
      <c r="D13" s="75">
        <v>5</v>
      </c>
      <c r="E13" s="103">
        <v>5.5555555555555552E-2</v>
      </c>
      <c r="F13" s="75">
        <v>5</v>
      </c>
      <c r="G13" s="103">
        <v>5.8823529411764705E-2</v>
      </c>
      <c r="H13" s="75">
        <v>2</v>
      </c>
      <c r="I13" s="103">
        <v>2.2222222222222223E-2</v>
      </c>
    </row>
    <row r="14" spans="1:9" ht="15" customHeight="1">
      <c r="A14" s="49" t="s">
        <v>416</v>
      </c>
      <c r="B14" s="75">
        <v>0</v>
      </c>
      <c r="C14" s="104">
        <v>0</v>
      </c>
      <c r="D14" s="75">
        <v>1</v>
      </c>
      <c r="E14" s="103">
        <v>1.1111111111111112E-2</v>
      </c>
      <c r="F14" s="75">
        <v>0</v>
      </c>
      <c r="G14" s="104">
        <v>0</v>
      </c>
      <c r="H14" s="75">
        <v>0</v>
      </c>
      <c r="I14" s="104">
        <v>0</v>
      </c>
    </row>
    <row r="15" spans="1:9" ht="15" customHeight="1">
      <c r="A15" s="49" t="s">
        <v>415</v>
      </c>
      <c r="B15" s="74">
        <v>1</v>
      </c>
      <c r="C15" s="92">
        <v>7.7519379844961239E-3</v>
      </c>
      <c r="D15" s="75">
        <v>2</v>
      </c>
      <c r="E15" s="103">
        <v>2.2222222222222223E-2</v>
      </c>
      <c r="F15" s="75">
        <v>2</v>
      </c>
      <c r="G15" s="103">
        <v>2.3529411764705882E-2</v>
      </c>
      <c r="H15" s="75">
        <v>2</v>
      </c>
      <c r="I15" s="103">
        <v>2.2222222222222223E-2</v>
      </c>
    </row>
    <row r="16" spans="1:9" ht="15" customHeight="1">
      <c r="A16" s="49" t="s">
        <v>568</v>
      </c>
      <c r="B16" s="75">
        <v>0</v>
      </c>
      <c r="C16" s="104">
        <v>0</v>
      </c>
      <c r="D16" s="75">
        <v>1</v>
      </c>
      <c r="E16" s="103">
        <v>1.1111111111111112E-2</v>
      </c>
      <c r="F16" s="75">
        <v>0</v>
      </c>
      <c r="G16" s="104">
        <v>0</v>
      </c>
      <c r="H16" s="75">
        <v>0</v>
      </c>
      <c r="I16" s="104">
        <v>0</v>
      </c>
    </row>
    <row r="17" spans="1:9" ht="15" customHeight="1">
      <c r="A17" s="49" t="s">
        <v>556</v>
      </c>
      <c r="B17" s="74">
        <v>5</v>
      </c>
      <c r="C17" s="92">
        <v>3.875968992248062E-2</v>
      </c>
      <c r="D17" s="75">
        <v>1</v>
      </c>
      <c r="E17" s="103">
        <v>1.1111111111111112E-2</v>
      </c>
      <c r="F17" s="75">
        <v>2</v>
      </c>
      <c r="G17" s="103">
        <v>2.3529411764705882E-2</v>
      </c>
      <c r="H17" s="75">
        <v>1</v>
      </c>
      <c r="I17" s="103">
        <v>1.1111111111111112E-2</v>
      </c>
    </row>
    <row r="18" spans="1:9" ht="15" customHeight="1">
      <c r="A18" s="49" t="s">
        <v>410</v>
      </c>
      <c r="B18" s="74">
        <v>12</v>
      </c>
      <c r="C18" s="92">
        <v>9.3023255813953487E-2</v>
      </c>
      <c r="D18" s="75">
        <v>12</v>
      </c>
      <c r="E18" s="103">
        <v>0.13333333333333333</v>
      </c>
      <c r="F18" s="75">
        <v>12</v>
      </c>
      <c r="G18" s="103">
        <v>0.14117647058823529</v>
      </c>
      <c r="H18" s="75">
        <v>12</v>
      </c>
      <c r="I18" s="103">
        <v>0.13333333333333333</v>
      </c>
    </row>
    <row r="19" spans="1:9" ht="15" customHeight="1">
      <c r="A19" s="49" t="s">
        <v>413</v>
      </c>
      <c r="B19" s="74">
        <v>1</v>
      </c>
      <c r="C19" s="92">
        <v>7.7519379844961239E-3</v>
      </c>
      <c r="D19" s="75">
        <v>0</v>
      </c>
      <c r="E19" s="104">
        <v>0</v>
      </c>
      <c r="F19" s="75">
        <v>0</v>
      </c>
      <c r="G19" s="104">
        <v>0</v>
      </c>
      <c r="H19" s="75">
        <v>0</v>
      </c>
      <c r="I19" s="104">
        <v>0</v>
      </c>
    </row>
    <row r="20" spans="1:9" ht="15" customHeight="1">
      <c r="A20" s="49" t="s">
        <v>408</v>
      </c>
      <c r="B20" s="74">
        <v>3</v>
      </c>
      <c r="C20" s="92">
        <v>2.3255813953488368E-2</v>
      </c>
      <c r="D20" s="75">
        <v>3</v>
      </c>
      <c r="E20" s="103">
        <v>3.3333333333333333E-2</v>
      </c>
      <c r="F20" s="75">
        <v>3</v>
      </c>
      <c r="G20" s="103">
        <v>3.5294117647058823E-2</v>
      </c>
      <c r="H20" s="75">
        <v>4</v>
      </c>
      <c r="I20" s="103">
        <v>4.4444444444444446E-2</v>
      </c>
    </row>
    <row r="21" spans="1:9" ht="15" customHeight="1">
      <c r="A21" s="49" t="s">
        <v>569</v>
      </c>
      <c r="B21" s="75">
        <v>0</v>
      </c>
      <c r="C21" s="104">
        <v>0</v>
      </c>
      <c r="D21" s="75">
        <v>0</v>
      </c>
      <c r="E21" s="104">
        <v>0</v>
      </c>
      <c r="F21" s="75">
        <v>0</v>
      </c>
      <c r="G21" s="104">
        <v>0</v>
      </c>
      <c r="H21" s="75">
        <v>1</v>
      </c>
      <c r="I21" s="103">
        <v>1.1111111111111112E-2</v>
      </c>
    </row>
    <row r="22" spans="1:9" ht="15" customHeight="1">
      <c r="A22" s="49" t="s">
        <v>409</v>
      </c>
      <c r="B22" s="74">
        <v>11</v>
      </c>
      <c r="C22" s="92">
        <v>8.5271317829457363E-2</v>
      </c>
      <c r="D22" s="75">
        <v>7</v>
      </c>
      <c r="E22" s="103">
        <v>7.7777777777777779E-2</v>
      </c>
      <c r="F22" s="75">
        <v>10</v>
      </c>
      <c r="G22" s="103">
        <v>0.11764705882352941</v>
      </c>
      <c r="H22" s="75">
        <v>6</v>
      </c>
      <c r="I22" s="103">
        <v>6.6666666666666666E-2</v>
      </c>
    </row>
    <row r="23" spans="1:9" ht="15" customHeight="1">
      <c r="A23" s="49" t="s">
        <v>548</v>
      </c>
      <c r="B23" s="74">
        <v>3</v>
      </c>
      <c r="C23" s="92">
        <v>2.3255813953488368E-2</v>
      </c>
      <c r="D23" s="75">
        <v>2</v>
      </c>
      <c r="E23" s="103">
        <v>2.2222222222222223E-2</v>
      </c>
      <c r="F23" s="75">
        <v>1</v>
      </c>
      <c r="G23" s="103">
        <v>1.1764705882352941E-2</v>
      </c>
      <c r="H23" s="75">
        <v>1</v>
      </c>
      <c r="I23" s="103">
        <v>1.1111111111111112E-2</v>
      </c>
    </row>
    <row r="24" spans="1:9" ht="15" customHeight="1">
      <c r="A24" s="49" t="s">
        <v>422</v>
      </c>
      <c r="B24" s="74">
        <v>4</v>
      </c>
      <c r="C24" s="92">
        <v>3.1007751937984499E-2</v>
      </c>
      <c r="D24" s="75">
        <v>3</v>
      </c>
      <c r="E24" s="103">
        <v>3.3333333333333333E-2</v>
      </c>
      <c r="F24" s="75">
        <v>1</v>
      </c>
      <c r="G24" s="103">
        <v>1.1764705882352941E-2</v>
      </c>
      <c r="H24" s="75">
        <v>1</v>
      </c>
      <c r="I24" s="103">
        <v>1.1111111111111112E-2</v>
      </c>
    </row>
    <row r="25" spans="1:9" ht="15" customHeight="1">
      <c r="A25" s="49" t="s">
        <v>558</v>
      </c>
      <c r="B25" s="74">
        <v>2</v>
      </c>
      <c r="C25" s="92">
        <v>1.550387596899225E-2</v>
      </c>
      <c r="D25" s="75">
        <v>2</v>
      </c>
      <c r="E25" s="103">
        <v>2.2222222222222223E-2</v>
      </c>
      <c r="F25" s="75">
        <v>1</v>
      </c>
      <c r="G25" s="103">
        <v>1.1764705882352941E-2</v>
      </c>
      <c r="H25" s="75">
        <v>2</v>
      </c>
      <c r="I25" s="103">
        <v>2.2222222222222223E-2</v>
      </c>
    </row>
    <row r="26" spans="1:9" ht="15" customHeight="1">
      <c r="A26" s="49" t="s">
        <v>399</v>
      </c>
      <c r="B26" s="74">
        <v>8</v>
      </c>
      <c r="C26" s="92">
        <v>6.2015503875968991E-2</v>
      </c>
      <c r="D26" s="75">
        <v>2</v>
      </c>
      <c r="E26" s="103">
        <v>2.2222222222222223E-2</v>
      </c>
      <c r="F26" s="75">
        <v>2</v>
      </c>
      <c r="G26" s="103">
        <v>2.3529411764705882E-2</v>
      </c>
      <c r="H26" s="75">
        <v>3</v>
      </c>
      <c r="I26" s="103">
        <v>3.3333333333333333E-2</v>
      </c>
    </row>
    <row r="27" spans="1:9" ht="15" customHeight="1">
      <c r="A27" s="49" t="s">
        <v>417</v>
      </c>
      <c r="B27" s="74">
        <v>1</v>
      </c>
      <c r="C27" s="92">
        <v>7.7519379844961239E-3</v>
      </c>
      <c r="D27" s="75">
        <v>2</v>
      </c>
      <c r="E27" s="103">
        <v>2.2222222222222223E-2</v>
      </c>
      <c r="F27" s="75">
        <v>2</v>
      </c>
      <c r="G27" s="103">
        <v>2.3529411764705882E-2</v>
      </c>
      <c r="H27" s="75">
        <v>0</v>
      </c>
      <c r="I27" s="104">
        <v>0</v>
      </c>
    </row>
    <row r="28" spans="1:9" ht="15" customHeight="1">
      <c r="A28" s="49" t="s">
        <v>405</v>
      </c>
      <c r="B28" s="74">
        <v>5</v>
      </c>
      <c r="C28" s="92">
        <v>3.875968992248062E-2</v>
      </c>
      <c r="D28" s="75">
        <v>3</v>
      </c>
      <c r="E28" s="103">
        <v>3.3333333333333333E-2</v>
      </c>
      <c r="F28" s="75">
        <v>4</v>
      </c>
      <c r="G28" s="103">
        <v>4.7058823529411764E-2</v>
      </c>
      <c r="H28" s="75">
        <v>1</v>
      </c>
      <c r="I28" s="103">
        <v>1.1111111111111112E-2</v>
      </c>
    </row>
    <row r="29" spans="1:9" ht="15" customHeight="1">
      <c r="A29" s="49" t="s">
        <v>550</v>
      </c>
      <c r="B29" s="74">
        <v>11</v>
      </c>
      <c r="C29" s="92">
        <v>8.5271317829457363E-2</v>
      </c>
      <c r="D29" s="75">
        <v>6</v>
      </c>
      <c r="E29" s="103">
        <v>6.6666666666666666E-2</v>
      </c>
      <c r="F29" s="75">
        <v>10</v>
      </c>
      <c r="G29" s="103">
        <v>0.11764705882352941</v>
      </c>
      <c r="H29" s="75">
        <v>6</v>
      </c>
      <c r="I29" s="103">
        <v>6.6666666666666666E-2</v>
      </c>
    </row>
    <row r="30" spans="1:9" ht="15" customHeight="1">
      <c r="A30" s="62" t="s">
        <v>152</v>
      </c>
      <c r="B30" s="89">
        <v>129</v>
      </c>
      <c r="C30" s="90">
        <v>1</v>
      </c>
      <c r="D30" s="89">
        <f t="shared" ref="D30:I30" si="0">SUM(D7:D29)</f>
        <v>90</v>
      </c>
      <c r="E30" s="90">
        <f t="shared" si="0"/>
        <v>1</v>
      </c>
      <c r="F30" s="87">
        <f t="shared" si="0"/>
        <v>85</v>
      </c>
      <c r="G30" s="105">
        <f t="shared" si="0"/>
        <v>1</v>
      </c>
      <c r="H30" s="87">
        <f t="shared" si="0"/>
        <v>90</v>
      </c>
      <c r="I30" s="105">
        <f t="shared" si="0"/>
        <v>0.99999999999999978</v>
      </c>
    </row>
    <row r="31" spans="1:9" ht="24.95" customHeight="1">
      <c r="A31" s="681" t="s">
        <v>551</v>
      </c>
      <c r="B31" s="682"/>
      <c r="C31" s="682"/>
      <c r="D31" s="682"/>
      <c r="E31" s="682"/>
      <c r="F31" s="682"/>
      <c r="G31" s="682"/>
      <c r="H31" s="682"/>
      <c r="I31" s="682"/>
    </row>
  </sheetData>
  <mergeCells count="4">
    <mergeCell ref="A4:I4"/>
    <mergeCell ref="A3:I3"/>
    <mergeCell ref="A2:I2"/>
    <mergeCell ref="A31:I31"/>
  </mergeCells>
  <conditionalFormatting sqref="A4">
    <cfRule type="duplicateValues" dxfId="84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U34"/>
  <sheetViews>
    <sheetView showGridLines="0" topLeftCell="A5" zoomScale="80" zoomScaleNormal="80" workbookViewId="0">
      <selection activeCell="T38" sqref="T38"/>
    </sheetView>
  </sheetViews>
  <sheetFormatPr defaultColWidth="10.85546875" defaultRowHeight="15.95" customHeight="1"/>
  <cols>
    <col min="1" max="1" width="20.140625" style="28" customWidth="1"/>
    <col min="2" max="2" width="13.85546875" style="28" customWidth="1"/>
    <col min="3" max="255" width="10.85546875" style="28" customWidth="1"/>
  </cols>
  <sheetData>
    <row r="1" spans="1:9" ht="50.45" customHeight="1"/>
    <row r="2" spans="1:9" ht="42" customHeight="1">
      <c r="A2" s="686" t="s">
        <v>110</v>
      </c>
      <c r="B2" s="687"/>
      <c r="C2" s="687"/>
      <c r="D2" s="687"/>
      <c r="E2" s="687"/>
      <c r="F2" s="687"/>
      <c r="G2" s="687"/>
      <c r="H2" s="687"/>
      <c r="I2" s="687"/>
    </row>
    <row r="3" spans="1:9" ht="65.099999999999994" customHeight="1">
      <c r="A3" s="684" t="s">
        <v>570</v>
      </c>
      <c r="B3" s="685"/>
      <c r="C3" s="685"/>
      <c r="D3" s="685"/>
      <c r="E3" s="685"/>
      <c r="F3" s="685"/>
      <c r="G3" s="685"/>
      <c r="H3" s="685"/>
      <c r="I3" s="685"/>
    </row>
    <row r="4" spans="1:9" ht="14.1" customHeight="1">
      <c r="A4" s="683" t="s">
        <v>540</v>
      </c>
      <c r="B4" s="683"/>
      <c r="C4" s="683"/>
      <c r="D4" s="683"/>
      <c r="E4" s="683"/>
      <c r="F4" s="683"/>
      <c r="G4" s="683"/>
      <c r="H4" s="683"/>
      <c r="I4" s="683"/>
    </row>
    <row r="5" spans="1:9" ht="17.100000000000001" customHeight="1"/>
    <row r="6" spans="1:9" ht="47.1" customHeight="1">
      <c r="A6" s="27" t="s">
        <v>541</v>
      </c>
      <c r="B6" s="63" t="s">
        <v>542</v>
      </c>
      <c r="C6" s="63" t="s">
        <v>153</v>
      </c>
      <c r="D6" s="63" t="s">
        <v>543</v>
      </c>
      <c r="E6" s="63" t="s">
        <v>153</v>
      </c>
      <c r="F6" s="31" t="s">
        <v>544</v>
      </c>
      <c r="G6" s="31" t="s">
        <v>153</v>
      </c>
      <c r="H6" s="31" t="s">
        <v>545</v>
      </c>
      <c r="I6" s="31" t="s">
        <v>153</v>
      </c>
    </row>
    <row r="7" spans="1:9" ht="15" customHeight="1">
      <c r="A7" s="49" t="s">
        <v>396</v>
      </c>
      <c r="B7" s="96">
        <v>41</v>
      </c>
      <c r="C7" s="97">
        <v>0.12615384615384609</v>
      </c>
      <c r="D7" s="96">
        <v>57</v>
      </c>
      <c r="E7" s="97">
        <v>0.1583333333333333</v>
      </c>
      <c r="F7" s="106">
        <v>57</v>
      </c>
      <c r="G7" s="107">
        <v>0.16379310344827586</v>
      </c>
      <c r="H7" s="106">
        <v>53</v>
      </c>
      <c r="I7" s="107">
        <v>0.16719242902208201</v>
      </c>
    </row>
    <row r="8" spans="1:9" ht="15" customHeight="1">
      <c r="A8" s="49" t="s">
        <v>421</v>
      </c>
      <c r="B8" s="96">
        <v>2</v>
      </c>
      <c r="C8" s="97">
        <v>6.1538461538461538E-3</v>
      </c>
      <c r="D8" s="96">
        <v>2</v>
      </c>
      <c r="E8" s="97">
        <v>5.5555555555555558E-3</v>
      </c>
      <c r="F8" s="106">
        <v>4</v>
      </c>
      <c r="G8" s="107">
        <v>1.1494252873563218E-2</v>
      </c>
      <c r="H8" s="106">
        <v>3</v>
      </c>
      <c r="I8" s="107">
        <v>9.4637223974763408E-3</v>
      </c>
    </row>
    <row r="9" spans="1:9" ht="15" customHeight="1">
      <c r="A9" s="49" t="s">
        <v>397</v>
      </c>
      <c r="B9" s="96">
        <v>18</v>
      </c>
      <c r="C9" s="97">
        <v>5.5384615384615393E-2</v>
      </c>
      <c r="D9" s="96">
        <v>25</v>
      </c>
      <c r="E9" s="97">
        <v>6.9444444444444448E-2</v>
      </c>
      <c r="F9" s="106">
        <v>14</v>
      </c>
      <c r="G9" s="107">
        <v>4.0229885057471264E-2</v>
      </c>
      <c r="H9" s="106">
        <v>14</v>
      </c>
      <c r="I9" s="107">
        <v>4.4164037854889593E-2</v>
      </c>
    </row>
    <row r="10" spans="1:9" ht="15" customHeight="1">
      <c r="A10" s="49" t="s">
        <v>546</v>
      </c>
      <c r="B10" s="96">
        <v>46</v>
      </c>
      <c r="C10" s="97">
        <v>0.1415384615384615</v>
      </c>
      <c r="D10" s="96">
        <v>22</v>
      </c>
      <c r="E10" s="97">
        <v>6.1111111111111109E-2</v>
      </c>
      <c r="F10" s="106">
        <v>18</v>
      </c>
      <c r="G10" s="107">
        <v>5.1724137931034482E-2</v>
      </c>
      <c r="H10" s="106">
        <v>17</v>
      </c>
      <c r="I10" s="107">
        <v>5.362776025236593E-2</v>
      </c>
    </row>
    <row r="11" spans="1:9" ht="15" customHeight="1">
      <c r="A11" s="49" t="s">
        <v>547</v>
      </c>
      <c r="B11" s="96">
        <v>13</v>
      </c>
      <c r="C11" s="97">
        <v>0.04</v>
      </c>
      <c r="D11" s="96">
        <v>10</v>
      </c>
      <c r="E11" s="97">
        <v>2.777777777777778E-2</v>
      </c>
      <c r="F11" s="106">
        <v>8</v>
      </c>
      <c r="G11" s="107">
        <v>2.2988505747126436E-2</v>
      </c>
      <c r="H11" s="106">
        <v>9</v>
      </c>
      <c r="I11" s="107">
        <v>2.8391167192429023E-2</v>
      </c>
    </row>
    <row r="12" spans="1:9" ht="15" customHeight="1">
      <c r="A12" s="49" t="s">
        <v>403</v>
      </c>
      <c r="B12" s="96">
        <v>7</v>
      </c>
      <c r="C12" s="97">
        <v>2.1538461538461541E-2</v>
      </c>
      <c r="D12" s="96">
        <v>6</v>
      </c>
      <c r="E12" s="97">
        <v>1.666666666666667E-2</v>
      </c>
      <c r="F12" s="106">
        <v>7</v>
      </c>
      <c r="G12" s="107">
        <v>2.0114942528735632E-2</v>
      </c>
      <c r="H12" s="106">
        <v>6</v>
      </c>
      <c r="I12" s="107">
        <v>1.8927444794952682E-2</v>
      </c>
    </row>
    <row r="13" spans="1:9" ht="15" customHeight="1">
      <c r="A13" s="49" t="s">
        <v>402</v>
      </c>
      <c r="B13" s="96">
        <v>2</v>
      </c>
      <c r="C13" s="97">
        <v>6.1538461538461538E-3</v>
      </c>
      <c r="D13" s="96">
        <v>7</v>
      </c>
      <c r="E13" s="97">
        <v>1.9444444444444441E-2</v>
      </c>
      <c r="F13" s="106">
        <v>8</v>
      </c>
      <c r="G13" s="107">
        <v>2.2988505747126436E-2</v>
      </c>
      <c r="H13" s="106">
        <v>5</v>
      </c>
      <c r="I13" s="107">
        <v>1.5772870662460567E-2</v>
      </c>
    </row>
    <row r="14" spans="1:9" ht="15" customHeight="1">
      <c r="A14" s="49" t="s">
        <v>416</v>
      </c>
      <c r="B14" s="108">
        <v>0</v>
      </c>
      <c r="C14" s="108">
        <v>0</v>
      </c>
      <c r="D14" s="96">
        <v>2</v>
      </c>
      <c r="E14" s="97">
        <v>5.5555555555555558E-3</v>
      </c>
      <c r="F14" s="106">
        <v>1</v>
      </c>
      <c r="G14" s="107">
        <v>2.8735632183908046E-3</v>
      </c>
      <c r="H14" s="108">
        <v>0</v>
      </c>
      <c r="I14" s="108">
        <v>0</v>
      </c>
    </row>
    <row r="15" spans="1:9" ht="15" customHeight="1">
      <c r="A15" s="49" t="s">
        <v>406</v>
      </c>
      <c r="B15" s="96">
        <v>8</v>
      </c>
      <c r="C15" s="97">
        <v>2.4615384615384619E-2</v>
      </c>
      <c r="D15" s="96">
        <v>7</v>
      </c>
      <c r="E15" s="97">
        <v>1.9444444444444441E-2</v>
      </c>
      <c r="F15" s="106">
        <v>8</v>
      </c>
      <c r="G15" s="107">
        <v>2.2988505747126436E-2</v>
      </c>
      <c r="H15" s="106">
        <v>6</v>
      </c>
      <c r="I15" s="107">
        <v>1.8927444794952682E-2</v>
      </c>
    </row>
    <row r="16" spans="1:9" ht="15" customHeight="1">
      <c r="A16" s="49" t="s">
        <v>571</v>
      </c>
      <c r="B16" s="96">
        <v>7</v>
      </c>
      <c r="C16" s="97">
        <v>2.1538461538461541E-2</v>
      </c>
      <c r="D16" s="96">
        <v>10</v>
      </c>
      <c r="E16" s="97">
        <v>2.777777777777778E-2</v>
      </c>
      <c r="F16" s="106">
        <v>7</v>
      </c>
      <c r="G16" s="107">
        <v>2.0114942528735632E-2</v>
      </c>
      <c r="H16" s="106">
        <v>6</v>
      </c>
      <c r="I16" s="107">
        <v>1.8927444794952682E-2</v>
      </c>
    </row>
    <row r="17" spans="1:9" ht="15" customHeight="1">
      <c r="A17" s="49" t="s">
        <v>419</v>
      </c>
      <c r="B17" s="96">
        <v>3</v>
      </c>
      <c r="C17" s="97">
        <v>9.2307692307692316E-3</v>
      </c>
      <c r="D17" s="96">
        <v>2</v>
      </c>
      <c r="E17" s="97">
        <v>5.5555555555555558E-3</v>
      </c>
      <c r="F17" s="106">
        <v>6</v>
      </c>
      <c r="G17" s="107">
        <v>1.7241379310344827E-2</v>
      </c>
      <c r="H17" s="106">
        <v>6</v>
      </c>
      <c r="I17" s="107">
        <v>1.8927444794952682E-2</v>
      </c>
    </row>
    <row r="18" spans="1:9" ht="15" customHeight="1">
      <c r="A18" s="49" t="s">
        <v>411</v>
      </c>
      <c r="B18" s="96">
        <v>10</v>
      </c>
      <c r="C18" s="97">
        <v>3.0769230769230771E-2</v>
      </c>
      <c r="D18" s="96">
        <v>16</v>
      </c>
      <c r="E18" s="97">
        <v>4.4444444444444453E-2</v>
      </c>
      <c r="F18" s="106">
        <v>12</v>
      </c>
      <c r="G18" s="107">
        <v>3.4482758620689655E-2</v>
      </c>
      <c r="H18" s="106">
        <v>13</v>
      </c>
      <c r="I18" s="107">
        <v>4.1009463722397478E-2</v>
      </c>
    </row>
    <row r="19" spans="1:9" ht="15" customHeight="1">
      <c r="A19" s="49" t="s">
        <v>410</v>
      </c>
      <c r="B19" s="96">
        <v>21</v>
      </c>
      <c r="C19" s="97">
        <v>6.4615384615384616E-2</v>
      </c>
      <c r="D19" s="96">
        <v>23</v>
      </c>
      <c r="E19" s="97">
        <v>6.3888888888888884E-2</v>
      </c>
      <c r="F19" s="106">
        <v>23</v>
      </c>
      <c r="G19" s="107">
        <v>6.6091954022988508E-2</v>
      </c>
      <c r="H19" s="106">
        <v>22</v>
      </c>
      <c r="I19" s="107">
        <v>6.9400630914826497E-2</v>
      </c>
    </row>
    <row r="20" spans="1:9" ht="15" customHeight="1">
      <c r="A20" s="49" t="s">
        <v>413</v>
      </c>
      <c r="B20" s="96">
        <v>2</v>
      </c>
      <c r="C20" s="97">
        <v>6.1538461538461538E-3</v>
      </c>
      <c r="D20" s="96">
        <v>2</v>
      </c>
      <c r="E20" s="97">
        <v>5.5555555555555558E-3</v>
      </c>
      <c r="F20" s="106">
        <v>2</v>
      </c>
      <c r="G20" s="107">
        <v>5.7471264367816091E-3</v>
      </c>
      <c r="H20" s="108">
        <v>0</v>
      </c>
      <c r="I20" s="108">
        <v>0</v>
      </c>
    </row>
    <row r="21" spans="1:9" ht="15" customHeight="1">
      <c r="A21" s="49" t="s">
        <v>412</v>
      </c>
      <c r="B21" s="96">
        <v>3</v>
      </c>
      <c r="C21" s="97">
        <v>9.2307692307692316E-3</v>
      </c>
      <c r="D21" s="96">
        <v>3</v>
      </c>
      <c r="E21" s="97">
        <v>8.3333333333333332E-3</v>
      </c>
      <c r="F21" s="106">
        <v>1</v>
      </c>
      <c r="G21" s="107">
        <v>2.8735632183908046E-3</v>
      </c>
      <c r="H21" s="106">
        <v>4</v>
      </c>
      <c r="I21" s="107">
        <v>1.2618296529968454E-2</v>
      </c>
    </row>
    <row r="22" spans="1:9" ht="15" customHeight="1">
      <c r="A22" s="49" t="s">
        <v>408</v>
      </c>
      <c r="B22" s="96">
        <v>12</v>
      </c>
      <c r="C22" s="97">
        <v>3.6923076923076933E-2</v>
      </c>
      <c r="D22" s="96">
        <v>16</v>
      </c>
      <c r="E22" s="97">
        <v>4.4444444444444453E-2</v>
      </c>
      <c r="F22" s="106">
        <v>14</v>
      </c>
      <c r="G22" s="107">
        <v>4.0229885057471264E-2</v>
      </c>
      <c r="H22" s="106">
        <v>16</v>
      </c>
      <c r="I22" s="107">
        <v>5.0473186119873815E-2</v>
      </c>
    </row>
    <row r="23" spans="1:9" ht="15" customHeight="1">
      <c r="A23" s="49" t="s">
        <v>407</v>
      </c>
      <c r="B23" s="96">
        <v>11</v>
      </c>
      <c r="C23" s="97">
        <v>3.3846153846153852E-2</v>
      </c>
      <c r="D23" s="96">
        <v>13</v>
      </c>
      <c r="E23" s="97">
        <v>3.6111111111111108E-2</v>
      </c>
      <c r="F23" s="106">
        <v>11</v>
      </c>
      <c r="G23" s="107">
        <v>3.1609195402298854E-2</v>
      </c>
      <c r="H23" s="106">
        <v>12</v>
      </c>
      <c r="I23" s="107">
        <v>3.7854889589905363E-2</v>
      </c>
    </row>
    <row r="24" spans="1:9" ht="15" customHeight="1">
      <c r="A24" s="49" t="s">
        <v>409</v>
      </c>
      <c r="B24" s="96">
        <v>14</v>
      </c>
      <c r="C24" s="97">
        <v>4.3076923076923082E-2</v>
      </c>
      <c r="D24" s="96">
        <v>16</v>
      </c>
      <c r="E24" s="97">
        <v>4.4444444444444453E-2</v>
      </c>
      <c r="F24" s="106">
        <v>19</v>
      </c>
      <c r="G24" s="107">
        <v>5.459770114942529E-2</v>
      </c>
      <c r="H24" s="106">
        <v>15</v>
      </c>
      <c r="I24" s="107">
        <v>4.7318611987381701E-2</v>
      </c>
    </row>
    <row r="25" spans="1:9" ht="15" customHeight="1">
      <c r="A25" s="49" t="s">
        <v>548</v>
      </c>
      <c r="B25" s="96">
        <v>13</v>
      </c>
      <c r="C25" s="97">
        <v>0.04</v>
      </c>
      <c r="D25" s="96">
        <v>1</v>
      </c>
      <c r="E25" s="97">
        <v>2.7777777777777779E-3</v>
      </c>
      <c r="F25" s="106">
        <v>16</v>
      </c>
      <c r="G25" s="107">
        <v>4.5977011494252873E-2</v>
      </c>
      <c r="H25" s="106">
        <v>16</v>
      </c>
      <c r="I25" s="107">
        <v>5.0473186119873815E-2</v>
      </c>
    </row>
    <row r="26" spans="1:9" ht="15" customHeight="1">
      <c r="A26" s="49" t="s">
        <v>422</v>
      </c>
      <c r="B26" s="108">
        <v>0</v>
      </c>
      <c r="C26" s="108">
        <v>0</v>
      </c>
      <c r="D26" s="96">
        <v>17</v>
      </c>
      <c r="E26" s="97">
        <v>4.7222222222222221E-2</v>
      </c>
      <c r="F26" s="106">
        <v>1</v>
      </c>
      <c r="G26" s="107">
        <v>2.8735632183908046E-3</v>
      </c>
      <c r="H26" s="106">
        <v>1</v>
      </c>
      <c r="I26" s="107">
        <v>3.1545741324921135E-3</v>
      </c>
    </row>
    <row r="27" spans="1:9" ht="15" customHeight="1">
      <c r="A27" s="49" t="s">
        <v>561</v>
      </c>
      <c r="B27" s="96">
        <v>2</v>
      </c>
      <c r="C27" s="97">
        <v>6.1538461538461538E-3</v>
      </c>
      <c r="D27" s="96">
        <v>3</v>
      </c>
      <c r="E27" s="97">
        <v>8.3333333333333332E-3</v>
      </c>
      <c r="F27" s="106">
        <v>3</v>
      </c>
      <c r="G27" s="107">
        <v>8.6206896551724137E-3</v>
      </c>
      <c r="H27" s="106">
        <v>3</v>
      </c>
      <c r="I27" s="107">
        <v>9.4637223974763408E-3</v>
      </c>
    </row>
    <row r="28" spans="1:9" ht="15" customHeight="1">
      <c r="A28" s="49" t="s">
        <v>400</v>
      </c>
      <c r="B28" s="96">
        <v>18</v>
      </c>
      <c r="C28" s="97">
        <v>5.5384615384615393E-2</v>
      </c>
      <c r="D28" s="96">
        <v>22</v>
      </c>
      <c r="E28" s="97">
        <v>6.1111111111111109E-2</v>
      </c>
      <c r="F28" s="106">
        <v>18</v>
      </c>
      <c r="G28" s="107">
        <v>5.1724137931034482E-2</v>
      </c>
      <c r="H28" s="106">
        <v>14</v>
      </c>
      <c r="I28" s="107">
        <v>4.4164037854889593E-2</v>
      </c>
    </row>
    <row r="29" spans="1:9" ht="15" customHeight="1">
      <c r="A29" s="49" t="s">
        <v>399</v>
      </c>
      <c r="B29" s="96">
        <v>11</v>
      </c>
      <c r="C29" s="97">
        <v>3.3846153846153852E-2</v>
      </c>
      <c r="D29" s="96">
        <v>12</v>
      </c>
      <c r="E29" s="97">
        <v>3.3333333333333333E-2</v>
      </c>
      <c r="F29" s="106">
        <v>12</v>
      </c>
      <c r="G29" s="107">
        <v>3.4482758620689655E-2</v>
      </c>
      <c r="H29" s="106">
        <v>8</v>
      </c>
      <c r="I29" s="107">
        <v>2.5236593059936908E-2</v>
      </c>
    </row>
    <row r="30" spans="1:9" ht="15" customHeight="1">
      <c r="A30" s="49" t="s">
        <v>417</v>
      </c>
      <c r="B30" s="96">
        <v>3</v>
      </c>
      <c r="C30" s="97">
        <v>9.2307692307692316E-3</v>
      </c>
      <c r="D30" s="96">
        <v>2</v>
      </c>
      <c r="E30" s="97">
        <v>5.5555555555555558E-3</v>
      </c>
      <c r="F30" s="106">
        <v>10</v>
      </c>
      <c r="G30" s="107">
        <v>2.8735632183908046E-2</v>
      </c>
      <c r="H30" s="106">
        <v>9</v>
      </c>
      <c r="I30" s="107">
        <v>2.8391167192429023E-2</v>
      </c>
    </row>
    <row r="31" spans="1:9" ht="15" customHeight="1">
      <c r="A31" s="49" t="s">
        <v>405</v>
      </c>
      <c r="B31" s="96">
        <v>6</v>
      </c>
      <c r="C31" s="97">
        <v>1.846153846153846E-2</v>
      </c>
      <c r="D31" s="96">
        <v>7</v>
      </c>
      <c r="E31" s="97">
        <v>1.9444444444444441E-2</v>
      </c>
      <c r="F31" s="106">
        <v>7</v>
      </c>
      <c r="G31" s="107">
        <v>2.0114942528735632E-2</v>
      </c>
      <c r="H31" s="106">
        <v>8</v>
      </c>
      <c r="I31" s="107">
        <v>2.5236593059936908E-2</v>
      </c>
    </row>
    <row r="32" spans="1:9" ht="15.95" customHeight="1">
      <c r="A32" s="49" t="s">
        <v>550</v>
      </c>
      <c r="B32" s="96">
        <v>53</v>
      </c>
      <c r="C32" s="97">
        <v>0.16307692307692309</v>
      </c>
      <c r="D32" s="96">
        <v>57</v>
      </c>
      <c r="E32" s="97">
        <v>0.1583333333333333</v>
      </c>
      <c r="F32" s="106">
        <v>61</v>
      </c>
      <c r="G32" s="107">
        <v>0.17528735632183909</v>
      </c>
      <c r="H32" s="106">
        <v>51</v>
      </c>
      <c r="I32" s="107">
        <v>0.16088328075709779</v>
      </c>
    </row>
    <row r="33" spans="1:9" ht="15" customHeight="1">
      <c r="A33" s="49" t="s">
        <v>152</v>
      </c>
      <c r="B33" s="100">
        <f>SUM(B7:B32)</f>
        <v>326</v>
      </c>
      <c r="C33" s="99">
        <v>1</v>
      </c>
      <c r="D33" s="100">
        <v>360</v>
      </c>
      <c r="E33" s="99">
        <v>1</v>
      </c>
      <c r="F33" s="101">
        <f>SUM(F7:F32)</f>
        <v>348</v>
      </c>
      <c r="G33" s="109">
        <f>SUM(G7:G32)</f>
        <v>1</v>
      </c>
      <c r="H33" s="101">
        <f>SUM(H7:H32)</f>
        <v>317</v>
      </c>
      <c r="I33" s="109">
        <f>SUM(I7:I32)</f>
        <v>1</v>
      </c>
    </row>
    <row r="34" spans="1:9" ht="24.95" customHeight="1">
      <c r="A34" s="681" t="s">
        <v>551</v>
      </c>
      <c r="B34" s="682"/>
      <c r="C34" s="682"/>
      <c r="D34" s="682"/>
      <c r="E34" s="682"/>
      <c r="F34" s="682"/>
      <c r="G34" s="682"/>
      <c r="H34" s="682"/>
      <c r="I34" s="682"/>
    </row>
  </sheetData>
  <mergeCells count="4">
    <mergeCell ref="A4:I4"/>
    <mergeCell ref="A3:I3"/>
    <mergeCell ref="A2:I2"/>
    <mergeCell ref="A34:I34"/>
  </mergeCells>
  <conditionalFormatting sqref="A4">
    <cfRule type="duplicateValues" dxfId="83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U26"/>
  <sheetViews>
    <sheetView showGridLines="0" zoomScale="80" zoomScaleNormal="80" workbookViewId="0">
      <selection activeCell="J20" sqref="J20"/>
    </sheetView>
  </sheetViews>
  <sheetFormatPr defaultColWidth="10.85546875" defaultRowHeight="15.95" customHeight="1"/>
  <cols>
    <col min="1" max="1" width="15.85546875" style="28" customWidth="1"/>
    <col min="2" max="2" width="11.7109375" style="28" customWidth="1"/>
    <col min="3" max="3" width="10.85546875" style="28" customWidth="1"/>
    <col min="4" max="4" width="11" style="28" customWidth="1"/>
    <col min="5" max="7" width="10.85546875" style="28" customWidth="1"/>
    <col min="8" max="8" width="11.7109375" style="28" customWidth="1"/>
    <col min="9" max="255" width="10.85546875" style="28" customWidth="1"/>
  </cols>
  <sheetData>
    <row r="1" spans="1:9" ht="49.35" customHeight="1"/>
    <row r="2" spans="1:9" ht="21" customHeight="1">
      <c r="A2" s="686" t="s">
        <v>110</v>
      </c>
      <c r="B2" s="687"/>
      <c r="C2" s="687"/>
      <c r="D2" s="687"/>
      <c r="E2" s="687"/>
      <c r="F2" s="687"/>
      <c r="G2" s="687"/>
      <c r="H2" s="687"/>
      <c r="I2" s="687"/>
    </row>
    <row r="3" spans="1:9" ht="51.95" customHeight="1">
      <c r="A3" s="684" t="s">
        <v>572</v>
      </c>
      <c r="B3" s="685"/>
      <c r="C3" s="685"/>
      <c r="D3" s="685"/>
      <c r="E3" s="685"/>
      <c r="F3" s="685"/>
      <c r="G3" s="685"/>
      <c r="H3" s="685"/>
      <c r="I3" s="685"/>
    </row>
    <row r="4" spans="1:9" ht="14.1" customHeight="1">
      <c r="A4" s="683" t="s">
        <v>540</v>
      </c>
      <c r="B4" s="683"/>
      <c r="C4" s="683"/>
      <c r="D4" s="683"/>
      <c r="E4" s="683"/>
      <c r="F4" s="683"/>
      <c r="G4" s="683"/>
      <c r="H4" s="683"/>
      <c r="I4" s="683"/>
    </row>
    <row r="5" spans="1:9" ht="17.100000000000001" customHeight="1"/>
    <row r="6" spans="1:9" ht="42">
      <c r="A6" s="62" t="s">
        <v>541</v>
      </c>
      <c r="B6" s="40" t="s">
        <v>542</v>
      </c>
      <c r="C6" s="40" t="s">
        <v>153</v>
      </c>
      <c r="D6" s="40" t="s">
        <v>543</v>
      </c>
      <c r="E6" s="40" t="s">
        <v>153</v>
      </c>
      <c r="F6" s="93" t="s">
        <v>544</v>
      </c>
      <c r="G6" s="93" t="s">
        <v>153</v>
      </c>
      <c r="H6" s="93" t="s">
        <v>545</v>
      </c>
      <c r="I6" s="93" t="s">
        <v>153</v>
      </c>
    </row>
    <row r="7" spans="1:9" ht="15" customHeight="1">
      <c r="A7" s="49" t="s">
        <v>396</v>
      </c>
      <c r="B7" s="45">
        <v>2</v>
      </c>
      <c r="C7" s="46">
        <v>5.7142857142857141E-2</v>
      </c>
      <c r="D7" s="45">
        <v>3</v>
      </c>
      <c r="E7" s="46">
        <v>9.6774193548387094E-2</v>
      </c>
      <c r="F7" s="77">
        <v>3</v>
      </c>
      <c r="G7" s="110">
        <v>7.4999999999999997E-2</v>
      </c>
      <c r="H7" s="108">
        <v>6</v>
      </c>
      <c r="I7" s="110">
        <v>8.4507042253521125E-2</v>
      </c>
    </row>
    <row r="8" spans="1:9" ht="15" customHeight="1">
      <c r="A8" s="49" t="s">
        <v>421</v>
      </c>
      <c r="B8" s="45">
        <v>2</v>
      </c>
      <c r="C8" s="46">
        <v>5.7142857142857141E-2</v>
      </c>
      <c r="D8" s="45">
        <v>2</v>
      </c>
      <c r="E8" s="46">
        <v>6.4516129032258063E-2</v>
      </c>
      <c r="F8" s="77">
        <v>0</v>
      </c>
      <c r="G8" s="110">
        <v>0</v>
      </c>
      <c r="H8" s="108">
        <v>2</v>
      </c>
      <c r="I8" s="110">
        <v>2.8169014084507043E-2</v>
      </c>
    </row>
    <row r="9" spans="1:9" ht="15" customHeight="1">
      <c r="A9" s="49" t="s">
        <v>552</v>
      </c>
      <c r="B9" s="108">
        <v>0</v>
      </c>
      <c r="C9" s="110">
        <v>0</v>
      </c>
      <c r="D9" s="108">
        <v>0</v>
      </c>
      <c r="E9" s="110">
        <v>0</v>
      </c>
      <c r="F9" s="77">
        <v>3</v>
      </c>
      <c r="G9" s="110">
        <v>7.4999999999999997E-2</v>
      </c>
      <c r="H9" s="108">
        <v>4</v>
      </c>
      <c r="I9" s="110">
        <v>5.6338028169014086E-2</v>
      </c>
    </row>
    <row r="10" spans="1:9" ht="15" customHeight="1">
      <c r="A10" s="49" t="s">
        <v>546</v>
      </c>
      <c r="B10" s="45">
        <v>8</v>
      </c>
      <c r="C10" s="46">
        <v>0.22857142857142859</v>
      </c>
      <c r="D10" s="45">
        <v>4</v>
      </c>
      <c r="E10" s="46">
        <v>0.1290322580645161</v>
      </c>
      <c r="F10" s="77">
        <v>3</v>
      </c>
      <c r="G10" s="110">
        <v>7.4999999999999997E-2</v>
      </c>
      <c r="H10" s="108">
        <v>4</v>
      </c>
      <c r="I10" s="110">
        <v>5.6338028169014086E-2</v>
      </c>
    </row>
    <row r="11" spans="1:9" ht="15" customHeight="1">
      <c r="A11" s="49" t="s">
        <v>547</v>
      </c>
      <c r="B11" s="45">
        <v>1</v>
      </c>
      <c r="C11" s="46">
        <v>2.8571428571428571E-2</v>
      </c>
      <c r="D11" s="108">
        <v>0</v>
      </c>
      <c r="E11" s="110">
        <v>0</v>
      </c>
      <c r="F11" s="77">
        <v>0</v>
      </c>
      <c r="G11" s="110">
        <v>0</v>
      </c>
      <c r="H11" s="108">
        <v>0</v>
      </c>
      <c r="I11" s="110">
        <v>0</v>
      </c>
    </row>
    <row r="12" spans="1:9" ht="15" customHeight="1">
      <c r="A12" s="49" t="s">
        <v>553</v>
      </c>
      <c r="B12" s="45">
        <v>1</v>
      </c>
      <c r="C12" s="46">
        <v>2.8571428571428571E-2</v>
      </c>
      <c r="D12" s="108">
        <v>0</v>
      </c>
      <c r="E12" s="110">
        <v>0</v>
      </c>
      <c r="F12" s="77">
        <v>0</v>
      </c>
      <c r="G12" s="110">
        <v>0</v>
      </c>
      <c r="H12" s="108">
        <v>0</v>
      </c>
      <c r="I12" s="110">
        <v>0</v>
      </c>
    </row>
    <row r="13" spans="1:9" ht="15" customHeight="1">
      <c r="A13" s="49" t="s">
        <v>402</v>
      </c>
      <c r="B13" s="108">
        <v>0</v>
      </c>
      <c r="C13" s="110">
        <v>0</v>
      </c>
      <c r="D13" s="108">
        <v>0</v>
      </c>
      <c r="E13" s="110">
        <v>0</v>
      </c>
      <c r="F13" s="77">
        <v>2</v>
      </c>
      <c r="G13" s="110">
        <v>0.05</v>
      </c>
      <c r="H13" s="108">
        <v>9</v>
      </c>
      <c r="I13" s="110">
        <v>0.12676056338028169</v>
      </c>
    </row>
    <row r="14" spans="1:9" ht="15" customHeight="1">
      <c r="A14" s="49" t="s">
        <v>406</v>
      </c>
      <c r="B14" s="45">
        <v>2</v>
      </c>
      <c r="C14" s="46">
        <v>5.7142857142857141E-2</v>
      </c>
      <c r="D14" s="45">
        <v>3</v>
      </c>
      <c r="E14" s="46">
        <v>9.6774193548387094E-2</v>
      </c>
      <c r="F14" s="77">
        <v>1</v>
      </c>
      <c r="G14" s="110">
        <v>2.5000000000000001E-2</v>
      </c>
      <c r="H14" s="108">
        <v>1</v>
      </c>
      <c r="I14" s="110">
        <v>1.4084507042253521E-2</v>
      </c>
    </row>
    <row r="15" spans="1:9" ht="15" customHeight="1">
      <c r="A15" s="49" t="s">
        <v>415</v>
      </c>
      <c r="B15" s="108">
        <v>0</v>
      </c>
      <c r="C15" s="110">
        <v>0</v>
      </c>
      <c r="D15" s="108">
        <v>0</v>
      </c>
      <c r="E15" s="110">
        <v>0</v>
      </c>
      <c r="F15" s="77">
        <v>1</v>
      </c>
      <c r="G15" s="110">
        <v>2.5000000000000001E-2</v>
      </c>
      <c r="H15" s="108">
        <v>1</v>
      </c>
      <c r="I15" s="110">
        <v>1.4084507042253521E-2</v>
      </c>
    </row>
    <row r="16" spans="1:9" ht="15" customHeight="1">
      <c r="A16" s="49" t="s">
        <v>411</v>
      </c>
      <c r="B16" s="108">
        <v>0</v>
      </c>
      <c r="C16" s="110">
        <v>0</v>
      </c>
      <c r="D16" s="108">
        <v>0</v>
      </c>
      <c r="E16" s="110">
        <v>0</v>
      </c>
      <c r="F16" s="77">
        <v>2</v>
      </c>
      <c r="G16" s="110">
        <v>0.05</v>
      </c>
      <c r="H16" s="108">
        <v>2</v>
      </c>
      <c r="I16" s="110">
        <v>2.8169014084507043E-2</v>
      </c>
    </row>
    <row r="17" spans="1:9" ht="15" customHeight="1">
      <c r="A17" s="49" t="s">
        <v>566</v>
      </c>
      <c r="B17" s="45">
        <v>6</v>
      </c>
      <c r="C17" s="46">
        <v>0.1714285714285714</v>
      </c>
      <c r="D17" s="45">
        <v>2</v>
      </c>
      <c r="E17" s="46">
        <v>6.4516129032258063E-2</v>
      </c>
      <c r="F17" s="77">
        <v>5</v>
      </c>
      <c r="G17" s="110">
        <v>0.125</v>
      </c>
      <c r="H17" s="108">
        <v>10</v>
      </c>
      <c r="I17" s="110">
        <v>0.14084507042253522</v>
      </c>
    </row>
    <row r="18" spans="1:9" ht="15" customHeight="1">
      <c r="A18" s="49" t="s">
        <v>407</v>
      </c>
      <c r="B18" s="45">
        <v>1</v>
      </c>
      <c r="C18" s="46">
        <v>2.8571428571428571E-2</v>
      </c>
      <c r="D18" s="45">
        <v>1</v>
      </c>
      <c r="E18" s="46">
        <v>3.2258064516129031E-2</v>
      </c>
      <c r="F18" s="77">
        <v>0</v>
      </c>
      <c r="G18" s="110">
        <v>0</v>
      </c>
      <c r="H18" s="108">
        <v>1</v>
      </c>
      <c r="I18" s="110">
        <v>1.4084507042253521E-2</v>
      </c>
    </row>
    <row r="19" spans="1:9" ht="15" customHeight="1">
      <c r="A19" s="49" t="s">
        <v>409</v>
      </c>
      <c r="B19" s="108">
        <v>0</v>
      </c>
      <c r="C19" s="110">
        <v>0</v>
      </c>
      <c r="D19" s="45">
        <v>1</v>
      </c>
      <c r="E19" s="46">
        <v>3.2258064516129031E-2</v>
      </c>
      <c r="F19" s="77">
        <v>1</v>
      </c>
      <c r="G19" s="110">
        <v>2.5000000000000001E-2</v>
      </c>
      <c r="H19" s="108">
        <v>1</v>
      </c>
      <c r="I19" s="110">
        <v>1.4084507042253521E-2</v>
      </c>
    </row>
    <row r="20" spans="1:9" ht="15" customHeight="1">
      <c r="A20" s="49" t="s">
        <v>548</v>
      </c>
      <c r="B20" s="108">
        <v>0</v>
      </c>
      <c r="C20" s="110">
        <v>0</v>
      </c>
      <c r="D20" s="45">
        <v>3</v>
      </c>
      <c r="E20" s="46">
        <v>9.6774193548387094E-2</v>
      </c>
      <c r="F20" s="77">
        <v>4</v>
      </c>
      <c r="G20" s="110">
        <v>0.1</v>
      </c>
      <c r="H20" s="108">
        <v>4</v>
      </c>
      <c r="I20" s="110">
        <v>5.6338028169014086E-2</v>
      </c>
    </row>
    <row r="21" spans="1:9" ht="15" customHeight="1">
      <c r="A21" s="49" t="s">
        <v>400</v>
      </c>
      <c r="B21" s="108">
        <v>0</v>
      </c>
      <c r="C21" s="110">
        <v>0</v>
      </c>
      <c r="D21" s="45">
        <v>1</v>
      </c>
      <c r="E21" s="46">
        <v>3.2258064516129031E-2</v>
      </c>
      <c r="F21" s="77">
        <v>2</v>
      </c>
      <c r="G21" s="110">
        <v>0.05</v>
      </c>
      <c r="H21" s="108">
        <v>6</v>
      </c>
      <c r="I21" s="110">
        <v>8.4507042253521125E-2</v>
      </c>
    </row>
    <row r="22" spans="1:9" ht="15" customHeight="1">
      <c r="A22" s="49" t="s">
        <v>399</v>
      </c>
      <c r="B22" s="45">
        <v>3</v>
      </c>
      <c r="C22" s="46">
        <v>8.5714285714285715E-2</v>
      </c>
      <c r="D22" s="45">
        <v>2</v>
      </c>
      <c r="E22" s="46">
        <v>6.4516129032258063E-2</v>
      </c>
      <c r="F22" s="77">
        <v>4</v>
      </c>
      <c r="G22" s="110">
        <v>0.1</v>
      </c>
      <c r="H22" s="108">
        <v>6</v>
      </c>
      <c r="I22" s="110">
        <v>8.4507042253521125E-2</v>
      </c>
    </row>
    <row r="23" spans="1:9" ht="15" customHeight="1">
      <c r="A23" s="49" t="s">
        <v>405</v>
      </c>
      <c r="B23" s="45">
        <v>1</v>
      </c>
      <c r="C23" s="46">
        <v>2.8571428571428571E-2</v>
      </c>
      <c r="D23" s="108">
        <v>0</v>
      </c>
      <c r="E23" s="110">
        <v>0</v>
      </c>
      <c r="F23" s="77">
        <v>1</v>
      </c>
      <c r="G23" s="110">
        <v>2.5000000000000001E-2</v>
      </c>
      <c r="H23" s="108">
        <v>2</v>
      </c>
      <c r="I23" s="110">
        <v>2.8169014084507043E-2</v>
      </c>
    </row>
    <row r="24" spans="1:9" ht="15" customHeight="1">
      <c r="A24" s="49" t="s">
        <v>550</v>
      </c>
      <c r="B24" s="45">
        <v>8</v>
      </c>
      <c r="C24" s="46">
        <v>0.22857142857142859</v>
      </c>
      <c r="D24" s="45">
        <v>9</v>
      </c>
      <c r="E24" s="46">
        <v>0.29032258064516131</v>
      </c>
      <c r="F24" s="77">
        <v>8</v>
      </c>
      <c r="G24" s="110">
        <v>0.2</v>
      </c>
      <c r="H24" s="108">
        <v>12</v>
      </c>
      <c r="I24" s="110">
        <v>0.16901408450704225</v>
      </c>
    </row>
    <row r="25" spans="1:9" ht="15" customHeight="1">
      <c r="A25" s="62" t="s">
        <v>152</v>
      </c>
      <c r="B25" s="50">
        <v>35</v>
      </c>
      <c r="C25" s="51">
        <v>1</v>
      </c>
      <c r="D25" s="50">
        <v>31</v>
      </c>
      <c r="E25" s="51">
        <v>1</v>
      </c>
      <c r="F25" s="87">
        <f>SUM(F7:F24)</f>
        <v>40</v>
      </c>
      <c r="G25" s="111">
        <f>SUM(G7:G24)</f>
        <v>1</v>
      </c>
      <c r="H25" s="87">
        <f>SUM(H7:H24)</f>
        <v>71</v>
      </c>
      <c r="I25" s="111">
        <f>SUM(I7:I24)</f>
        <v>0.99999999999999989</v>
      </c>
    </row>
    <row r="26" spans="1:9" ht="24.95" customHeight="1">
      <c r="A26" s="681" t="s">
        <v>551</v>
      </c>
      <c r="B26" s="682"/>
      <c r="C26" s="682"/>
      <c r="D26" s="682"/>
      <c r="E26" s="682"/>
      <c r="F26" s="682"/>
      <c r="G26" s="682"/>
      <c r="H26" s="682"/>
      <c r="I26" s="682"/>
    </row>
  </sheetData>
  <mergeCells count="4">
    <mergeCell ref="A4:I4"/>
    <mergeCell ref="A3:I3"/>
    <mergeCell ref="A2:I2"/>
    <mergeCell ref="A26:I26"/>
  </mergeCells>
  <conditionalFormatting sqref="A4">
    <cfRule type="duplicateValues" dxfId="82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35B-64C2-C146-B5F8-95986CB1098F}">
  <dimension ref="A1:I31"/>
  <sheetViews>
    <sheetView showGridLines="0" zoomScaleNormal="100" workbookViewId="0">
      <selection activeCell="L25" sqref="L25"/>
    </sheetView>
  </sheetViews>
  <sheetFormatPr defaultColWidth="11.42578125" defaultRowHeight="15"/>
  <cols>
    <col min="1" max="1" width="24.140625" style="128" customWidth="1"/>
    <col min="2" max="2" width="15.140625" style="128" customWidth="1"/>
    <col min="3" max="3" width="7.42578125" style="128" customWidth="1"/>
    <col min="4" max="4" width="15.28515625" style="128" customWidth="1"/>
    <col min="5" max="5" width="9.140625" style="128" customWidth="1"/>
    <col min="6" max="6" width="14.42578125" style="128" customWidth="1"/>
    <col min="7" max="7" width="9.140625" style="128" customWidth="1"/>
    <col min="8" max="8" width="15.7109375" style="128" customWidth="1"/>
    <col min="9" max="9" width="10.140625" style="128" customWidth="1"/>
    <col min="10" max="16384" width="11.42578125" style="128"/>
  </cols>
  <sheetData>
    <row r="1" spans="1:9" s="114" customFormat="1" ht="59.25" customHeight="1"/>
    <row r="2" spans="1:9" s="115" customFormat="1" ht="3.75" customHeight="1"/>
    <row r="3" spans="1:9" s="116" customFormat="1" ht="12.95"/>
    <row r="4" spans="1:9" s="116" customFormat="1" ht="21">
      <c r="A4" s="617" t="s">
        <v>110</v>
      </c>
      <c r="B4" s="617"/>
      <c r="C4" s="617"/>
      <c r="D4" s="617"/>
      <c r="E4" s="617"/>
      <c r="F4" s="617"/>
      <c r="G4" s="617"/>
      <c r="H4" s="617"/>
      <c r="I4" s="617"/>
    </row>
    <row r="5" spans="1:9" s="116" customFormat="1" ht="30" customHeight="1">
      <c r="A5" s="688" t="s">
        <v>77</v>
      </c>
      <c r="B5" s="688"/>
      <c r="C5" s="688"/>
      <c r="D5" s="688"/>
      <c r="E5" s="688"/>
      <c r="F5" s="688"/>
      <c r="G5" s="688"/>
      <c r="H5" s="688"/>
      <c r="I5" s="688"/>
    </row>
    <row r="6" spans="1:9" s="116" customFormat="1" ht="13.35" customHeight="1">
      <c r="A6" s="689" t="s">
        <v>540</v>
      </c>
      <c r="B6" s="689"/>
      <c r="C6" s="689"/>
      <c r="D6" s="689"/>
      <c r="E6" s="689"/>
      <c r="F6" s="689"/>
      <c r="G6" s="689"/>
      <c r="H6" s="689"/>
      <c r="I6" s="689"/>
    </row>
    <row r="7" spans="1:9" s="116" customFormat="1" ht="12.95"/>
    <row r="8" spans="1:9" s="116" customFormat="1" ht="29.1" customHeight="1">
      <c r="A8" s="41" t="s">
        <v>541</v>
      </c>
      <c r="B8" s="31" t="s">
        <v>573</v>
      </c>
      <c r="C8" s="31" t="s">
        <v>153</v>
      </c>
      <c r="D8" s="31" t="s">
        <v>574</v>
      </c>
      <c r="E8" s="31" t="s">
        <v>153</v>
      </c>
      <c r="F8" s="31" t="s">
        <v>544</v>
      </c>
      <c r="G8" s="31" t="s">
        <v>153</v>
      </c>
      <c r="H8" s="31" t="s">
        <v>545</v>
      </c>
      <c r="I8" s="31" t="s">
        <v>153</v>
      </c>
    </row>
    <row r="9" spans="1:9" s="116" customFormat="1" ht="14.1">
      <c r="A9" s="118" t="s">
        <v>396</v>
      </c>
      <c r="B9" s="119">
        <v>11</v>
      </c>
      <c r="C9" s="120">
        <v>0.216</v>
      </c>
      <c r="D9" s="121">
        <v>11</v>
      </c>
      <c r="E9" s="122">
        <f t="shared" ref="E9:E29" si="0">+D9/$D$30</f>
        <v>0.14666666666666667</v>
      </c>
      <c r="F9" s="123">
        <v>11</v>
      </c>
      <c r="G9" s="124">
        <v>0.13414634146341464</v>
      </c>
      <c r="H9" s="123">
        <v>15</v>
      </c>
      <c r="I9" s="124">
        <v>0.15625</v>
      </c>
    </row>
    <row r="10" spans="1:9" s="116" customFormat="1" ht="14.1">
      <c r="A10" s="118" t="s">
        <v>397</v>
      </c>
      <c r="B10" s="119">
        <v>1</v>
      </c>
      <c r="C10" s="120">
        <v>0.02</v>
      </c>
      <c r="D10" s="121">
        <v>3</v>
      </c>
      <c r="E10" s="122">
        <f t="shared" si="0"/>
        <v>0.04</v>
      </c>
      <c r="F10" s="123">
        <v>3</v>
      </c>
      <c r="G10" s="124">
        <v>3.6585365853658534E-2</v>
      </c>
      <c r="H10" s="123">
        <v>4</v>
      </c>
      <c r="I10" s="124">
        <v>4.1666666666666664E-2</v>
      </c>
    </row>
    <row r="11" spans="1:9" s="116" customFormat="1" ht="14.1">
      <c r="A11" s="118" t="s">
        <v>546</v>
      </c>
      <c r="B11" s="119">
        <v>24</v>
      </c>
      <c r="C11" s="120">
        <v>0.47099999999999997</v>
      </c>
      <c r="D11" s="121">
        <v>34</v>
      </c>
      <c r="E11" s="122">
        <f t="shared" si="0"/>
        <v>0.45333333333333331</v>
      </c>
      <c r="F11" s="123">
        <v>36</v>
      </c>
      <c r="G11" s="124">
        <v>0.43902439024390244</v>
      </c>
      <c r="H11" s="123">
        <v>40</v>
      </c>
      <c r="I11" s="124">
        <v>0.41666666666666669</v>
      </c>
    </row>
    <row r="12" spans="1:9" s="116" customFormat="1" ht="14.1">
      <c r="A12" s="118" t="s">
        <v>547</v>
      </c>
      <c r="B12" s="119">
        <v>1</v>
      </c>
      <c r="C12" s="120">
        <v>0.02</v>
      </c>
      <c r="D12" s="121">
        <v>2</v>
      </c>
      <c r="E12" s="122">
        <f t="shared" si="0"/>
        <v>2.6666666666666668E-2</v>
      </c>
      <c r="F12" s="123">
        <v>1</v>
      </c>
      <c r="G12" s="124">
        <v>1.2195121951219513E-2</v>
      </c>
      <c r="H12" s="123">
        <v>1</v>
      </c>
      <c r="I12" s="124">
        <v>1.0416666666666666E-2</v>
      </c>
    </row>
    <row r="13" spans="1:9" s="116" customFormat="1" ht="14.1">
      <c r="A13" s="118" t="s">
        <v>403</v>
      </c>
      <c r="B13" s="119">
        <v>1</v>
      </c>
      <c r="C13" s="120">
        <v>0.02</v>
      </c>
      <c r="D13" s="121">
        <v>2</v>
      </c>
      <c r="E13" s="122">
        <f t="shared" si="0"/>
        <v>2.6666666666666668E-2</v>
      </c>
      <c r="F13" s="123">
        <v>2</v>
      </c>
      <c r="G13" s="124">
        <v>2.4390243902439025E-2</v>
      </c>
      <c r="H13" s="123">
        <v>2</v>
      </c>
      <c r="I13" s="124">
        <v>2.0833333333333332E-2</v>
      </c>
    </row>
    <row r="14" spans="1:9" s="116" customFormat="1" ht="14.1">
      <c r="A14" s="118" t="s">
        <v>402</v>
      </c>
      <c r="B14" s="121">
        <v>2</v>
      </c>
      <c r="C14" s="122">
        <v>3.9E-2</v>
      </c>
      <c r="D14" s="121">
        <v>2</v>
      </c>
      <c r="E14" s="122">
        <f t="shared" si="0"/>
        <v>2.6666666666666668E-2</v>
      </c>
      <c r="F14" s="123">
        <v>2</v>
      </c>
      <c r="G14" s="124">
        <v>2.4390243902439025E-2</v>
      </c>
      <c r="H14" s="123">
        <v>2</v>
      </c>
      <c r="I14" s="124">
        <v>2.0833333333333332E-2</v>
      </c>
    </row>
    <row r="15" spans="1:9" s="116" customFormat="1" ht="14.1">
      <c r="A15" s="125" t="s">
        <v>418</v>
      </c>
      <c r="B15" s="126">
        <v>0</v>
      </c>
      <c r="C15" s="127">
        <v>0</v>
      </c>
      <c r="D15" s="126">
        <v>0</v>
      </c>
      <c r="E15" s="127">
        <v>0</v>
      </c>
      <c r="F15" s="126">
        <v>0</v>
      </c>
      <c r="G15" s="127">
        <v>0</v>
      </c>
      <c r="H15" s="126">
        <v>1</v>
      </c>
      <c r="I15" s="127">
        <v>1.0416666666666666E-2</v>
      </c>
    </row>
    <row r="16" spans="1:9" s="116" customFormat="1" ht="14.1">
      <c r="A16" s="118" t="s">
        <v>406</v>
      </c>
      <c r="B16" s="119">
        <v>1</v>
      </c>
      <c r="C16" s="120">
        <v>0.02</v>
      </c>
      <c r="D16" s="121">
        <v>3</v>
      </c>
      <c r="E16" s="122">
        <f t="shared" si="0"/>
        <v>0.04</v>
      </c>
      <c r="F16" s="123">
        <v>3</v>
      </c>
      <c r="G16" s="124">
        <v>3.6585365853658534E-2</v>
      </c>
      <c r="H16" s="123">
        <v>5</v>
      </c>
      <c r="I16" s="124">
        <v>5.2083333333333336E-2</v>
      </c>
    </row>
    <row r="17" spans="1:9" s="116" customFormat="1" ht="14.1">
      <c r="A17" s="118" t="s">
        <v>415</v>
      </c>
      <c r="B17" s="126">
        <v>0</v>
      </c>
      <c r="C17" s="127">
        <v>0</v>
      </c>
      <c r="D17" s="126">
        <v>0</v>
      </c>
      <c r="E17" s="127">
        <v>0</v>
      </c>
      <c r="F17" s="123">
        <v>1</v>
      </c>
      <c r="G17" s="124">
        <v>1.2195121951219513E-2</v>
      </c>
      <c r="H17" s="123">
        <v>1</v>
      </c>
      <c r="I17" s="124">
        <v>1.0416666666666666E-2</v>
      </c>
    </row>
    <row r="18" spans="1:9" s="116" customFormat="1" ht="14.1">
      <c r="A18" s="125" t="s">
        <v>419</v>
      </c>
      <c r="B18" s="126">
        <v>0</v>
      </c>
      <c r="C18" s="127">
        <v>0</v>
      </c>
      <c r="D18" s="126">
        <v>0</v>
      </c>
      <c r="E18" s="127">
        <v>0</v>
      </c>
      <c r="F18" s="126">
        <v>0</v>
      </c>
      <c r="G18" s="127">
        <v>0</v>
      </c>
      <c r="H18" s="126">
        <v>1</v>
      </c>
      <c r="I18" s="127">
        <v>1.0416666666666666E-2</v>
      </c>
    </row>
    <row r="19" spans="1:9">
      <c r="A19" s="118" t="s">
        <v>575</v>
      </c>
      <c r="B19" s="126">
        <v>0</v>
      </c>
      <c r="C19" s="127">
        <v>0</v>
      </c>
      <c r="D19" s="121">
        <v>1</v>
      </c>
      <c r="E19" s="122">
        <f t="shared" si="0"/>
        <v>1.3333333333333334E-2</v>
      </c>
      <c r="F19" s="123">
        <v>1</v>
      </c>
      <c r="G19" s="124">
        <v>1.2195121951219513E-2</v>
      </c>
      <c r="H19" s="123">
        <v>1</v>
      </c>
      <c r="I19" s="124">
        <v>1.0416666666666666E-2</v>
      </c>
    </row>
    <row r="20" spans="1:9">
      <c r="A20" s="118" t="s">
        <v>410</v>
      </c>
      <c r="B20" s="126">
        <v>0</v>
      </c>
      <c r="C20" s="127">
        <v>0</v>
      </c>
      <c r="D20" s="121">
        <v>1</v>
      </c>
      <c r="E20" s="122">
        <f t="shared" si="0"/>
        <v>1.3333333333333334E-2</v>
      </c>
      <c r="F20" s="123">
        <v>1</v>
      </c>
      <c r="G20" s="124">
        <v>1.2195121951219513E-2</v>
      </c>
      <c r="H20" s="123">
        <v>1</v>
      </c>
      <c r="I20" s="124">
        <v>1.0416666666666666E-2</v>
      </c>
    </row>
    <row r="21" spans="1:9">
      <c r="A21" s="118" t="s">
        <v>413</v>
      </c>
      <c r="B21" s="126">
        <v>0</v>
      </c>
      <c r="C21" s="127">
        <v>0</v>
      </c>
      <c r="D21" s="121">
        <v>1</v>
      </c>
      <c r="E21" s="122">
        <f t="shared" si="0"/>
        <v>1.3333333333333334E-2</v>
      </c>
      <c r="F21" s="123">
        <v>1</v>
      </c>
      <c r="G21" s="124">
        <v>1.2195121951219513E-2</v>
      </c>
      <c r="H21" s="123">
        <v>2</v>
      </c>
      <c r="I21" s="124">
        <v>2.0833333333333332E-2</v>
      </c>
    </row>
    <row r="22" spans="1:9">
      <c r="A22" s="118" t="s">
        <v>408</v>
      </c>
      <c r="B22" s="126">
        <v>0</v>
      </c>
      <c r="C22" s="127">
        <v>0</v>
      </c>
      <c r="D22" s="126">
        <v>0</v>
      </c>
      <c r="E22" s="127">
        <v>0</v>
      </c>
      <c r="F22" s="123">
        <v>1</v>
      </c>
      <c r="G22" s="124">
        <v>1.2195121951219513E-2</v>
      </c>
      <c r="H22" s="123">
        <v>1</v>
      </c>
      <c r="I22" s="124">
        <v>1.0416666666666666E-2</v>
      </c>
    </row>
    <row r="23" spans="1:9">
      <c r="A23" s="118" t="s">
        <v>409</v>
      </c>
      <c r="B23" s="119">
        <v>1</v>
      </c>
      <c r="C23" s="120">
        <v>0.02</v>
      </c>
      <c r="D23" s="121">
        <v>3</v>
      </c>
      <c r="E23" s="122">
        <f t="shared" si="0"/>
        <v>0.04</v>
      </c>
      <c r="F23" s="123">
        <v>2</v>
      </c>
      <c r="G23" s="124">
        <v>2.4390243902439025E-2</v>
      </c>
      <c r="H23" s="123">
        <v>3</v>
      </c>
      <c r="I23" s="124">
        <v>3.125E-2</v>
      </c>
    </row>
    <row r="24" spans="1:9">
      <c r="A24" s="118" t="s">
        <v>548</v>
      </c>
      <c r="B24" s="119">
        <v>1</v>
      </c>
      <c r="C24" s="120">
        <v>0.02</v>
      </c>
      <c r="D24" s="121">
        <v>3</v>
      </c>
      <c r="E24" s="122">
        <f t="shared" si="0"/>
        <v>0.04</v>
      </c>
      <c r="F24" s="123">
        <v>2</v>
      </c>
      <c r="G24" s="124">
        <v>2.4390243902439025E-2</v>
      </c>
      <c r="H24" s="123">
        <v>3</v>
      </c>
      <c r="I24" s="124">
        <v>3.125E-2</v>
      </c>
    </row>
    <row r="25" spans="1:9">
      <c r="A25" s="118" t="s">
        <v>414</v>
      </c>
      <c r="B25" s="121">
        <v>1</v>
      </c>
      <c r="C25" s="120">
        <v>0.02</v>
      </c>
      <c r="D25" s="121">
        <v>1</v>
      </c>
      <c r="E25" s="122">
        <f t="shared" si="0"/>
        <v>1.3333333333333334E-2</v>
      </c>
      <c r="F25" s="123">
        <v>1</v>
      </c>
      <c r="G25" s="124">
        <v>1.2195121951219513E-2</v>
      </c>
      <c r="H25" s="123">
        <v>1</v>
      </c>
      <c r="I25" s="124">
        <v>1.0416666666666666E-2</v>
      </c>
    </row>
    <row r="26" spans="1:9">
      <c r="A26" s="118" t="s">
        <v>400</v>
      </c>
      <c r="B26" s="121">
        <v>1</v>
      </c>
      <c r="C26" s="120">
        <v>0.02</v>
      </c>
      <c r="D26" s="121">
        <v>1</v>
      </c>
      <c r="E26" s="122">
        <f t="shared" si="0"/>
        <v>1.3333333333333334E-2</v>
      </c>
      <c r="F26" s="123">
        <v>2</v>
      </c>
      <c r="G26" s="124">
        <v>2.4390243902439025E-2</v>
      </c>
      <c r="H26" s="123">
        <v>2</v>
      </c>
      <c r="I26" s="124">
        <v>2.0833333333333332E-2</v>
      </c>
    </row>
    <row r="27" spans="1:9">
      <c r="A27" s="118" t="s">
        <v>399</v>
      </c>
      <c r="B27" s="121">
        <v>1</v>
      </c>
      <c r="C27" s="120">
        <v>0.02</v>
      </c>
      <c r="D27" s="121">
        <v>1</v>
      </c>
      <c r="E27" s="122">
        <f t="shared" si="0"/>
        <v>1.3333333333333334E-2</v>
      </c>
      <c r="F27" s="123">
        <v>2</v>
      </c>
      <c r="G27" s="124">
        <v>2.4390243902439025E-2</v>
      </c>
      <c r="H27" s="123">
        <v>2</v>
      </c>
      <c r="I27" s="124">
        <v>2.0833333333333332E-2</v>
      </c>
    </row>
    <row r="28" spans="1:9">
      <c r="A28" s="118" t="s">
        <v>405</v>
      </c>
      <c r="B28" s="121">
        <v>1</v>
      </c>
      <c r="C28" s="120">
        <v>0.02</v>
      </c>
      <c r="D28" s="121">
        <v>1</v>
      </c>
      <c r="E28" s="122">
        <f t="shared" si="0"/>
        <v>1.3333333333333334E-2</v>
      </c>
      <c r="F28" s="123">
        <v>1</v>
      </c>
      <c r="G28" s="124">
        <v>1.2195121951219513E-2</v>
      </c>
      <c r="H28" s="123">
        <v>2</v>
      </c>
      <c r="I28" s="124">
        <v>2.0833333333333332E-2</v>
      </c>
    </row>
    <row r="29" spans="1:9">
      <c r="A29" s="118" t="s">
        <v>550</v>
      </c>
      <c r="B29" s="121">
        <v>4</v>
      </c>
      <c r="C29" s="122">
        <v>7.8E-2</v>
      </c>
      <c r="D29" s="121">
        <v>5</v>
      </c>
      <c r="E29" s="122">
        <f t="shared" si="0"/>
        <v>6.6666666666666666E-2</v>
      </c>
      <c r="F29" s="123">
        <v>9</v>
      </c>
      <c r="G29" s="124">
        <v>0.10975609756097561</v>
      </c>
      <c r="H29" s="123">
        <v>6</v>
      </c>
      <c r="I29" s="124">
        <v>6.25E-2</v>
      </c>
    </row>
    <row r="30" spans="1:9">
      <c r="A30" s="129" t="s">
        <v>152</v>
      </c>
      <c r="B30" s="130">
        <f>SUM(B9:B29)</f>
        <v>51</v>
      </c>
      <c r="C30" s="131">
        <v>1</v>
      </c>
      <c r="D30" s="41">
        <f>SUM(D9:D29)</f>
        <v>75</v>
      </c>
      <c r="E30" s="132">
        <f>+D30/$D$30</f>
        <v>1</v>
      </c>
      <c r="F30" s="133">
        <f>SUM(F9:F29)</f>
        <v>82</v>
      </c>
      <c r="G30" s="134">
        <f>SUM(G9:G29)</f>
        <v>1.0000000000000002</v>
      </c>
      <c r="H30" s="133">
        <f>SUM(H9:H29)</f>
        <v>96</v>
      </c>
      <c r="I30" s="134">
        <f>SUM(I9:I29)</f>
        <v>1</v>
      </c>
    </row>
    <row r="31" spans="1:9">
      <c r="A31" s="135" t="s">
        <v>576</v>
      </c>
      <c r="B31" s="135"/>
      <c r="C31" s="135"/>
    </row>
  </sheetData>
  <sheetProtection selectLockedCells="1" selectUnlockedCells="1"/>
  <mergeCells count="3">
    <mergeCell ref="A4:I4"/>
    <mergeCell ref="A5:I5"/>
    <mergeCell ref="A6:I6"/>
  </mergeCells>
  <conditionalFormatting sqref="A6">
    <cfRule type="duplicateValues" dxfId="81" priority="2"/>
  </conditionalFormatting>
  <conditionalFormatting sqref="A5">
    <cfRule type="duplicateValues" dxfId="8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407A-3F72-2946-93F1-7BB14EF05F2C}">
  <dimension ref="A1:X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23" width="11.42578125" style="142"/>
    <col min="24" max="24" width="14.140625" style="128" bestFit="1" customWidth="1"/>
    <col min="25" max="16384" width="11.42578125" style="128"/>
  </cols>
  <sheetData>
    <row r="1" spans="1:24" s="114" customFormat="1" ht="59.25" customHeight="1">
      <c r="B1" s="371"/>
      <c r="C1" s="371"/>
    </row>
    <row r="2" spans="1:24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</row>
    <row r="3" spans="1:24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</row>
    <row r="4" spans="1:24">
      <c r="A4" s="191" t="s">
        <v>11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</row>
    <row r="5" spans="1:24">
      <c r="A5" s="383" t="s">
        <v>186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</row>
    <row r="6" spans="1:24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</row>
    <row r="8" spans="1:24" s="116" customFormat="1" ht="12.95">
      <c r="A8" s="618" t="s">
        <v>112</v>
      </c>
      <c r="B8" s="621"/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623"/>
    </row>
    <row r="9" spans="1:24" s="116" customFormat="1" ht="38.25" customHeight="1">
      <c r="A9" s="619"/>
      <c r="B9" s="621" t="s">
        <v>187</v>
      </c>
      <c r="C9" s="623"/>
      <c r="D9" s="621" t="s">
        <v>188</v>
      </c>
      <c r="E9" s="623"/>
      <c r="F9" s="625" t="s">
        <v>189</v>
      </c>
      <c r="G9" s="626"/>
      <c r="H9" s="621" t="s">
        <v>190</v>
      </c>
      <c r="I9" s="623"/>
      <c r="J9" s="621" t="s">
        <v>191</v>
      </c>
      <c r="K9" s="623"/>
      <c r="L9" s="621" t="s">
        <v>192</v>
      </c>
      <c r="M9" s="623"/>
      <c r="N9" s="621" t="s">
        <v>193</v>
      </c>
      <c r="O9" s="623"/>
      <c r="P9" s="621" t="s">
        <v>194</v>
      </c>
      <c r="Q9" s="623"/>
      <c r="R9" s="621" t="s">
        <v>195</v>
      </c>
      <c r="S9" s="623"/>
      <c r="T9" s="621" t="s">
        <v>196</v>
      </c>
      <c r="U9" s="623"/>
      <c r="V9" s="621" t="s">
        <v>197</v>
      </c>
      <c r="W9" s="623"/>
      <c r="X9" s="41" t="s">
        <v>198</v>
      </c>
    </row>
    <row r="10" spans="1:24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 t="s">
        <v>152</v>
      </c>
      <c r="K10" s="41" t="s">
        <v>153</v>
      </c>
      <c r="L10" s="41" t="s">
        <v>152</v>
      </c>
      <c r="M10" s="41" t="s">
        <v>153</v>
      </c>
      <c r="N10" s="41" t="s">
        <v>152</v>
      </c>
      <c r="O10" s="41" t="s">
        <v>153</v>
      </c>
      <c r="P10" s="41" t="s">
        <v>152</v>
      </c>
      <c r="Q10" s="41" t="s">
        <v>153</v>
      </c>
      <c r="R10" s="41" t="s">
        <v>152</v>
      </c>
      <c r="S10" s="41" t="s">
        <v>153</v>
      </c>
      <c r="T10" s="41" t="s">
        <v>152</v>
      </c>
      <c r="U10" s="41" t="s">
        <v>153</v>
      </c>
      <c r="V10" s="41" t="s">
        <v>152</v>
      </c>
      <c r="W10" s="41" t="s">
        <v>153</v>
      </c>
      <c r="X10" s="41"/>
    </row>
    <row r="11" spans="1:24" s="116" customFormat="1" ht="12.95">
      <c r="A11" s="376" t="s">
        <v>114</v>
      </c>
      <c r="B11" s="377">
        <f>SUM(B12:B43)</f>
        <v>5020</v>
      </c>
      <c r="C11" s="381">
        <f t="shared" ref="C11:C43" si="0">B11/$X11</f>
        <v>0.14905873270384226</v>
      </c>
      <c r="D11" s="377">
        <f>SUM(D12:D43)</f>
        <v>4491</v>
      </c>
      <c r="E11" s="381">
        <f t="shared" ref="E11:E43" si="1">D11/$X11</f>
        <v>0.13335114911811866</v>
      </c>
      <c r="F11" s="377">
        <f>SUM(F12:F43)</f>
        <v>3581</v>
      </c>
      <c r="G11" s="381">
        <f t="shared" ref="G11:G43" si="2">F11/$X11</f>
        <v>0.10633054219371697</v>
      </c>
      <c r="H11" s="377">
        <f>SUM(H12:H43)</f>
        <v>640</v>
      </c>
      <c r="I11" s="381">
        <f t="shared" ref="I11:I43" si="3">H11/$X11</f>
        <v>1.900350377100778E-2</v>
      </c>
      <c r="J11" s="377">
        <f>SUM(J12:J43)</f>
        <v>344</v>
      </c>
      <c r="K11" s="381">
        <f t="shared" ref="K11:K43" si="4">J11/$X11</f>
        <v>1.0214383276916681E-2</v>
      </c>
      <c r="L11" s="377">
        <f>SUM(L12:L43)</f>
        <v>8170</v>
      </c>
      <c r="M11" s="381">
        <f t="shared" ref="M11:M43" si="5">L11/$X11</f>
        <v>0.2425916028267712</v>
      </c>
      <c r="N11" s="377">
        <f>SUM(N12:N43)</f>
        <v>439</v>
      </c>
      <c r="O11" s="381">
        <f t="shared" ref="O11:O43" si="6">N11/$X11</f>
        <v>1.3035215867925649E-2</v>
      </c>
      <c r="P11" s="377">
        <f>SUM(P12:P43)</f>
        <v>170</v>
      </c>
      <c r="Q11" s="381">
        <f t="shared" ref="Q11:Q43" si="7">P11/$X11</f>
        <v>5.0478056891739417E-3</v>
      </c>
      <c r="R11" s="377">
        <f>SUM(R12:R43)</f>
        <v>21</v>
      </c>
      <c r="S11" s="381">
        <f t="shared" ref="S11:S43" si="8">R11/$X11</f>
        <v>6.2355246748619275E-4</v>
      </c>
      <c r="T11" s="377">
        <f>SUM(T12:T43)</f>
        <v>315</v>
      </c>
      <c r="U11" s="381">
        <f t="shared" ref="U11:U43" si="9">T11/$X11</f>
        <v>9.3532870122928907E-3</v>
      </c>
      <c r="V11" s="377">
        <f>SUM(V12:V43)</f>
        <v>395</v>
      </c>
      <c r="W11" s="381">
        <f t="shared" ref="W11:W43" si="10">V11/$X11</f>
        <v>1.1728724983668865E-2</v>
      </c>
      <c r="X11" s="377">
        <f>SUM(X12:X43)</f>
        <v>33678</v>
      </c>
    </row>
    <row r="12" spans="1:24" s="116" customFormat="1" ht="12.95">
      <c r="A12" s="291" t="s">
        <v>115</v>
      </c>
      <c r="B12" s="379">
        <v>95</v>
      </c>
      <c r="C12" s="382">
        <f t="shared" si="0"/>
        <v>0.11699507389162561</v>
      </c>
      <c r="D12" s="379">
        <v>7</v>
      </c>
      <c r="E12" s="382">
        <f t="shared" si="1"/>
        <v>8.6206896551724137E-3</v>
      </c>
      <c r="F12" s="379">
        <v>1</v>
      </c>
      <c r="G12" s="382">
        <f t="shared" si="2"/>
        <v>1.2315270935960591E-3</v>
      </c>
      <c r="H12" s="379">
        <v>13</v>
      </c>
      <c r="I12" s="382">
        <f t="shared" si="3"/>
        <v>1.600985221674877E-2</v>
      </c>
      <c r="J12" s="379">
        <v>104</v>
      </c>
      <c r="K12" s="382">
        <f t="shared" si="4"/>
        <v>0.12807881773399016</v>
      </c>
      <c r="L12" s="379">
        <v>729</v>
      </c>
      <c r="M12" s="382">
        <f t="shared" si="5"/>
        <v>0.89778325123152714</v>
      </c>
      <c r="N12" s="379">
        <v>6</v>
      </c>
      <c r="O12" s="382">
        <f t="shared" si="6"/>
        <v>7.3891625615763543E-3</v>
      </c>
      <c r="P12" s="379">
        <v>4</v>
      </c>
      <c r="Q12" s="382">
        <f t="shared" si="7"/>
        <v>4.9261083743842365E-3</v>
      </c>
      <c r="R12" s="379">
        <v>0</v>
      </c>
      <c r="S12" s="382">
        <f t="shared" si="8"/>
        <v>0</v>
      </c>
      <c r="T12" s="379">
        <v>5</v>
      </c>
      <c r="U12" s="382">
        <f t="shared" si="9"/>
        <v>6.1576354679802959E-3</v>
      </c>
      <c r="V12" s="379">
        <v>1</v>
      </c>
      <c r="W12" s="382">
        <f t="shared" si="10"/>
        <v>1.2315270935960591E-3</v>
      </c>
      <c r="X12" s="379">
        <v>812</v>
      </c>
    </row>
    <row r="13" spans="1:24" s="116" customFormat="1" ht="12.95">
      <c r="A13" s="291" t="s">
        <v>116</v>
      </c>
      <c r="B13" s="379">
        <v>247</v>
      </c>
      <c r="C13" s="382">
        <f t="shared" si="0"/>
        <v>0.16038961038961039</v>
      </c>
      <c r="D13" s="379">
        <v>327</v>
      </c>
      <c r="E13" s="382">
        <f t="shared" si="1"/>
        <v>0.21233766233766233</v>
      </c>
      <c r="F13" s="379">
        <v>150</v>
      </c>
      <c r="G13" s="382">
        <f t="shared" si="2"/>
        <v>9.7402597402597407E-2</v>
      </c>
      <c r="H13" s="379">
        <v>21</v>
      </c>
      <c r="I13" s="382">
        <f t="shared" si="3"/>
        <v>1.3636363636363636E-2</v>
      </c>
      <c r="J13" s="379">
        <v>2</v>
      </c>
      <c r="K13" s="382">
        <f t="shared" si="4"/>
        <v>1.2987012987012987E-3</v>
      </c>
      <c r="L13" s="379">
        <v>242</v>
      </c>
      <c r="M13" s="382">
        <f t="shared" si="5"/>
        <v>0.15714285714285714</v>
      </c>
      <c r="N13" s="379">
        <v>10</v>
      </c>
      <c r="O13" s="382">
        <f t="shared" si="6"/>
        <v>6.4935064935064939E-3</v>
      </c>
      <c r="P13" s="379">
        <v>6</v>
      </c>
      <c r="Q13" s="382">
        <f t="shared" si="7"/>
        <v>3.8961038961038961E-3</v>
      </c>
      <c r="R13" s="379">
        <v>3</v>
      </c>
      <c r="S13" s="382">
        <f t="shared" si="8"/>
        <v>1.9480519480519481E-3</v>
      </c>
      <c r="T13" s="379">
        <v>14</v>
      </c>
      <c r="U13" s="382">
        <f t="shared" si="9"/>
        <v>9.0909090909090905E-3</v>
      </c>
      <c r="V13" s="379">
        <v>9</v>
      </c>
      <c r="W13" s="382">
        <f t="shared" si="10"/>
        <v>5.8441558441558444E-3</v>
      </c>
      <c r="X13" s="379">
        <v>1540</v>
      </c>
    </row>
    <row r="14" spans="1:24" s="116" customFormat="1" ht="12.95">
      <c r="A14" s="291" t="s">
        <v>117</v>
      </c>
      <c r="B14" s="379">
        <v>5</v>
      </c>
      <c r="C14" s="382">
        <f t="shared" si="0"/>
        <v>0.29411764705882354</v>
      </c>
      <c r="D14" s="379">
        <v>7</v>
      </c>
      <c r="E14" s="382">
        <f t="shared" si="1"/>
        <v>0.41176470588235292</v>
      </c>
      <c r="F14" s="379">
        <v>8</v>
      </c>
      <c r="G14" s="382">
        <f t="shared" si="2"/>
        <v>0.47058823529411764</v>
      </c>
      <c r="H14" s="379">
        <v>0</v>
      </c>
      <c r="I14" s="382">
        <f t="shared" si="3"/>
        <v>0</v>
      </c>
      <c r="J14" s="379">
        <v>1</v>
      </c>
      <c r="K14" s="382">
        <f t="shared" si="4"/>
        <v>5.8823529411764705E-2</v>
      </c>
      <c r="L14" s="379">
        <v>2</v>
      </c>
      <c r="M14" s="382">
        <f t="shared" si="5"/>
        <v>0.11764705882352941</v>
      </c>
      <c r="N14" s="379">
        <v>0</v>
      </c>
      <c r="O14" s="382">
        <f t="shared" si="6"/>
        <v>0</v>
      </c>
      <c r="P14" s="379">
        <v>0</v>
      </c>
      <c r="Q14" s="382">
        <f t="shared" si="7"/>
        <v>0</v>
      </c>
      <c r="R14" s="379">
        <v>0</v>
      </c>
      <c r="S14" s="382">
        <f t="shared" si="8"/>
        <v>0</v>
      </c>
      <c r="T14" s="379">
        <v>0</v>
      </c>
      <c r="U14" s="382">
        <f t="shared" si="9"/>
        <v>0</v>
      </c>
      <c r="V14" s="379">
        <v>0</v>
      </c>
      <c r="W14" s="382">
        <f t="shared" si="10"/>
        <v>0</v>
      </c>
      <c r="X14" s="379">
        <v>17</v>
      </c>
    </row>
    <row r="15" spans="1:24" s="116" customFormat="1" ht="12.95">
      <c r="A15" s="291" t="s">
        <v>118</v>
      </c>
      <c r="B15" s="379">
        <v>366</v>
      </c>
      <c r="C15" s="382">
        <f t="shared" si="0"/>
        <v>0.18373493975903615</v>
      </c>
      <c r="D15" s="379">
        <v>84</v>
      </c>
      <c r="E15" s="382">
        <f t="shared" si="1"/>
        <v>4.2168674698795178E-2</v>
      </c>
      <c r="F15" s="379">
        <v>51</v>
      </c>
      <c r="G15" s="382">
        <f t="shared" si="2"/>
        <v>2.5602409638554216E-2</v>
      </c>
      <c r="H15" s="379">
        <v>11</v>
      </c>
      <c r="I15" s="382">
        <f t="shared" si="3"/>
        <v>5.5220883534136548E-3</v>
      </c>
      <c r="J15" s="379">
        <v>1</v>
      </c>
      <c r="K15" s="382">
        <f t="shared" si="4"/>
        <v>5.0200803212851401E-4</v>
      </c>
      <c r="L15" s="379">
        <v>334</v>
      </c>
      <c r="M15" s="382">
        <f t="shared" si="5"/>
        <v>0.1676706827309237</v>
      </c>
      <c r="N15" s="379">
        <v>17</v>
      </c>
      <c r="O15" s="382">
        <f t="shared" si="6"/>
        <v>8.5341365461847393E-3</v>
      </c>
      <c r="P15" s="379">
        <v>23</v>
      </c>
      <c r="Q15" s="382">
        <f t="shared" si="7"/>
        <v>1.1546184738955823E-2</v>
      </c>
      <c r="R15" s="379">
        <v>1</v>
      </c>
      <c r="S15" s="382">
        <f t="shared" si="8"/>
        <v>5.0200803212851401E-4</v>
      </c>
      <c r="T15" s="379">
        <v>13</v>
      </c>
      <c r="U15" s="382">
        <f t="shared" si="9"/>
        <v>6.5261044176706823E-3</v>
      </c>
      <c r="V15" s="379">
        <v>18</v>
      </c>
      <c r="W15" s="382">
        <f t="shared" si="10"/>
        <v>9.0361445783132526E-3</v>
      </c>
      <c r="X15" s="379">
        <v>1992</v>
      </c>
    </row>
    <row r="16" spans="1:24" s="116" customFormat="1" ht="12.95">
      <c r="A16" s="291" t="s">
        <v>119</v>
      </c>
      <c r="B16" s="379">
        <v>448</v>
      </c>
      <c r="C16" s="382">
        <f t="shared" si="0"/>
        <v>0.1821138211382114</v>
      </c>
      <c r="D16" s="379">
        <v>152</v>
      </c>
      <c r="E16" s="382">
        <f t="shared" si="1"/>
        <v>6.1788617886178863E-2</v>
      </c>
      <c r="F16" s="379">
        <v>101</v>
      </c>
      <c r="G16" s="382">
        <f t="shared" si="2"/>
        <v>4.1056910569105688E-2</v>
      </c>
      <c r="H16" s="379">
        <v>9</v>
      </c>
      <c r="I16" s="382">
        <f t="shared" si="3"/>
        <v>3.6585365853658539E-3</v>
      </c>
      <c r="J16" s="379">
        <v>3</v>
      </c>
      <c r="K16" s="382">
        <f t="shared" si="4"/>
        <v>1.2195121951219512E-3</v>
      </c>
      <c r="L16" s="379">
        <v>147</v>
      </c>
      <c r="M16" s="382">
        <f t="shared" si="5"/>
        <v>5.9756097560975607E-2</v>
      </c>
      <c r="N16" s="379">
        <v>11</v>
      </c>
      <c r="O16" s="382">
        <f t="shared" si="6"/>
        <v>4.4715447154471547E-3</v>
      </c>
      <c r="P16" s="379">
        <v>7</v>
      </c>
      <c r="Q16" s="382">
        <f t="shared" si="7"/>
        <v>2.8455284552845531E-3</v>
      </c>
      <c r="R16" s="379">
        <v>1</v>
      </c>
      <c r="S16" s="382">
        <f t="shared" si="8"/>
        <v>4.0650406504065041E-4</v>
      </c>
      <c r="T16" s="379">
        <v>62</v>
      </c>
      <c r="U16" s="382">
        <f t="shared" si="9"/>
        <v>2.5203252032520326E-2</v>
      </c>
      <c r="V16" s="379">
        <v>58</v>
      </c>
      <c r="W16" s="382">
        <f t="shared" si="10"/>
        <v>2.3577235772357725E-2</v>
      </c>
      <c r="X16" s="379">
        <v>2460</v>
      </c>
    </row>
    <row r="17" spans="1:24" s="116" customFormat="1" ht="12.95">
      <c r="A17" s="291" t="s">
        <v>120</v>
      </c>
      <c r="B17" s="379">
        <v>408</v>
      </c>
      <c r="C17" s="382">
        <f t="shared" si="0"/>
        <v>0.17847769028871391</v>
      </c>
      <c r="D17" s="379">
        <v>756</v>
      </c>
      <c r="E17" s="382">
        <f t="shared" si="1"/>
        <v>0.33070866141732286</v>
      </c>
      <c r="F17" s="379">
        <v>454</v>
      </c>
      <c r="G17" s="382">
        <f t="shared" si="2"/>
        <v>0.19860017497812774</v>
      </c>
      <c r="H17" s="379">
        <v>47</v>
      </c>
      <c r="I17" s="382">
        <f t="shared" si="3"/>
        <v>2.0559930008748905E-2</v>
      </c>
      <c r="J17" s="379">
        <v>2</v>
      </c>
      <c r="K17" s="382">
        <f t="shared" si="4"/>
        <v>8.7489063867016625E-4</v>
      </c>
      <c r="L17" s="379">
        <v>45</v>
      </c>
      <c r="M17" s="382">
        <f t="shared" si="5"/>
        <v>1.968503937007874E-2</v>
      </c>
      <c r="N17" s="379">
        <v>1</v>
      </c>
      <c r="O17" s="382">
        <f t="shared" si="6"/>
        <v>4.3744531933508313E-4</v>
      </c>
      <c r="P17" s="379">
        <v>4</v>
      </c>
      <c r="Q17" s="382">
        <f t="shared" si="7"/>
        <v>1.7497812773403325E-3</v>
      </c>
      <c r="R17" s="379">
        <v>1</v>
      </c>
      <c r="S17" s="382">
        <f t="shared" si="8"/>
        <v>4.3744531933508313E-4</v>
      </c>
      <c r="T17" s="379">
        <v>11</v>
      </c>
      <c r="U17" s="382">
        <f t="shared" si="9"/>
        <v>4.8118985126859139E-3</v>
      </c>
      <c r="V17" s="379">
        <v>5</v>
      </c>
      <c r="W17" s="382">
        <f t="shared" si="10"/>
        <v>2.1872265966754157E-3</v>
      </c>
      <c r="X17" s="379">
        <v>2286</v>
      </c>
    </row>
    <row r="18" spans="1:24" s="116" customFormat="1" ht="12.95">
      <c r="A18" s="291" t="s">
        <v>121</v>
      </c>
      <c r="B18" s="379">
        <v>435</v>
      </c>
      <c r="C18" s="382">
        <f t="shared" si="0"/>
        <v>0.20365168539325842</v>
      </c>
      <c r="D18" s="379">
        <v>26</v>
      </c>
      <c r="E18" s="382">
        <f t="shared" si="1"/>
        <v>1.2172284644194757E-2</v>
      </c>
      <c r="F18" s="379">
        <v>28</v>
      </c>
      <c r="G18" s="382">
        <f t="shared" si="2"/>
        <v>1.3108614232209739E-2</v>
      </c>
      <c r="H18" s="379">
        <v>13</v>
      </c>
      <c r="I18" s="382">
        <f t="shared" si="3"/>
        <v>6.0861423220973784E-3</v>
      </c>
      <c r="J18" s="379">
        <v>3</v>
      </c>
      <c r="K18" s="382">
        <f t="shared" si="4"/>
        <v>1.4044943820224719E-3</v>
      </c>
      <c r="L18" s="379">
        <v>12</v>
      </c>
      <c r="M18" s="382">
        <f t="shared" si="5"/>
        <v>5.6179775280898875E-3</v>
      </c>
      <c r="N18" s="379">
        <v>46</v>
      </c>
      <c r="O18" s="382">
        <f t="shared" si="6"/>
        <v>2.153558052434457E-2</v>
      </c>
      <c r="P18" s="379">
        <v>7</v>
      </c>
      <c r="Q18" s="382">
        <f t="shared" si="7"/>
        <v>3.2771535580524347E-3</v>
      </c>
      <c r="R18" s="379">
        <v>1</v>
      </c>
      <c r="S18" s="382">
        <f t="shared" si="8"/>
        <v>4.6816479400749064E-4</v>
      </c>
      <c r="T18" s="379">
        <v>29</v>
      </c>
      <c r="U18" s="382">
        <f t="shared" si="9"/>
        <v>1.3576779026217229E-2</v>
      </c>
      <c r="V18" s="379">
        <v>8</v>
      </c>
      <c r="W18" s="382">
        <f t="shared" si="10"/>
        <v>3.7453183520599251E-3</v>
      </c>
      <c r="X18" s="379">
        <v>2136</v>
      </c>
    </row>
    <row r="19" spans="1:24" s="116" customFormat="1" ht="12.95">
      <c r="A19" s="291" t="s">
        <v>122</v>
      </c>
      <c r="B19" s="379">
        <v>165</v>
      </c>
      <c r="C19" s="382">
        <f t="shared" si="0"/>
        <v>0.11178861788617886</v>
      </c>
      <c r="D19" s="379">
        <v>96</v>
      </c>
      <c r="E19" s="382">
        <f t="shared" si="1"/>
        <v>6.5040650406504072E-2</v>
      </c>
      <c r="F19" s="379">
        <v>65</v>
      </c>
      <c r="G19" s="382">
        <f t="shared" si="2"/>
        <v>4.4037940379403791E-2</v>
      </c>
      <c r="H19" s="379">
        <v>42</v>
      </c>
      <c r="I19" s="382">
        <f t="shared" si="3"/>
        <v>2.8455284552845527E-2</v>
      </c>
      <c r="J19" s="379">
        <v>0</v>
      </c>
      <c r="K19" s="382">
        <f t="shared" si="4"/>
        <v>0</v>
      </c>
      <c r="L19" s="379">
        <v>273</v>
      </c>
      <c r="M19" s="382">
        <f t="shared" si="5"/>
        <v>0.18495934959349594</v>
      </c>
      <c r="N19" s="379">
        <v>5</v>
      </c>
      <c r="O19" s="382">
        <f t="shared" si="6"/>
        <v>3.3875338753387536E-3</v>
      </c>
      <c r="P19" s="379">
        <v>11</v>
      </c>
      <c r="Q19" s="382">
        <f t="shared" si="7"/>
        <v>7.4525745257452572E-3</v>
      </c>
      <c r="R19" s="379">
        <v>6</v>
      </c>
      <c r="S19" s="382">
        <f t="shared" si="8"/>
        <v>4.0650406504065045E-3</v>
      </c>
      <c r="T19" s="379">
        <v>14</v>
      </c>
      <c r="U19" s="382">
        <f t="shared" si="9"/>
        <v>9.485094850948509E-3</v>
      </c>
      <c r="V19" s="379">
        <v>8</v>
      </c>
      <c r="W19" s="382">
        <f t="shared" si="10"/>
        <v>5.4200542005420054E-3</v>
      </c>
      <c r="X19" s="379">
        <v>1476</v>
      </c>
    </row>
    <row r="20" spans="1:24" s="116" customFormat="1" ht="12.95">
      <c r="A20" s="291" t="s">
        <v>123</v>
      </c>
      <c r="B20" s="379">
        <v>27</v>
      </c>
      <c r="C20" s="382">
        <f t="shared" si="0"/>
        <v>0.12053571428571429</v>
      </c>
      <c r="D20" s="379">
        <v>133</v>
      </c>
      <c r="E20" s="382">
        <f t="shared" si="1"/>
        <v>0.59375</v>
      </c>
      <c r="F20" s="379">
        <v>126</v>
      </c>
      <c r="G20" s="382">
        <f t="shared" si="2"/>
        <v>0.5625</v>
      </c>
      <c r="H20" s="379">
        <v>29</v>
      </c>
      <c r="I20" s="382">
        <f t="shared" si="3"/>
        <v>0.12946428571428573</v>
      </c>
      <c r="J20" s="379">
        <v>0</v>
      </c>
      <c r="K20" s="382">
        <f t="shared" si="4"/>
        <v>0</v>
      </c>
      <c r="L20" s="379">
        <v>100</v>
      </c>
      <c r="M20" s="382">
        <f t="shared" si="5"/>
        <v>0.44642857142857145</v>
      </c>
      <c r="N20" s="379">
        <v>0</v>
      </c>
      <c r="O20" s="382">
        <f t="shared" si="6"/>
        <v>0</v>
      </c>
      <c r="P20" s="379">
        <v>0</v>
      </c>
      <c r="Q20" s="382">
        <f t="shared" si="7"/>
        <v>0</v>
      </c>
      <c r="R20" s="379">
        <v>1</v>
      </c>
      <c r="S20" s="382">
        <f t="shared" si="8"/>
        <v>4.464285714285714E-3</v>
      </c>
      <c r="T20" s="379">
        <v>2</v>
      </c>
      <c r="U20" s="382">
        <f t="shared" si="9"/>
        <v>8.9285714285714281E-3</v>
      </c>
      <c r="V20" s="379">
        <v>30</v>
      </c>
      <c r="W20" s="382">
        <f t="shared" si="10"/>
        <v>0.13392857142857142</v>
      </c>
      <c r="X20" s="379">
        <v>224</v>
      </c>
    </row>
    <row r="21" spans="1:24" s="116" customFormat="1" ht="12.95">
      <c r="A21" s="291" t="s">
        <v>124</v>
      </c>
      <c r="B21" s="379">
        <v>1</v>
      </c>
      <c r="C21" s="382">
        <f t="shared" si="0"/>
        <v>0.14285714285714285</v>
      </c>
      <c r="D21" s="379">
        <v>0</v>
      </c>
      <c r="E21" s="382">
        <f t="shared" si="1"/>
        <v>0</v>
      </c>
      <c r="F21" s="379">
        <v>0</v>
      </c>
      <c r="G21" s="382">
        <f t="shared" si="2"/>
        <v>0</v>
      </c>
      <c r="H21" s="379">
        <v>0</v>
      </c>
      <c r="I21" s="382">
        <f t="shared" si="3"/>
        <v>0</v>
      </c>
      <c r="J21" s="379">
        <v>0</v>
      </c>
      <c r="K21" s="382">
        <f t="shared" si="4"/>
        <v>0</v>
      </c>
      <c r="L21" s="379">
        <v>1</v>
      </c>
      <c r="M21" s="382">
        <f t="shared" si="5"/>
        <v>0.14285714285714285</v>
      </c>
      <c r="N21" s="379">
        <v>0</v>
      </c>
      <c r="O21" s="382">
        <f t="shared" si="6"/>
        <v>0</v>
      </c>
      <c r="P21" s="379">
        <v>0</v>
      </c>
      <c r="Q21" s="382">
        <f t="shared" si="7"/>
        <v>0</v>
      </c>
      <c r="R21" s="379">
        <v>0</v>
      </c>
      <c r="S21" s="382">
        <f t="shared" si="8"/>
        <v>0</v>
      </c>
      <c r="T21" s="379">
        <v>0</v>
      </c>
      <c r="U21" s="382">
        <f t="shared" si="9"/>
        <v>0</v>
      </c>
      <c r="V21" s="379">
        <v>0</v>
      </c>
      <c r="W21" s="382">
        <f t="shared" si="10"/>
        <v>0</v>
      </c>
      <c r="X21" s="379">
        <v>7</v>
      </c>
    </row>
    <row r="22" spans="1:24" s="116" customFormat="1" ht="12.95">
      <c r="A22" s="291" t="s">
        <v>125</v>
      </c>
      <c r="B22" s="379">
        <v>174</v>
      </c>
      <c r="C22" s="382">
        <f t="shared" si="0"/>
        <v>0.12393162393162394</v>
      </c>
      <c r="D22" s="379">
        <v>100</v>
      </c>
      <c r="E22" s="382">
        <f t="shared" si="1"/>
        <v>7.1225071225071226E-2</v>
      </c>
      <c r="F22" s="379">
        <v>196</v>
      </c>
      <c r="G22" s="382">
        <f t="shared" si="2"/>
        <v>0.1396011396011396</v>
      </c>
      <c r="H22" s="379">
        <v>57</v>
      </c>
      <c r="I22" s="382">
        <f t="shared" si="3"/>
        <v>4.05982905982906E-2</v>
      </c>
      <c r="J22" s="379">
        <v>1</v>
      </c>
      <c r="K22" s="382">
        <f t="shared" si="4"/>
        <v>7.1225071225071229E-4</v>
      </c>
      <c r="L22" s="379">
        <v>720</v>
      </c>
      <c r="M22" s="382">
        <f t="shared" si="5"/>
        <v>0.51282051282051277</v>
      </c>
      <c r="N22" s="379">
        <v>22</v>
      </c>
      <c r="O22" s="382">
        <f t="shared" si="6"/>
        <v>1.5669515669515671E-2</v>
      </c>
      <c r="P22" s="379">
        <v>6</v>
      </c>
      <c r="Q22" s="382">
        <f t="shared" si="7"/>
        <v>4.2735042735042739E-3</v>
      </c>
      <c r="R22" s="379">
        <v>1</v>
      </c>
      <c r="S22" s="382">
        <f t="shared" si="8"/>
        <v>7.1225071225071229E-4</v>
      </c>
      <c r="T22" s="379">
        <v>9</v>
      </c>
      <c r="U22" s="382">
        <f t="shared" si="9"/>
        <v>6.41025641025641E-3</v>
      </c>
      <c r="V22" s="379">
        <v>5</v>
      </c>
      <c r="W22" s="382">
        <f t="shared" si="10"/>
        <v>3.5612535612535613E-3</v>
      </c>
      <c r="X22" s="379">
        <v>1404</v>
      </c>
    </row>
    <row r="23" spans="1:24" s="116" customFormat="1" ht="12.95">
      <c r="A23" s="291" t="s">
        <v>126</v>
      </c>
      <c r="B23" s="379">
        <v>21</v>
      </c>
      <c r="C23" s="382">
        <f t="shared" si="0"/>
        <v>5.46875E-2</v>
      </c>
      <c r="D23" s="379">
        <v>32</v>
      </c>
      <c r="E23" s="382">
        <f t="shared" si="1"/>
        <v>8.3333333333333329E-2</v>
      </c>
      <c r="F23" s="379">
        <v>168</v>
      </c>
      <c r="G23" s="382">
        <f t="shared" si="2"/>
        <v>0.4375</v>
      </c>
      <c r="H23" s="379">
        <v>1</v>
      </c>
      <c r="I23" s="382">
        <f t="shared" si="3"/>
        <v>2.6041666666666665E-3</v>
      </c>
      <c r="J23" s="379">
        <v>0</v>
      </c>
      <c r="K23" s="382">
        <f t="shared" si="4"/>
        <v>0</v>
      </c>
      <c r="L23" s="379">
        <v>121</v>
      </c>
      <c r="M23" s="382">
        <f t="shared" si="5"/>
        <v>0.31510416666666669</v>
      </c>
      <c r="N23" s="379">
        <v>0</v>
      </c>
      <c r="O23" s="382">
        <f t="shared" si="6"/>
        <v>0</v>
      </c>
      <c r="P23" s="379">
        <v>1</v>
      </c>
      <c r="Q23" s="382">
        <f t="shared" si="7"/>
        <v>2.6041666666666665E-3</v>
      </c>
      <c r="R23" s="379">
        <v>1</v>
      </c>
      <c r="S23" s="382">
        <f t="shared" si="8"/>
        <v>2.6041666666666665E-3</v>
      </c>
      <c r="T23" s="379">
        <v>0</v>
      </c>
      <c r="U23" s="382">
        <f t="shared" si="9"/>
        <v>0</v>
      </c>
      <c r="V23" s="379">
        <v>14</v>
      </c>
      <c r="W23" s="382">
        <f t="shared" si="10"/>
        <v>3.6458333333333336E-2</v>
      </c>
      <c r="X23" s="379">
        <v>384</v>
      </c>
    </row>
    <row r="24" spans="1:24" s="116" customFormat="1" ht="12.95">
      <c r="A24" s="291" t="s">
        <v>127</v>
      </c>
      <c r="B24" s="379">
        <v>113</v>
      </c>
      <c r="C24" s="382">
        <f t="shared" si="0"/>
        <v>7.120352867044738E-2</v>
      </c>
      <c r="D24" s="379">
        <v>896</v>
      </c>
      <c r="E24" s="382">
        <f t="shared" si="1"/>
        <v>0.56458727158160049</v>
      </c>
      <c r="F24" s="379">
        <v>933</v>
      </c>
      <c r="G24" s="382">
        <f t="shared" si="2"/>
        <v>0.58790170132325137</v>
      </c>
      <c r="H24" s="379">
        <v>60</v>
      </c>
      <c r="I24" s="382">
        <f t="shared" si="3"/>
        <v>3.780718336483932E-2</v>
      </c>
      <c r="J24" s="379">
        <v>2</v>
      </c>
      <c r="K24" s="382">
        <f t="shared" si="4"/>
        <v>1.260239445494644E-3</v>
      </c>
      <c r="L24" s="379">
        <v>1083</v>
      </c>
      <c r="M24" s="382">
        <f t="shared" si="5"/>
        <v>0.68241965973534968</v>
      </c>
      <c r="N24" s="379">
        <v>94</v>
      </c>
      <c r="O24" s="382">
        <f t="shared" si="6"/>
        <v>5.9231253938248268E-2</v>
      </c>
      <c r="P24" s="379">
        <v>9</v>
      </c>
      <c r="Q24" s="382">
        <f t="shared" si="7"/>
        <v>5.6710775047258983E-3</v>
      </c>
      <c r="R24" s="379">
        <v>1</v>
      </c>
      <c r="S24" s="382">
        <f t="shared" si="8"/>
        <v>6.3011972274732201E-4</v>
      </c>
      <c r="T24" s="379">
        <v>0</v>
      </c>
      <c r="U24" s="382">
        <f t="shared" si="9"/>
        <v>0</v>
      </c>
      <c r="V24" s="379">
        <v>0</v>
      </c>
      <c r="W24" s="382">
        <f t="shared" si="10"/>
        <v>0</v>
      </c>
      <c r="X24" s="379">
        <v>1587</v>
      </c>
    </row>
    <row r="25" spans="1:24" s="116" customFormat="1" ht="12.95">
      <c r="A25" s="291" t="s">
        <v>128</v>
      </c>
      <c r="B25" s="379">
        <v>87</v>
      </c>
      <c r="C25" s="382">
        <f t="shared" si="0"/>
        <v>6.2455132806891599E-2</v>
      </c>
      <c r="D25" s="379">
        <v>149</v>
      </c>
      <c r="E25" s="382">
        <f t="shared" si="1"/>
        <v>0.10696338837042355</v>
      </c>
      <c r="F25" s="379">
        <v>98</v>
      </c>
      <c r="G25" s="382">
        <f t="shared" si="2"/>
        <v>7.0351758793969849E-2</v>
      </c>
      <c r="H25" s="379">
        <v>113</v>
      </c>
      <c r="I25" s="382">
        <f t="shared" si="3"/>
        <v>8.1119885139985637E-2</v>
      </c>
      <c r="J25" s="379">
        <v>2</v>
      </c>
      <c r="K25" s="382">
        <f t="shared" si="4"/>
        <v>1.4357501794687725E-3</v>
      </c>
      <c r="L25" s="379">
        <v>641</v>
      </c>
      <c r="M25" s="382">
        <f t="shared" si="5"/>
        <v>0.46015793251974157</v>
      </c>
      <c r="N25" s="379">
        <v>4</v>
      </c>
      <c r="O25" s="382">
        <f t="shared" si="6"/>
        <v>2.871500358937545E-3</v>
      </c>
      <c r="P25" s="379">
        <v>2</v>
      </c>
      <c r="Q25" s="382">
        <f t="shared" si="7"/>
        <v>1.4357501794687725E-3</v>
      </c>
      <c r="R25" s="379">
        <v>0</v>
      </c>
      <c r="S25" s="382">
        <f t="shared" si="8"/>
        <v>0</v>
      </c>
      <c r="T25" s="379">
        <v>4</v>
      </c>
      <c r="U25" s="382">
        <f t="shared" si="9"/>
        <v>2.871500358937545E-3</v>
      </c>
      <c r="V25" s="379">
        <v>4</v>
      </c>
      <c r="W25" s="382">
        <f t="shared" si="10"/>
        <v>2.871500358937545E-3</v>
      </c>
      <c r="X25" s="379">
        <v>1393</v>
      </c>
    </row>
    <row r="26" spans="1:24" s="116" customFormat="1" ht="12.95">
      <c r="A26" s="291" t="s">
        <v>129</v>
      </c>
      <c r="B26" s="379">
        <v>345</v>
      </c>
      <c r="C26" s="382">
        <f t="shared" si="0"/>
        <v>0.24520255863539445</v>
      </c>
      <c r="D26" s="379">
        <v>43</v>
      </c>
      <c r="E26" s="382">
        <f t="shared" si="1"/>
        <v>3.0561478322672354E-2</v>
      </c>
      <c r="F26" s="379">
        <v>33</v>
      </c>
      <c r="G26" s="382">
        <f t="shared" si="2"/>
        <v>2.3454157782515993E-2</v>
      </c>
      <c r="H26" s="379">
        <v>4</v>
      </c>
      <c r="I26" s="382">
        <f t="shared" si="3"/>
        <v>2.8429282160625444E-3</v>
      </c>
      <c r="J26" s="379">
        <v>4</v>
      </c>
      <c r="K26" s="382">
        <f t="shared" si="4"/>
        <v>2.8429282160625444E-3</v>
      </c>
      <c r="L26" s="379">
        <v>49</v>
      </c>
      <c r="M26" s="382">
        <f t="shared" si="5"/>
        <v>3.482587064676617E-2</v>
      </c>
      <c r="N26" s="379">
        <v>12</v>
      </c>
      <c r="O26" s="382">
        <f t="shared" si="6"/>
        <v>8.5287846481876331E-3</v>
      </c>
      <c r="P26" s="379">
        <v>6</v>
      </c>
      <c r="Q26" s="382">
        <f t="shared" si="7"/>
        <v>4.2643923240938165E-3</v>
      </c>
      <c r="R26" s="379">
        <v>0</v>
      </c>
      <c r="S26" s="382">
        <f t="shared" si="8"/>
        <v>0</v>
      </c>
      <c r="T26" s="379">
        <v>26</v>
      </c>
      <c r="U26" s="382">
        <f t="shared" si="9"/>
        <v>1.8479033404406538E-2</v>
      </c>
      <c r="V26" s="379">
        <v>10</v>
      </c>
      <c r="W26" s="382">
        <f t="shared" si="10"/>
        <v>7.1073205401563609E-3</v>
      </c>
      <c r="X26" s="379">
        <v>1407</v>
      </c>
    </row>
    <row r="27" spans="1:24" s="116" customFormat="1" ht="12.95">
      <c r="A27" s="291" t="s">
        <v>130</v>
      </c>
      <c r="B27" s="379">
        <v>3</v>
      </c>
      <c r="C27" s="382">
        <f t="shared" si="0"/>
        <v>5.4545454545454543E-2</v>
      </c>
      <c r="D27" s="379">
        <v>10</v>
      </c>
      <c r="E27" s="382">
        <f t="shared" si="1"/>
        <v>0.18181818181818182</v>
      </c>
      <c r="F27" s="379">
        <v>12</v>
      </c>
      <c r="G27" s="382">
        <f t="shared" si="2"/>
        <v>0.21818181818181817</v>
      </c>
      <c r="H27" s="379">
        <v>2</v>
      </c>
      <c r="I27" s="382">
        <f t="shared" si="3"/>
        <v>3.6363636363636362E-2</v>
      </c>
      <c r="J27" s="379">
        <v>0</v>
      </c>
      <c r="K27" s="382">
        <f t="shared" si="4"/>
        <v>0</v>
      </c>
      <c r="L27" s="379">
        <v>54</v>
      </c>
      <c r="M27" s="382">
        <f t="shared" si="5"/>
        <v>0.98181818181818181</v>
      </c>
      <c r="N27" s="379">
        <v>0</v>
      </c>
      <c r="O27" s="382">
        <f t="shared" si="6"/>
        <v>0</v>
      </c>
      <c r="P27" s="379">
        <v>0</v>
      </c>
      <c r="Q27" s="382">
        <f t="shared" si="7"/>
        <v>0</v>
      </c>
      <c r="R27" s="379">
        <v>0</v>
      </c>
      <c r="S27" s="382">
        <f t="shared" si="8"/>
        <v>0</v>
      </c>
      <c r="T27" s="379">
        <v>0</v>
      </c>
      <c r="U27" s="382">
        <f t="shared" si="9"/>
        <v>0</v>
      </c>
      <c r="V27" s="379">
        <v>0</v>
      </c>
      <c r="W27" s="382">
        <f t="shared" si="10"/>
        <v>0</v>
      </c>
      <c r="X27" s="379">
        <v>55</v>
      </c>
    </row>
    <row r="28" spans="1:24" s="116" customFormat="1" ht="12.95">
      <c r="A28" s="291" t="s">
        <v>131</v>
      </c>
      <c r="B28" s="379">
        <v>2</v>
      </c>
      <c r="C28" s="382">
        <f t="shared" si="0"/>
        <v>6.4516129032258063E-2</v>
      </c>
      <c r="D28" s="379">
        <v>9</v>
      </c>
      <c r="E28" s="382">
        <f t="shared" si="1"/>
        <v>0.29032258064516131</v>
      </c>
      <c r="F28" s="379">
        <v>5</v>
      </c>
      <c r="G28" s="382">
        <f t="shared" si="2"/>
        <v>0.16129032258064516</v>
      </c>
      <c r="H28" s="379">
        <v>4</v>
      </c>
      <c r="I28" s="382">
        <f t="shared" si="3"/>
        <v>0.12903225806451613</v>
      </c>
      <c r="J28" s="379">
        <v>0</v>
      </c>
      <c r="K28" s="382">
        <f t="shared" si="4"/>
        <v>0</v>
      </c>
      <c r="L28" s="379">
        <v>30</v>
      </c>
      <c r="M28" s="382">
        <f t="shared" si="5"/>
        <v>0.967741935483871</v>
      </c>
      <c r="N28" s="379">
        <v>0</v>
      </c>
      <c r="O28" s="382">
        <f t="shared" si="6"/>
        <v>0</v>
      </c>
      <c r="P28" s="379">
        <v>1</v>
      </c>
      <c r="Q28" s="382">
        <f t="shared" si="7"/>
        <v>3.2258064516129031E-2</v>
      </c>
      <c r="R28" s="379">
        <v>0</v>
      </c>
      <c r="S28" s="382">
        <f t="shared" si="8"/>
        <v>0</v>
      </c>
      <c r="T28" s="379">
        <v>0</v>
      </c>
      <c r="U28" s="382">
        <f t="shared" si="9"/>
        <v>0</v>
      </c>
      <c r="V28" s="379">
        <v>1</v>
      </c>
      <c r="W28" s="382">
        <f t="shared" si="10"/>
        <v>3.2258064516129031E-2</v>
      </c>
      <c r="X28" s="379">
        <v>31</v>
      </c>
    </row>
    <row r="29" spans="1:24" s="116" customFormat="1" ht="12.95">
      <c r="A29" s="291" t="s">
        <v>132</v>
      </c>
      <c r="B29" s="379">
        <v>132</v>
      </c>
      <c r="C29" s="382">
        <f t="shared" si="0"/>
        <v>9.9848714069591532E-2</v>
      </c>
      <c r="D29" s="379">
        <v>67</v>
      </c>
      <c r="E29" s="382">
        <f t="shared" si="1"/>
        <v>5.0680786686838127E-2</v>
      </c>
      <c r="F29" s="379">
        <v>47</v>
      </c>
      <c r="G29" s="382">
        <f t="shared" si="2"/>
        <v>3.5552193645990923E-2</v>
      </c>
      <c r="H29" s="379">
        <v>9</v>
      </c>
      <c r="I29" s="382">
        <f t="shared" si="3"/>
        <v>6.8078668683812403E-3</v>
      </c>
      <c r="J29" s="379">
        <v>0</v>
      </c>
      <c r="K29" s="382">
        <f t="shared" si="4"/>
        <v>0</v>
      </c>
      <c r="L29" s="379">
        <v>77</v>
      </c>
      <c r="M29" s="382">
        <f t="shared" si="5"/>
        <v>5.8245083207261725E-2</v>
      </c>
      <c r="N29" s="379">
        <v>26</v>
      </c>
      <c r="O29" s="382">
        <f t="shared" si="6"/>
        <v>1.9667170953101363E-2</v>
      </c>
      <c r="P29" s="379">
        <v>10</v>
      </c>
      <c r="Q29" s="382">
        <f t="shared" si="7"/>
        <v>7.5642965204236008E-3</v>
      </c>
      <c r="R29" s="379">
        <v>0</v>
      </c>
      <c r="S29" s="382">
        <f t="shared" si="8"/>
        <v>0</v>
      </c>
      <c r="T29" s="379">
        <v>13</v>
      </c>
      <c r="U29" s="382">
        <f t="shared" si="9"/>
        <v>9.8335854765506815E-3</v>
      </c>
      <c r="V29" s="379">
        <v>8</v>
      </c>
      <c r="W29" s="382">
        <f t="shared" si="10"/>
        <v>6.0514372163388806E-3</v>
      </c>
      <c r="X29" s="379">
        <v>1322</v>
      </c>
    </row>
    <row r="30" spans="1:24" s="116" customFormat="1" ht="12.95">
      <c r="A30" s="291" t="s">
        <v>133</v>
      </c>
      <c r="B30" s="379">
        <v>131</v>
      </c>
      <c r="C30" s="382">
        <f t="shared" si="0"/>
        <v>8.929788684389911E-2</v>
      </c>
      <c r="D30" s="379">
        <v>37</v>
      </c>
      <c r="E30" s="382">
        <f t="shared" si="1"/>
        <v>2.5221540558963872E-2</v>
      </c>
      <c r="F30" s="379">
        <v>19</v>
      </c>
      <c r="G30" s="382">
        <f t="shared" si="2"/>
        <v>1.2951601908657124E-2</v>
      </c>
      <c r="H30" s="379">
        <v>20</v>
      </c>
      <c r="I30" s="382">
        <f t="shared" si="3"/>
        <v>1.3633265167007498E-2</v>
      </c>
      <c r="J30" s="379">
        <v>30</v>
      </c>
      <c r="K30" s="382">
        <f t="shared" si="4"/>
        <v>2.0449897750511249E-2</v>
      </c>
      <c r="L30" s="379">
        <v>1269</v>
      </c>
      <c r="M30" s="382">
        <f t="shared" si="5"/>
        <v>0.86503067484662577</v>
      </c>
      <c r="N30" s="379">
        <v>13</v>
      </c>
      <c r="O30" s="382">
        <f t="shared" si="6"/>
        <v>8.8616223585548746E-3</v>
      </c>
      <c r="P30" s="379">
        <v>5</v>
      </c>
      <c r="Q30" s="382">
        <f t="shared" si="7"/>
        <v>3.4083162917518746E-3</v>
      </c>
      <c r="R30" s="379">
        <v>0</v>
      </c>
      <c r="S30" s="382">
        <f t="shared" si="8"/>
        <v>0</v>
      </c>
      <c r="T30" s="379">
        <v>1</v>
      </c>
      <c r="U30" s="382">
        <f t="shared" si="9"/>
        <v>6.8166325835037494E-4</v>
      </c>
      <c r="V30" s="379">
        <v>0</v>
      </c>
      <c r="W30" s="382">
        <f t="shared" si="10"/>
        <v>0</v>
      </c>
      <c r="X30" s="379">
        <v>1467</v>
      </c>
    </row>
    <row r="31" spans="1:24" s="116" customFormat="1" ht="12.95">
      <c r="A31" s="291" t="s">
        <v>134</v>
      </c>
      <c r="B31" s="379">
        <v>66</v>
      </c>
      <c r="C31" s="382">
        <f t="shared" si="0"/>
        <v>0.13360323886639677</v>
      </c>
      <c r="D31" s="379">
        <v>117</v>
      </c>
      <c r="E31" s="382">
        <f t="shared" si="1"/>
        <v>0.23684210526315788</v>
      </c>
      <c r="F31" s="379">
        <v>85</v>
      </c>
      <c r="G31" s="382">
        <f t="shared" si="2"/>
        <v>0.17206477732793521</v>
      </c>
      <c r="H31" s="379">
        <v>3</v>
      </c>
      <c r="I31" s="382">
        <f t="shared" si="3"/>
        <v>6.0728744939271256E-3</v>
      </c>
      <c r="J31" s="379">
        <v>0</v>
      </c>
      <c r="K31" s="382">
        <f t="shared" si="4"/>
        <v>0</v>
      </c>
      <c r="L31" s="379">
        <v>210</v>
      </c>
      <c r="M31" s="382">
        <f t="shared" si="5"/>
        <v>0.4251012145748988</v>
      </c>
      <c r="N31" s="379">
        <v>1</v>
      </c>
      <c r="O31" s="382">
        <f t="shared" si="6"/>
        <v>2.0242914979757085E-3</v>
      </c>
      <c r="P31" s="379">
        <v>9</v>
      </c>
      <c r="Q31" s="382">
        <f t="shared" si="7"/>
        <v>1.8218623481781375E-2</v>
      </c>
      <c r="R31" s="379">
        <v>0</v>
      </c>
      <c r="S31" s="382">
        <f t="shared" si="8"/>
        <v>0</v>
      </c>
      <c r="T31" s="379">
        <v>2</v>
      </c>
      <c r="U31" s="382">
        <f t="shared" si="9"/>
        <v>4.048582995951417E-3</v>
      </c>
      <c r="V31" s="379">
        <v>3</v>
      </c>
      <c r="W31" s="382">
        <f t="shared" si="10"/>
        <v>6.0728744939271256E-3</v>
      </c>
      <c r="X31" s="379">
        <v>494</v>
      </c>
    </row>
    <row r="32" spans="1:24" s="116" customFormat="1" ht="12.95">
      <c r="A32" s="291" t="s">
        <v>135</v>
      </c>
      <c r="B32" s="379">
        <v>38</v>
      </c>
      <c r="C32" s="382">
        <f t="shared" si="0"/>
        <v>0.21590909090909091</v>
      </c>
      <c r="D32" s="379">
        <v>33</v>
      </c>
      <c r="E32" s="382">
        <f t="shared" si="1"/>
        <v>0.1875</v>
      </c>
      <c r="F32" s="379">
        <v>32</v>
      </c>
      <c r="G32" s="382">
        <f t="shared" si="2"/>
        <v>0.18181818181818182</v>
      </c>
      <c r="H32" s="379">
        <v>18</v>
      </c>
      <c r="I32" s="382">
        <f t="shared" si="3"/>
        <v>0.10227272727272728</v>
      </c>
      <c r="J32" s="379">
        <v>0</v>
      </c>
      <c r="K32" s="382">
        <f t="shared" si="4"/>
        <v>0</v>
      </c>
      <c r="L32" s="379">
        <v>79</v>
      </c>
      <c r="M32" s="382">
        <f t="shared" si="5"/>
        <v>0.44886363636363635</v>
      </c>
      <c r="N32" s="379">
        <v>3</v>
      </c>
      <c r="O32" s="382">
        <f t="shared" si="6"/>
        <v>1.7045454545454544E-2</v>
      </c>
      <c r="P32" s="379">
        <v>5</v>
      </c>
      <c r="Q32" s="382">
        <f t="shared" si="7"/>
        <v>2.8409090909090908E-2</v>
      </c>
      <c r="R32" s="379">
        <v>0</v>
      </c>
      <c r="S32" s="382">
        <f t="shared" si="8"/>
        <v>0</v>
      </c>
      <c r="T32" s="379">
        <v>2</v>
      </c>
      <c r="U32" s="382">
        <f t="shared" si="9"/>
        <v>1.1363636363636364E-2</v>
      </c>
      <c r="V32" s="379">
        <v>14</v>
      </c>
      <c r="W32" s="382">
        <f t="shared" si="10"/>
        <v>7.9545454545454544E-2</v>
      </c>
      <c r="X32" s="379">
        <v>176</v>
      </c>
    </row>
    <row r="33" spans="1:24" s="116" customFormat="1" ht="12.95">
      <c r="A33" s="291" t="s">
        <v>136</v>
      </c>
      <c r="B33" s="379">
        <v>489</v>
      </c>
      <c r="C33" s="382">
        <f t="shared" si="0"/>
        <v>0.25415800415800416</v>
      </c>
      <c r="D33" s="379">
        <v>260</v>
      </c>
      <c r="E33" s="382">
        <f t="shared" si="1"/>
        <v>0.13513513513513514</v>
      </c>
      <c r="F33" s="379">
        <v>274</v>
      </c>
      <c r="G33" s="382">
        <f t="shared" si="2"/>
        <v>0.14241164241164242</v>
      </c>
      <c r="H33" s="379">
        <v>66</v>
      </c>
      <c r="I33" s="382">
        <f t="shared" si="3"/>
        <v>3.4303534303534305E-2</v>
      </c>
      <c r="J33" s="379">
        <v>118</v>
      </c>
      <c r="K33" s="382">
        <f t="shared" si="4"/>
        <v>6.1330561330561334E-2</v>
      </c>
      <c r="L33" s="379">
        <v>243</v>
      </c>
      <c r="M33" s="382">
        <f t="shared" si="5"/>
        <v>0.12629937629937629</v>
      </c>
      <c r="N33" s="379">
        <v>117</v>
      </c>
      <c r="O33" s="382">
        <f t="shared" si="6"/>
        <v>6.0810810810810814E-2</v>
      </c>
      <c r="P33" s="379">
        <v>9</v>
      </c>
      <c r="Q33" s="382">
        <f t="shared" si="7"/>
        <v>4.677754677754678E-3</v>
      </c>
      <c r="R33" s="379">
        <v>3</v>
      </c>
      <c r="S33" s="382">
        <f t="shared" si="8"/>
        <v>1.5592515592515593E-3</v>
      </c>
      <c r="T33" s="379">
        <v>11</v>
      </c>
      <c r="U33" s="382">
        <f t="shared" si="9"/>
        <v>5.7172557172557176E-3</v>
      </c>
      <c r="V33" s="379">
        <v>5</v>
      </c>
      <c r="W33" s="382">
        <f t="shared" si="10"/>
        <v>2.5987525987525989E-3</v>
      </c>
      <c r="X33" s="379">
        <v>1924</v>
      </c>
    </row>
    <row r="34" spans="1:24" s="116" customFormat="1" ht="12.95">
      <c r="A34" s="291" t="s">
        <v>137</v>
      </c>
      <c r="B34" s="379">
        <v>201</v>
      </c>
      <c r="C34" s="382">
        <f t="shared" si="0"/>
        <v>0.20573183213920163</v>
      </c>
      <c r="D34" s="379">
        <v>66</v>
      </c>
      <c r="E34" s="382">
        <f t="shared" si="1"/>
        <v>6.7553735926305009E-2</v>
      </c>
      <c r="F34" s="379">
        <v>51</v>
      </c>
      <c r="G34" s="382">
        <f t="shared" si="2"/>
        <v>5.2200614124872056E-2</v>
      </c>
      <c r="H34" s="379">
        <v>13</v>
      </c>
      <c r="I34" s="382">
        <f t="shared" si="3"/>
        <v>1.3306038894575231E-2</v>
      </c>
      <c r="J34" s="379">
        <v>35</v>
      </c>
      <c r="K34" s="382">
        <f t="shared" si="4"/>
        <v>3.5823950870010238E-2</v>
      </c>
      <c r="L34" s="379">
        <v>5</v>
      </c>
      <c r="M34" s="382">
        <f t="shared" si="5"/>
        <v>5.1177072671443197E-3</v>
      </c>
      <c r="N34" s="379">
        <v>3</v>
      </c>
      <c r="O34" s="382">
        <f t="shared" si="6"/>
        <v>3.0706243602865915E-3</v>
      </c>
      <c r="P34" s="379">
        <v>8</v>
      </c>
      <c r="Q34" s="382">
        <f t="shared" si="7"/>
        <v>8.1883316274309111E-3</v>
      </c>
      <c r="R34" s="379">
        <v>0</v>
      </c>
      <c r="S34" s="382">
        <f t="shared" si="8"/>
        <v>0</v>
      </c>
      <c r="T34" s="379">
        <v>12</v>
      </c>
      <c r="U34" s="382">
        <f t="shared" si="9"/>
        <v>1.2282497441146366E-2</v>
      </c>
      <c r="V34" s="379">
        <v>23</v>
      </c>
      <c r="W34" s="382">
        <f t="shared" si="10"/>
        <v>2.3541453428863868E-2</v>
      </c>
      <c r="X34" s="379">
        <v>977</v>
      </c>
    </row>
    <row r="35" spans="1:24" s="116" customFormat="1" ht="12.95">
      <c r="A35" s="291" t="s">
        <v>138</v>
      </c>
      <c r="B35" s="379">
        <v>190</v>
      </c>
      <c r="C35" s="382">
        <f t="shared" si="0"/>
        <v>0.12760241773002015</v>
      </c>
      <c r="D35" s="379">
        <v>251</v>
      </c>
      <c r="E35" s="382">
        <f t="shared" si="1"/>
        <v>0.16856950973807924</v>
      </c>
      <c r="F35" s="379">
        <v>141</v>
      </c>
      <c r="G35" s="382">
        <f t="shared" si="2"/>
        <v>9.4694425789120212E-2</v>
      </c>
      <c r="H35" s="379">
        <v>18</v>
      </c>
      <c r="I35" s="382">
        <f t="shared" si="3"/>
        <v>1.208865010073875E-2</v>
      </c>
      <c r="J35" s="379">
        <v>25</v>
      </c>
      <c r="K35" s="382">
        <f t="shared" si="4"/>
        <v>1.6789791806581598E-2</v>
      </c>
      <c r="L35" s="379">
        <v>629</v>
      </c>
      <c r="M35" s="382">
        <f t="shared" si="5"/>
        <v>0.42243116185359303</v>
      </c>
      <c r="N35" s="379">
        <v>17</v>
      </c>
      <c r="O35" s="382">
        <f t="shared" si="6"/>
        <v>1.1417058428475487E-2</v>
      </c>
      <c r="P35" s="379">
        <v>16</v>
      </c>
      <c r="Q35" s="382">
        <f t="shared" si="7"/>
        <v>1.0745466756212223E-2</v>
      </c>
      <c r="R35" s="379">
        <v>1</v>
      </c>
      <c r="S35" s="382">
        <f t="shared" si="8"/>
        <v>6.7159167226326397E-4</v>
      </c>
      <c r="T35" s="379">
        <v>25</v>
      </c>
      <c r="U35" s="382">
        <f t="shared" si="9"/>
        <v>1.6789791806581598E-2</v>
      </c>
      <c r="V35" s="379">
        <v>7</v>
      </c>
      <c r="W35" s="382">
        <f t="shared" si="10"/>
        <v>4.7011417058428475E-3</v>
      </c>
      <c r="X35" s="379">
        <v>1489</v>
      </c>
    </row>
    <row r="36" spans="1:24" s="116" customFormat="1" ht="12.95">
      <c r="A36" s="291" t="s">
        <v>139</v>
      </c>
      <c r="B36" s="379">
        <v>87</v>
      </c>
      <c r="C36" s="382">
        <f t="shared" si="0"/>
        <v>9.6989966555183951E-2</v>
      </c>
      <c r="D36" s="379">
        <v>93</v>
      </c>
      <c r="E36" s="382">
        <f t="shared" si="1"/>
        <v>0.10367892976588629</v>
      </c>
      <c r="F36" s="379">
        <v>74</v>
      </c>
      <c r="G36" s="382">
        <f t="shared" si="2"/>
        <v>8.2497212931995537E-2</v>
      </c>
      <c r="H36" s="379">
        <v>1</v>
      </c>
      <c r="I36" s="382">
        <f t="shared" si="3"/>
        <v>1.1148272017837235E-3</v>
      </c>
      <c r="J36" s="379">
        <v>0</v>
      </c>
      <c r="K36" s="382">
        <f t="shared" si="4"/>
        <v>0</v>
      </c>
      <c r="L36" s="379">
        <v>45</v>
      </c>
      <c r="M36" s="382">
        <f t="shared" si="5"/>
        <v>5.016722408026756E-2</v>
      </c>
      <c r="N36" s="379">
        <v>1</v>
      </c>
      <c r="O36" s="382">
        <f t="shared" si="6"/>
        <v>1.1148272017837235E-3</v>
      </c>
      <c r="P36" s="379">
        <v>0</v>
      </c>
      <c r="Q36" s="382">
        <f t="shared" si="7"/>
        <v>0</v>
      </c>
      <c r="R36" s="379">
        <v>0</v>
      </c>
      <c r="S36" s="382">
        <f t="shared" si="8"/>
        <v>0</v>
      </c>
      <c r="T36" s="379">
        <v>6</v>
      </c>
      <c r="U36" s="382">
        <f t="shared" si="9"/>
        <v>6.688963210702341E-3</v>
      </c>
      <c r="V36" s="379">
        <v>6</v>
      </c>
      <c r="W36" s="382">
        <f t="shared" si="10"/>
        <v>6.688963210702341E-3</v>
      </c>
      <c r="X36" s="379">
        <v>897</v>
      </c>
    </row>
    <row r="37" spans="1:24" s="116" customFormat="1" ht="12.95">
      <c r="A37" s="291" t="s">
        <v>140</v>
      </c>
      <c r="B37" s="379">
        <v>117</v>
      </c>
      <c r="C37" s="382">
        <f t="shared" si="0"/>
        <v>8.6029411764705882E-2</v>
      </c>
      <c r="D37" s="379">
        <v>280</v>
      </c>
      <c r="E37" s="382">
        <f t="shared" si="1"/>
        <v>0.20588235294117646</v>
      </c>
      <c r="F37" s="379">
        <v>116</v>
      </c>
      <c r="G37" s="382">
        <f t="shared" si="2"/>
        <v>8.5294117647058826E-2</v>
      </c>
      <c r="H37" s="379">
        <v>19</v>
      </c>
      <c r="I37" s="382">
        <f t="shared" si="3"/>
        <v>1.3970588235294118E-2</v>
      </c>
      <c r="J37" s="379">
        <v>0</v>
      </c>
      <c r="K37" s="382">
        <f t="shared" si="4"/>
        <v>0</v>
      </c>
      <c r="L37" s="379">
        <v>341</v>
      </c>
      <c r="M37" s="382">
        <f t="shared" si="5"/>
        <v>0.25073529411764706</v>
      </c>
      <c r="N37" s="379">
        <v>5</v>
      </c>
      <c r="O37" s="382">
        <f t="shared" si="6"/>
        <v>3.6764705882352941E-3</v>
      </c>
      <c r="P37" s="379">
        <v>2</v>
      </c>
      <c r="Q37" s="382">
        <f t="shared" si="7"/>
        <v>1.4705882352941176E-3</v>
      </c>
      <c r="R37" s="379">
        <v>0</v>
      </c>
      <c r="S37" s="382">
        <f t="shared" si="8"/>
        <v>0</v>
      </c>
      <c r="T37" s="379">
        <v>9</v>
      </c>
      <c r="U37" s="382">
        <f t="shared" si="9"/>
        <v>6.6176470588235293E-3</v>
      </c>
      <c r="V37" s="379">
        <v>12</v>
      </c>
      <c r="W37" s="382">
        <f t="shared" si="10"/>
        <v>8.8235294117647058E-3</v>
      </c>
      <c r="X37" s="379">
        <v>1360</v>
      </c>
    </row>
    <row r="38" spans="1:24" s="116" customFormat="1" ht="12.95">
      <c r="A38" s="291" t="s">
        <v>141</v>
      </c>
      <c r="B38" s="379">
        <v>167</v>
      </c>
      <c r="C38" s="382">
        <f t="shared" si="0"/>
        <v>0.15859449192782527</v>
      </c>
      <c r="D38" s="379">
        <v>72</v>
      </c>
      <c r="E38" s="382">
        <f t="shared" si="1"/>
        <v>6.8376068376068383E-2</v>
      </c>
      <c r="F38" s="379">
        <v>69</v>
      </c>
      <c r="G38" s="382">
        <f t="shared" si="2"/>
        <v>6.5527065527065526E-2</v>
      </c>
      <c r="H38" s="379">
        <v>3</v>
      </c>
      <c r="I38" s="382">
        <f t="shared" si="3"/>
        <v>2.8490028490028491E-3</v>
      </c>
      <c r="J38" s="379">
        <v>3</v>
      </c>
      <c r="K38" s="382">
        <f t="shared" si="4"/>
        <v>2.8490028490028491E-3</v>
      </c>
      <c r="L38" s="379">
        <v>2</v>
      </c>
      <c r="M38" s="382">
        <f t="shared" si="5"/>
        <v>1.8993352326685661E-3</v>
      </c>
      <c r="N38" s="379">
        <v>8</v>
      </c>
      <c r="O38" s="382">
        <f t="shared" si="6"/>
        <v>7.5973409306742644E-3</v>
      </c>
      <c r="P38" s="379">
        <v>8</v>
      </c>
      <c r="Q38" s="382">
        <f t="shared" si="7"/>
        <v>7.5973409306742644E-3</v>
      </c>
      <c r="R38" s="379">
        <v>0</v>
      </c>
      <c r="S38" s="382">
        <f t="shared" si="8"/>
        <v>0</v>
      </c>
      <c r="T38" s="379">
        <v>13</v>
      </c>
      <c r="U38" s="382">
        <f t="shared" si="9"/>
        <v>1.2345679012345678E-2</v>
      </c>
      <c r="V38" s="379">
        <v>116</v>
      </c>
      <c r="W38" s="382">
        <f t="shared" si="10"/>
        <v>0.11016144349477683</v>
      </c>
      <c r="X38" s="379">
        <v>1053</v>
      </c>
    </row>
    <row r="39" spans="1:24" s="116" customFormat="1" ht="12.95">
      <c r="A39" s="291" t="s">
        <v>142</v>
      </c>
      <c r="B39" s="379">
        <v>61</v>
      </c>
      <c r="C39" s="382">
        <f t="shared" si="0"/>
        <v>0.14698795180722893</v>
      </c>
      <c r="D39" s="379">
        <v>110</v>
      </c>
      <c r="E39" s="382">
        <f t="shared" si="1"/>
        <v>0.26506024096385544</v>
      </c>
      <c r="F39" s="379">
        <v>92</v>
      </c>
      <c r="G39" s="382">
        <f t="shared" si="2"/>
        <v>0.22168674698795179</v>
      </c>
      <c r="H39" s="379">
        <v>20</v>
      </c>
      <c r="I39" s="382">
        <f t="shared" si="3"/>
        <v>4.8192771084337352E-2</v>
      </c>
      <c r="J39" s="379">
        <v>1</v>
      </c>
      <c r="K39" s="382">
        <f t="shared" si="4"/>
        <v>2.4096385542168677E-3</v>
      </c>
      <c r="L39" s="379">
        <v>153</v>
      </c>
      <c r="M39" s="382">
        <f t="shared" si="5"/>
        <v>0.36867469879518072</v>
      </c>
      <c r="N39" s="379">
        <v>1</v>
      </c>
      <c r="O39" s="382">
        <f t="shared" si="6"/>
        <v>2.4096385542168677E-3</v>
      </c>
      <c r="P39" s="379">
        <v>0</v>
      </c>
      <c r="Q39" s="382">
        <f t="shared" si="7"/>
        <v>0</v>
      </c>
      <c r="R39" s="379">
        <v>0</v>
      </c>
      <c r="S39" s="382">
        <f t="shared" si="8"/>
        <v>0</v>
      </c>
      <c r="T39" s="379">
        <v>5</v>
      </c>
      <c r="U39" s="382">
        <f t="shared" si="9"/>
        <v>1.2048192771084338E-2</v>
      </c>
      <c r="V39" s="379">
        <v>0</v>
      </c>
      <c r="W39" s="382">
        <f t="shared" si="10"/>
        <v>0</v>
      </c>
      <c r="X39" s="379">
        <v>415</v>
      </c>
    </row>
    <row r="40" spans="1:24" s="116" customFormat="1" ht="12.95">
      <c r="A40" s="291" t="s">
        <v>143</v>
      </c>
      <c r="B40" s="379">
        <v>204</v>
      </c>
      <c r="C40" s="382">
        <f t="shared" si="0"/>
        <v>0.12678682411435674</v>
      </c>
      <c r="D40" s="379">
        <v>137</v>
      </c>
      <c r="E40" s="382">
        <f t="shared" si="1"/>
        <v>8.514605344934742E-2</v>
      </c>
      <c r="F40" s="379">
        <v>56</v>
      </c>
      <c r="G40" s="382">
        <f t="shared" si="2"/>
        <v>3.4804226227470481E-2</v>
      </c>
      <c r="H40" s="379">
        <v>2</v>
      </c>
      <c r="I40" s="382">
        <f t="shared" si="3"/>
        <v>1.243008079552517E-3</v>
      </c>
      <c r="J40" s="379">
        <v>3</v>
      </c>
      <c r="K40" s="382">
        <f t="shared" si="4"/>
        <v>1.8645121193287756E-3</v>
      </c>
      <c r="L40" s="379">
        <v>197</v>
      </c>
      <c r="M40" s="382">
        <f t="shared" si="5"/>
        <v>0.12243629583592293</v>
      </c>
      <c r="N40" s="379">
        <v>6</v>
      </c>
      <c r="O40" s="382">
        <f t="shared" si="6"/>
        <v>3.7290242386575512E-3</v>
      </c>
      <c r="P40" s="379">
        <v>7</v>
      </c>
      <c r="Q40" s="382">
        <f t="shared" si="7"/>
        <v>4.3505282784338101E-3</v>
      </c>
      <c r="R40" s="379">
        <v>0</v>
      </c>
      <c r="S40" s="382">
        <f t="shared" si="8"/>
        <v>0</v>
      </c>
      <c r="T40" s="379">
        <v>16</v>
      </c>
      <c r="U40" s="382">
        <f t="shared" si="9"/>
        <v>9.9440646364201361E-3</v>
      </c>
      <c r="V40" s="379">
        <v>25</v>
      </c>
      <c r="W40" s="382">
        <f t="shared" si="10"/>
        <v>1.5537600994406464E-2</v>
      </c>
      <c r="X40" s="379">
        <v>1609</v>
      </c>
    </row>
    <row r="41" spans="1:24" s="116" customFormat="1" ht="12.95">
      <c r="A41" s="291" t="s">
        <v>144</v>
      </c>
      <c r="B41" s="379">
        <v>195</v>
      </c>
      <c r="C41" s="382">
        <f t="shared" si="0"/>
        <v>0.16304347826086957</v>
      </c>
      <c r="D41" s="379">
        <v>135</v>
      </c>
      <c r="E41" s="382">
        <f t="shared" si="1"/>
        <v>0.112876254180602</v>
      </c>
      <c r="F41" s="379">
        <v>82</v>
      </c>
      <c r="G41" s="382">
        <f t="shared" si="2"/>
        <v>6.8561872909698993E-2</v>
      </c>
      <c r="H41" s="379">
        <v>6</v>
      </c>
      <c r="I41" s="382">
        <f t="shared" si="3"/>
        <v>5.016722408026756E-3</v>
      </c>
      <c r="J41" s="379">
        <v>3</v>
      </c>
      <c r="K41" s="382">
        <f t="shared" si="4"/>
        <v>2.508361204013378E-3</v>
      </c>
      <c r="L41" s="379">
        <v>253</v>
      </c>
      <c r="M41" s="382">
        <f t="shared" si="5"/>
        <v>0.21153846153846154</v>
      </c>
      <c r="N41" s="379">
        <v>10</v>
      </c>
      <c r="O41" s="382">
        <f t="shared" si="6"/>
        <v>8.3612040133779261E-3</v>
      </c>
      <c r="P41" s="379">
        <v>4</v>
      </c>
      <c r="Q41" s="382">
        <f t="shared" si="7"/>
        <v>3.3444816053511705E-3</v>
      </c>
      <c r="R41" s="379">
        <v>0</v>
      </c>
      <c r="S41" s="382">
        <f t="shared" si="8"/>
        <v>0</v>
      </c>
      <c r="T41" s="379">
        <v>11</v>
      </c>
      <c r="U41" s="382">
        <f t="shared" si="9"/>
        <v>9.1973244147157199E-3</v>
      </c>
      <c r="V41" s="379">
        <v>5</v>
      </c>
      <c r="W41" s="382">
        <f t="shared" si="10"/>
        <v>4.180602006688963E-3</v>
      </c>
      <c r="X41" s="379">
        <v>1196</v>
      </c>
    </row>
    <row r="42" spans="1:24" s="116" customFormat="1" ht="12.95">
      <c r="A42" s="291" t="s">
        <v>145</v>
      </c>
      <c r="B42" s="379">
        <v>0</v>
      </c>
      <c r="C42" s="382">
        <f t="shared" si="0"/>
        <v>0</v>
      </c>
      <c r="D42" s="379">
        <v>6</v>
      </c>
      <c r="E42" s="382">
        <f t="shared" si="1"/>
        <v>0.25</v>
      </c>
      <c r="F42" s="379">
        <v>14</v>
      </c>
      <c r="G42" s="382">
        <f t="shared" si="2"/>
        <v>0.58333333333333337</v>
      </c>
      <c r="H42" s="379">
        <v>4</v>
      </c>
      <c r="I42" s="382">
        <f t="shared" si="3"/>
        <v>0.16666666666666666</v>
      </c>
      <c r="J42" s="379">
        <v>0</v>
      </c>
      <c r="K42" s="382">
        <f t="shared" si="4"/>
        <v>0</v>
      </c>
      <c r="L42" s="379">
        <v>20</v>
      </c>
      <c r="M42" s="382">
        <f t="shared" si="5"/>
        <v>0.83333333333333337</v>
      </c>
      <c r="N42" s="379">
        <v>0</v>
      </c>
      <c r="O42" s="382">
        <f t="shared" si="6"/>
        <v>0</v>
      </c>
      <c r="P42" s="379">
        <v>0</v>
      </c>
      <c r="Q42" s="382">
        <f t="shared" si="7"/>
        <v>0</v>
      </c>
      <c r="R42" s="379">
        <v>0</v>
      </c>
      <c r="S42" s="382">
        <f t="shared" si="8"/>
        <v>0</v>
      </c>
      <c r="T42" s="379">
        <v>0</v>
      </c>
      <c r="U42" s="382">
        <f t="shared" si="9"/>
        <v>0</v>
      </c>
      <c r="V42" s="379">
        <v>0</v>
      </c>
      <c r="W42" s="382">
        <f t="shared" si="10"/>
        <v>0</v>
      </c>
      <c r="X42" s="379">
        <v>24</v>
      </c>
    </row>
    <row r="43" spans="1:24" s="116" customFormat="1" ht="12.95">
      <c r="A43" s="291" t="s">
        <v>146</v>
      </c>
      <c r="B43" s="379">
        <v>0</v>
      </c>
      <c r="C43" s="382">
        <f t="shared" si="0"/>
        <v>0</v>
      </c>
      <c r="D43" s="379">
        <v>0</v>
      </c>
      <c r="E43" s="382">
        <f t="shared" si="1"/>
        <v>0</v>
      </c>
      <c r="F43" s="379">
        <v>0</v>
      </c>
      <c r="G43" s="382">
        <f t="shared" si="2"/>
        <v>0</v>
      </c>
      <c r="H43" s="379">
        <v>12</v>
      </c>
      <c r="I43" s="382">
        <f t="shared" si="3"/>
        <v>0.1875</v>
      </c>
      <c r="J43" s="379">
        <v>1</v>
      </c>
      <c r="K43" s="382">
        <f t="shared" si="4"/>
        <v>1.5625E-2</v>
      </c>
      <c r="L43" s="379">
        <v>64</v>
      </c>
      <c r="M43" s="382">
        <f t="shared" si="5"/>
        <v>1</v>
      </c>
      <c r="N43" s="379">
        <v>0</v>
      </c>
      <c r="O43" s="382">
        <f t="shared" si="6"/>
        <v>0</v>
      </c>
      <c r="P43" s="379">
        <v>0</v>
      </c>
      <c r="Q43" s="382">
        <f t="shared" si="7"/>
        <v>0</v>
      </c>
      <c r="R43" s="379">
        <v>0</v>
      </c>
      <c r="S43" s="382">
        <f t="shared" si="8"/>
        <v>0</v>
      </c>
      <c r="T43" s="379">
        <v>0</v>
      </c>
      <c r="U43" s="382">
        <f t="shared" si="9"/>
        <v>0</v>
      </c>
      <c r="V43" s="379">
        <v>0</v>
      </c>
      <c r="W43" s="382">
        <f t="shared" si="10"/>
        <v>0</v>
      </c>
      <c r="X43" s="379">
        <v>64</v>
      </c>
    </row>
    <row r="44" spans="1:24" s="116" customFormat="1" ht="12.95"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</row>
    <row r="45" spans="1:24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</row>
  </sheetData>
  <sheetProtection selectLockedCells="1" selectUnlockedCells="1"/>
  <mergeCells count="14">
    <mergeCell ref="P9:Q9"/>
    <mergeCell ref="R9:S9"/>
    <mergeCell ref="T9:U9"/>
    <mergeCell ref="V9:W9"/>
    <mergeCell ref="A3:X3"/>
    <mergeCell ref="A8:A10"/>
    <mergeCell ref="B8:X8"/>
    <mergeCell ref="B9:C9"/>
    <mergeCell ref="D9:E9"/>
    <mergeCell ref="F9:G9"/>
    <mergeCell ref="H9:I9"/>
    <mergeCell ref="J9:K9"/>
    <mergeCell ref="L9:M9"/>
    <mergeCell ref="N9:O9"/>
  </mergeCells>
  <conditionalFormatting sqref="A4:C5">
    <cfRule type="duplicateValues" dxfId="213" priority="5"/>
  </conditionalFormatting>
  <conditionalFormatting sqref="B6:C6">
    <cfRule type="duplicateValues" dxfId="212" priority="4"/>
  </conditionalFormatting>
  <conditionalFormatting sqref="A6">
    <cfRule type="duplicateValues" dxfId="211" priority="3"/>
  </conditionalFormatting>
  <conditionalFormatting sqref="D4:X5">
    <cfRule type="duplicateValues" dxfId="210" priority="2"/>
  </conditionalFormatting>
  <conditionalFormatting sqref="D6:X6">
    <cfRule type="duplicateValues" dxfId="20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68059-B066-8F48-9132-AA15C24194BC}">
  <dimension ref="A1:K29"/>
  <sheetViews>
    <sheetView showGridLines="0" topLeftCell="A8" zoomScaleNormal="100" workbookViewId="0">
      <selection activeCell="J36" sqref="J36"/>
    </sheetView>
  </sheetViews>
  <sheetFormatPr defaultColWidth="11.42578125" defaultRowHeight="15"/>
  <cols>
    <col min="1" max="1" width="28" style="128" customWidth="1"/>
    <col min="2" max="2" width="14.28515625" style="128" customWidth="1"/>
    <col min="3" max="3" width="6.7109375" style="128" customWidth="1"/>
    <col min="4" max="4" width="13.85546875" style="128" customWidth="1"/>
    <col min="5" max="5" width="7.140625" style="128" customWidth="1"/>
    <col min="6" max="6" width="14.28515625" style="128" customWidth="1"/>
    <col min="7" max="7" width="7.140625" style="128" customWidth="1"/>
    <col min="8" max="8" width="14" style="128" customWidth="1"/>
    <col min="9" max="9" width="8.28515625" style="128" customWidth="1"/>
    <col min="10" max="16384" width="11.42578125" style="128"/>
  </cols>
  <sheetData>
    <row r="1" spans="1:9" s="114" customFormat="1" ht="59.25" customHeight="1"/>
    <row r="2" spans="1:9" s="115" customFormat="1" ht="3.75" customHeight="1"/>
    <row r="3" spans="1:9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</row>
    <row r="4" spans="1:9" ht="36" customHeight="1">
      <c r="A4" s="690" t="s">
        <v>79</v>
      </c>
      <c r="B4" s="690"/>
      <c r="C4" s="690"/>
      <c r="D4" s="690"/>
      <c r="E4" s="690"/>
      <c r="F4" s="690"/>
      <c r="G4" s="690"/>
      <c r="H4" s="690"/>
      <c r="I4" s="690"/>
    </row>
    <row r="5" spans="1:9">
      <c r="A5" s="689" t="s">
        <v>540</v>
      </c>
      <c r="B5" s="689"/>
      <c r="C5" s="689"/>
      <c r="D5" s="689"/>
      <c r="E5" s="689"/>
      <c r="F5" s="689"/>
      <c r="G5" s="689"/>
      <c r="H5" s="689"/>
      <c r="I5" s="689"/>
    </row>
    <row r="6" spans="1:9">
      <c r="A6" s="116"/>
      <c r="B6" s="116"/>
      <c r="C6" s="116"/>
      <c r="D6" s="116"/>
      <c r="E6" s="116"/>
      <c r="F6" s="116"/>
      <c r="G6" s="116"/>
    </row>
    <row r="7" spans="1:9" s="116" customFormat="1" ht="30" customHeight="1">
      <c r="A7" s="41" t="s">
        <v>541</v>
      </c>
      <c r="B7" s="31" t="s">
        <v>573</v>
      </c>
      <c r="C7" s="31" t="s">
        <v>153</v>
      </c>
      <c r="D7" s="31" t="s">
        <v>574</v>
      </c>
      <c r="E7" s="31" t="s">
        <v>153</v>
      </c>
      <c r="F7" s="41" t="s">
        <v>544</v>
      </c>
      <c r="G7" s="41" t="s">
        <v>153</v>
      </c>
      <c r="H7" s="31" t="s">
        <v>545</v>
      </c>
      <c r="I7" s="31" t="s">
        <v>153</v>
      </c>
    </row>
    <row r="8" spans="1:9" s="116" customFormat="1" ht="14.1">
      <c r="A8" s="118" t="s">
        <v>396</v>
      </c>
      <c r="B8" s="121">
        <v>17</v>
      </c>
      <c r="C8" s="122">
        <f t="shared" ref="C8:C27" si="0">+B8/$B$28</f>
        <v>0.2073170731707317</v>
      </c>
      <c r="D8" s="121">
        <v>22</v>
      </c>
      <c r="E8" s="122">
        <f t="shared" ref="E8:E26" si="1">+D8/$D$28</f>
        <v>0.19642857142857142</v>
      </c>
      <c r="F8" s="121">
        <v>21</v>
      </c>
      <c r="G8" s="136">
        <v>0.18103448275862069</v>
      </c>
      <c r="H8" s="121">
        <v>23</v>
      </c>
      <c r="I8" s="136">
        <v>0.16428571428571428</v>
      </c>
    </row>
    <row r="9" spans="1:9" s="116" customFormat="1" ht="30" customHeight="1">
      <c r="A9" s="118" t="s">
        <v>447</v>
      </c>
      <c r="B9" s="123">
        <v>0</v>
      </c>
      <c r="C9" s="122">
        <f t="shared" si="0"/>
        <v>0</v>
      </c>
      <c r="D9" s="121">
        <v>1</v>
      </c>
      <c r="E9" s="122">
        <f t="shared" si="1"/>
        <v>8.9285714285714281E-3</v>
      </c>
      <c r="F9" s="121">
        <v>1</v>
      </c>
      <c r="G9" s="136">
        <v>8.6206896551724137E-3</v>
      </c>
      <c r="H9" s="121">
        <v>1</v>
      </c>
      <c r="I9" s="136">
        <v>7.1428571428571426E-3</v>
      </c>
    </row>
    <row r="10" spans="1:9">
      <c r="A10" s="118" t="s">
        <v>397</v>
      </c>
      <c r="B10" s="121">
        <v>6</v>
      </c>
      <c r="C10" s="122">
        <f t="shared" si="0"/>
        <v>7.3170731707317069E-2</v>
      </c>
      <c r="D10" s="121">
        <v>7</v>
      </c>
      <c r="E10" s="122">
        <f t="shared" si="1"/>
        <v>6.25E-2</v>
      </c>
      <c r="F10" s="121">
        <v>7</v>
      </c>
      <c r="G10" s="136">
        <v>6.0344827586206899E-2</v>
      </c>
      <c r="H10" s="121">
        <v>7</v>
      </c>
      <c r="I10" s="136">
        <v>0.05</v>
      </c>
    </row>
    <row r="11" spans="1:9">
      <c r="A11" s="118" t="s">
        <v>546</v>
      </c>
      <c r="B11" s="121">
        <v>39</v>
      </c>
      <c r="C11" s="122">
        <f t="shared" si="0"/>
        <v>0.47560975609756095</v>
      </c>
      <c r="D11" s="121">
        <v>43</v>
      </c>
      <c r="E11" s="122">
        <f t="shared" si="1"/>
        <v>0.38392857142857145</v>
      </c>
      <c r="F11" s="121">
        <v>44</v>
      </c>
      <c r="G11" s="136">
        <v>0.37931034482758619</v>
      </c>
      <c r="H11" s="121">
        <v>54</v>
      </c>
      <c r="I11" s="136">
        <v>0.38571428571428573</v>
      </c>
    </row>
    <row r="12" spans="1:9">
      <c r="A12" s="118" t="s">
        <v>547</v>
      </c>
      <c r="B12" s="121">
        <v>4</v>
      </c>
      <c r="C12" s="122">
        <f t="shared" si="0"/>
        <v>4.878048780487805E-2</v>
      </c>
      <c r="D12" s="121">
        <v>3</v>
      </c>
      <c r="E12" s="122">
        <f t="shared" si="1"/>
        <v>2.6785714285714284E-2</v>
      </c>
      <c r="F12" s="121">
        <v>4</v>
      </c>
      <c r="G12" s="136">
        <v>3.4482758620689655E-2</v>
      </c>
      <c r="H12" s="121">
        <v>5</v>
      </c>
      <c r="I12" s="136">
        <v>3.5714285714285712E-2</v>
      </c>
    </row>
    <row r="13" spans="1:9">
      <c r="A13" s="118" t="s">
        <v>403</v>
      </c>
      <c r="B13" s="121">
        <v>1</v>
      </c>
      <c r="C13" s="122">
        <f t="shared" si="0"/>
        <v>1.2195121951219513E-2</v>
      </c>
      <c r="D13" s="121">
        <v>2</v>
      </c>
      <c r="E13" s="122">
        <f t="shared" si="1"/>
        <v>1.7857142857142856E-2</v>
      </c>
      <c r="F13" s="121">
        <v>2</v>
      </c>
      <c r="G13" s="136">
        <v>1.7241379310344827E-2</v>
      </c>
      <c r="H13" s="121">
        <v>3</v>
      </c>
      <c r="I13" s="136">
        <v>2.1428571428571429E-2</v>
      </c>
    </row>
    <row r="14" spans="1:9">
      <c r="A14" s="118" t="s">
        <v>402</v>
      </c>
      <c r="B14" s="121">
        <v>1</v>
      </c>
      <c r="C14" s="122">
        <f t="shared" si="0"/>
        <v>1.2195121951219513E-2</v>
      </c>
      <c r="D14" s="121">
        <v>3</v>
      </c>
      <c r="E14" s="122">
        <f t="shared" si="1"/>
        <v>2.6785714285714284E-2</v>
      </c>
      <c r="F14" s="121">
        <v>3</v>
      </c>
      <c r="G14" s="136">
        <v>2.5862068965517241E-2</v>
      </c>
      <c r="H14" s="121">
        <v>3</v>
      </c>
      <c r="I14" s="136">
        <v>2.1428571428571429E-2</v>
      </c>
    </row>
    <row r="15" spans="1:9">
      <c r="A15" s="118" t="s">
        <v>406</v>
      </c>
      <c r="B15" s="121">
        <v>3</v>
      </c>
      <c r="C15" s="122">
        <f t="shared" si="0"/>
        <v>3.6585365853658534E-2</v>
      </c>
      <c r="D15" s="121">
        <v>5</v>
      </c>
      <c r="E15" s="122">
        <f t="shared" si="1"/>
        <v>4.4642857142857144E-2</v>
      </c>
      <c r="F15" s="121">
        <v>5</v>
      </c>
      <c r="G15" s="136">
        <v>4.3103448275862072E-2</v>
      </c>
      <c r="H15" s="121">
        <v>6</v>
      </c>
      <c r="I15" s="136">
        <v>4.2857142857142858E-2</v>
      </c>
    </row>
    <row r="16" spans="1:9">
      <c r="A16" s="118" t="s">
        <v>571</v>
      </c>
      <c r="B16" s="121">
        <v>1</v>
      </c>
      <c r="C16" s="122">
        <f t="shared" si="0"/>
        <v>1.2195121951219513E-2</v>
      </c>
      <c r="D16" s="121">
        <v>2</v>
      </c>
      <c r="E16" s="122">
        <f t="shared" si="1"/>
        <v>1.7857142857142856E-2</v>
      </c>
      <c r="F16" s="121">
        <v>2</v>
      </c>
      <c r="G16" s="136">
        <v>1.7241379310344827E-2</v>
      </c>
      <c r="H16" s="121">
        <v>3</v>
      </c>
      <c r="I16" s="136">
        <v>2.1428571428571429E-2</v>
      </c>
    </row>
    <row r="17" spans="1:11">
      <c r="A17" s="118" t="s">
        <v>410</v>
      </c>
      <c r="B17" s="121">
        <v>1</v>
      </c>
      <c r="C17" s="122">
        <f t="shared" si="0"/>
        <v>1.2195121951219513E-2</v>
      </c>
      <c r="D17" s="121">
        <v>1</v>
      </c>
      <c r="E17" s="122">
        <f t="shared" si="1"/>
        <v>8.9285714285714281E-3</v>
      </c>
      <c r="F17" s="121">
        <v>1</v>
      </c>
      <c r="G17" s="136">
        <v>8.6206896551724137E-3</v>
      </c>
      <c r="H17" s="121">
        <v>2</v>
      </c>
      <c r="I17" s="136">
        <v>1.4285714285714285E-2</v>
      </c>
    </row>
    <row r="18" spans="1:11">
      <c r="A18" s="118" t="s">
        <v>412</v>
      </c>
      <c r="B18" s="121">
        <v>0</v>
      </c>
      <c r="C18" s="122">
        <f t="shared" si="0"/>
        <v>0</v>
      </c>
      <c r="D18" s="121">
        <v>1</v>
      </c>
      <c r="E18" s="122">
        <f t="shared" si="1"/>
        <v>8.9285714285714281E-3</v>
      </c>
      <c r="F18" s="121">
        <v>1</v>
      </c>
      <c r="G18" s="136">
        <v>8.6206896551724137E-3</v>
      </c>
      <c r="H18" s="121">
        <v>1</v>
      </c>
      <c r="I18" s="136">
        <v>7.1428571428571426E-3</v>
      </c>
    </row>
    <row r="19" spans="1:11">
      <c r="A19" s="118" t="s">
        <v>408</v>
      </c>
      <c r="B19" s="121">
        <v>0</v>
      </c>
      <c r="C19" s="122">
        <f t="shared" si="0"/>
        <v>0</v>
      </c>
      <c r="D19" s="121">
        <v>1</v>
      </c>
      <c r="E19" s="122">
        <f t="shared" si="1"/>
        <v>8.9285714285714281E-3</v>
      </c>
      <c r="F19" s="121">
        <v>1</v>
      </c>
      <c r="G19" s="136">
        <v>8.6206896551724137E-3</v>
      </c>
      <c r="H19" s="121">
        <v>1</v>
      </c>
      <c r="I19" s="136">
        <v>7.1428571428571426E-3</v>
      </c>
    </row>
    <row r="20" spans="1:11">
      <c r="A20" s="125" t="s">
        <v>569</v>
      </c>
      <c r="B20" s="121">
        <v>0</v>
      </c>
      <c r="C20" s="122">
        <f t="shared" si="0"/>
        <v>0</v>
      </c>
      <c r="D20" s="121">
        <v>0</v>
      </c>
      <c r="E20" s="122">
        <f t="shared" ref="E20" si="2">+D20/$B$28</f>
        <v>0</v>
      </c>
      <c r="F20" s="121">
        <v>0</v>
      </c>
      <c r="G20" s="122">
        <f t="shared" ref="G20" si="3">+F20/$B$28</f>
        <v>0</v>
      </c>
      <c r="H20" s="121">
        <v>1</v>
      </c>
      <c r="I20" s="136">
        <v>7.1428571428571426E-3</v>
      </c>
    </row>
    <row r="21" spans="1:11">
      <c r="A21" s="118" t="s">
        <v>409</v>
      </c>
      <c r="B21" s="121">
        <v>0</v>
      </c>
      <c r="C21" s="122">
        <f t="shared" si="0"/>
        <v>0</v>
      </c>
      <c r="D21" s="121">
        <v>1</v>
      </c>
      <c r="E21" s="122">
        <f t="shared" si="1"/>
        <v>8.9285714285714281E-3</v>
      </c>
      <c r="F21" s="121">
        <v>1</v>
      </c>
      <c r="G21" s="136">
        <v>8.6206896551724137E-3</v>
      </c>
      <c r="H21" s="121">
        <v>1</v>
      </c>
      <c r="I21" s="136">
        <v>7.1428571428571426E-3</v>
      </c>
    </row>
    <row r="22" spans="1:11">
      <c r="A22" s="118" t="s">
        <v>548</v>
      </c>
      <c r="B22" s="121">
        <v>1</v>
      </c>
      <c r="C22" s="122">
        <f t="shared" si="0"/>
        <v>1.2195121951219513E-2</v>
      </c>
      <c r="D22" s="121">
        <v>1</v>
      </c>
      <c r="E22" s="122">
        <f t="shared" si="1"/>
        <v>8.9285714285714281E-3</v>
      </c>
      <c r="F22" s="121">
        <v>1</v>
      </c>
      <c r="G22" s="136">
        <v>8.6206896551724137E-3</v>
      </c>
      <c r="H22" s="121">
        <v>2</v>
      </c>
      <c r="I22" s="136">
        <v>1.4285714285714285E-2</v>
      </c>
    </row>
    <row r="23" spans="1:11">
      <c r="A23" s="118" t="s">
        <v>400</v>
      </c>
      <c r="B23" s="121">
        <v>1</v>
      </c>
      <c r="C23" s="122">
        <f t="shared" si="0"/>
        <v>1.2195121951219513E-2</v>
      </c>
      <c r="D23" s="121">
        <v>2</v>
      </c>
      <c r="E23" s="122">
        <f t="shared" si="1"/>
        <v>1.7857142857142856E-2</v>
      </c>
      <c r="F23" s="121">
        <v>3</v>
      </c>
      <c r="G23" s="136">
        <v>2.5862068965517241E-2</v>
      </c>
      <c r="H23" s="121">
        <v>1</v>
      </c>
      <c r="I23" s="136">
        <v>7.1428571428571426E-3</v>
      </c>
    </row>
    <row r="24" spans="1:11">
      <c r="A24" s="118" t="s">
        <v>399</v>
      </c>
      <c r="B24" s="121">
        <v>1</v>
      </c>
      <c r="C24" s="122">
        <f t="shared" si="0"/>
        <v>1.2195121951219513E-2</v>
      </c>
      <c r="D24" s="121">
        <v>2</v>
      </c>
      <c r="E24" s="122">
        <f t="shared" si="1"/>
        <v>1.7857142857142856E-2</v>
      </c>
      <c r="F24" s="121">
        <v>2</v>
      </c>
      <c r="G24" s="136">
        <v>1.7241379310344827E-2</v>
      </c>
      <c r="H24" s="121">
        <v>6</v>
      </c>
      <c r="I24" s="136">
        <v>4.2857142857142858E-2</v>
      </c>
    </row>
    <row r="25" spans="1:11">
      <c r="A25" s="118" t="s">
        <v>405</v>
      </c>
      <c r="B25" s="121">
        <v>1</v>
      </c>
      <c r="C25" s="122">
        <f t="shared" si="0"/>
        <v>1.2195121951219513E-2</v>
      </c>
      <c r="D25" s="121">
        <v>4</v>
      </c>
      <c r="E25" s="122">
        <f t="shared" si="1"/>
        <v>3.5714285714285712E-2</v>
      </c>
      <c r="F25" s="121">
        <v>4</v>
      </c>
      <c r="G25" s="136">
        <v>3.4482758620689655E-2</v>
      </c>
      <c r="H25" s="121">
        <v>2</v>
      </c>
      <c r="I25" s="136">
        <v>1.4285714285714285E-2</v>
      </c>
    </row>
    <row r="26" spans="1:11">
      <c r="A26" s="118" t="s">
        <v>550</v>
      </c>
      <c r="B26" s="121">
        <v>5</v>
      </c>
      <c r="C26" s="122">
        <f t="shared" si="0"/>
        <v>6.097560975609756E-2</v>
      </c>
      <c r="D26" s="121">
        <v>11</v>
      </c>
      <c r="E26" s="122">
        <f t="shared" si="1"/>
        <v>9.8214285714285712E-2</v>
      </c>
      <c r="F26" s="121">
        <v>12</v>
      </c>
      <c r="G26" s="136">
        <v>0.10344827586206896</v>
      </c>
      <c r="H26" s="121">
        <v>5</v>
      </c>
      <c r="I26" s="136">
        <v>3.5714285714285712E-2</v>
      </c>
      <c r="K26" s="137" t="s">
        <v>577</v>
      </c>
    </row>
    <row r="27" spans="1:11">
      <c r="A27" s="128" t="s">
        <v>578</v>
      </c>
      <c r="B27" s="121">
        <v>0</v>
      </c>
      <c r="C27" s="122">
        <f t="shared" si="0"/>
        <v>0</v>
      </c>
      <c r="D27" s="121">
        <v>0</v>
      </c>
      <c r="E27" s="122">
        <f t="shared" ref="E27" si="4">+D27/$B$28</f>
        <v>0</v>
      </c>
      <c r="F27" s="121">
        <v>1</v>
      </c>
      <c r="G27" s="136">
        <v>8.6206896551724137E-3</v>
      </c>
      <c r="H27" s="121">
        <v>13</v>
      </c>
      <c r="I27" s="136">
        <v>9.285714285714286E-2</v>
      </c>
    </row>
    <row r="28" spans="1:11">
      <c r="A28" s="129" t="s">
        <v>152</v>
      </c>
      <c r="B28" s="138">
        <f>SUM(B8:B27)</f>
        <v>82</v>
      </c>
      <c r="C28" s="139">
        <f>+B28/$B$28</f>
        <v>1</v>
      </c>
      <c r="D28" s="130">
        <f>SUM(D8:D27)</f>
        <v>112</v>
      </c>
      <c r="E28" s="139">
        <f>+D28/$D$28</f>
        <v>1</v>
      </c>
      <c r="F28" s="133">
        <f>SUM(F8:F27)</f>
        <v>116</v>
      </c>
      <c r="G28" s="140">
        <f>SUM(G8:G27)</f>
        <v>0.99999999999999978</v>
      </c>
      <c r="H28" s="133">
        <f>SUM(H8:H27)</f>
        <v>140</v>
      </c>
      <c r="I28" s="140">
        <f>SUM(I8:I27)</f>
        <v>0.99999999999999978</v>
      </c>
    </row>
    <row r="29" spans="1:11">
      <c r="A29" s="135" t="s">
        <v>576</v>
      </c>
      <c r="C29" s="141"/>
      <c r="E29" s="142"/>
      <c r="F29" s="142"/>
      <c r="G29" s="142"/>
      <c r="H29" s="142"/>
      <c r="I29" s="142"/>
    </row>
  </sheetData>
  <sheetProtection selectLockedCells="1" selectUnlockedCells="1"/>
  <mergeCells count="3">
    <mergeCell ref="A3:I3"/>
    <mergeCell ref="A4:I4"/>
    <mergeCell ref="A5:I5"/>
  </mergeCells>
  <conditionalFormatting sqref="A4">
    <cfRule type="duplicateValues" dxfId="79" priority="2"/>
  </conditionalFormatting>
  <conditionalFormatting sqref="A5">
    <cfRule type="duplicateValues" dxfId="7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21624-84D8-EC46-A804-A611648FF058}">
  <dimension ref="A1:I39"/>
  <sheetViews>
    <sheetView showGridLines="0" topLeftCell="A11" zoomScaleNormal="100" workbookViewId="0">
      <selection activeCell="A31" sqref="A31"/>
    </sheetView>
  </sheetViews>
  <sheetFormatPr defaultColWidth="11.42578125" defaultRowHeight="15"/>
  <cols>
    <col min="1" max="1" width="28" style="128" customWidth="1"/>
    <col min="2" max="2" width="13.7109375" style="128" customWidth="1"/>
    <col min="3" max="3" width="6.7109375" style="128" customWidth="1"/>
    <col min="4" max="4" width="14.28515625" style="128" customWidth="1"/>
    <col min="5" max="5" width="7" style="128" customWidth="1"/>
    <col min="6" max="6" width="13.7109375" style="128" customWidth="1"/>
    <col min="7" max="7" width="7" style="128" customWidth="1"/>
    <col min="8" max="8" width="14.28515625" style="128" customWidth="1"/>
    <col min="9" max="16384" width="11.42578125" style="128"/>
  </cols>
  <sheetData>
    <row r="1" spans="1:9" s="114" customFormat="1" ht="59.25" customHeight="1"/>
    <row r="2" spans="1:9" s="115" customFormat="1" ht="3.75" customHeight="1"/>
    <row r="3" spans="1:9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</row>
    <row r="4" spans="1:9" ht="32.1" customHeight="1">
      <c r="A4" s="690" t="s">
        <v>80</v>
      </c>
      <c r="B4" s="690"/>
      <c r="C4" s="690"/>
      <c r="D4" s="690"/>
      <c r="E4" s="690"/>
      <c r="F4" s="690"/>
      <c r="G4" s="690"/>
      <c r="H4" s="690"/>
      <c r="I4" s="690"/>
    </row>
    <row r="5" spans="1:9">
      <c r="A5" s="689" t="s">
        <v>540</v>
      </c>
      <c r="B5" s="689"/>
      <c r="C5" s="689"/>
      <c r="D5" s="689"/>
      <c r="E5" s="689"/>
      <c r="F5" s="689"/>
      <c r="G5" s="689"/>
      <c r="H5" s="689"/>
      <c r="I5" s="689"/>
    </row>
    <row r="6" spans="1:9">
      <c r="A6" s="116"/>
      <c r="B6" s="116"/>
      <c r="C6" s="116"/>
      <c r="D6" s="116"/>
      <c r="E6" s="116"/>
      <c r="F6" s="116"/>
      <c r="G6" s="116"/>
    </row>
    <row r="7" spans="1:9" s="116" customFormat="1" ht="30" customHeight="1">
      <c r="A7" s="31" t="s">
        <v>541</v>
      </c>
      <c r="B7" s="31" t="s">
        <v>573</v>
      </c>
      <c r="C7" s="31" t="s">
        <v>153</v>
      </c>
      <c r="D7" s="31" t="s">
        <v>574</v>
      </c>
      <c r="E7" s="31" t="s">
        <v>153</v>
      </c>
      <c r="F7" s="31" t="s">
        <v>544</v>
      </c>
      <c r="G7" s="31" t="s">
        <v>153</v>
      </c>
      <c r="H7" s="31" t="s">
        <v>545</v>
      </c>
      <c r="I7" s="31" t="s">
        <v>153</v>
      </c>
    </row>
    <row r="8" spans="1:9" s="116" customFormat="1" ht="30" customHeight="1">
      <c r="A8" s="118" t="s">
        <v>579</v>
      </c>
      <c r="B8" s="123">
        <v>0</v>
      </c>
      <c r="C8" s="122">
        <f t="shared" ref="C8:C38" si="0">+B8/$B$38</f>
        <v>0</v>
      </c>
      <c r="D8" s="123">
        <v>0</v>
      </c>
      <c r="E8" s="122">
        <f t="shared" ref="E8" si="1">+D8/$B$38</f>
        <v>0</v>
      </c>
      <c r="F8" s="123">
        <v>0</v>
      </c>
      <c r="G8" s="122">
        <f t="shared" ref="G8" si="2">+F8/$B$38</f>
        <v>0</v>
      </c>
      <c r="H8" s="123">
        <v>4</v>
      </c>
      <c r="I8" s="124">
        <v>1.5444015444015444E-2</v>
      </c>
    </row>
    <row r="9" spans="1:9" s="116" customFormat="1" ht="14.1">
      <c r="A9" s="118" t="s">
        <v>396</v>
      </c>
      <c r="B9" s="123">
        <v>40</v>
      </c>
      <c r="C9" s="122">
        <f t="shared" si="0"/>
        <v>0.14336917562724014</v>
      </c>
      <c r="D9" s="121">
        <v>36</v>
      </c>
      <c r="E9" s="122">
        <f t="shared" ref="E9:E38" si="3">+D9/$D$38</f>
        <v>0.14117647058823529</v>
      </c>
      <c r="F9" s="123">
        <v>33</v>
      </c>
      <c r="G9" s="124">
        <v>0.13924050632911392</v>
      </c>
      <c r="H9" s="123">
        <v>25</v>
      </c>
      <c r="I9" s="124">
        <v>9.6525096525096526E-2</v>
      </c>
    </row>
    <row r="10" spans="1:9" s="116" customFormat="1" ht="24" customHeight="1">
      <c r="A10" s="118" t="s">
        <v>447</v>
      </c>
      <c r="B10" s="123">
        <v>0</v>
      </c>
      <c r="C10" s="122">
        <f t="shared" si="0"/>
        <v>0</v>
      </c>
      <c r="D10" s="121">
        <v>1</v>
      </c>
      <c r="E10" s="122">
        <f t="shared" si="3"/>
        <v>3.9215686274509803E-3</v>
      </c>
      <c r="F10" s="123">
        <v>1</v>
      </c>
      <c r="G10" s="124">
        <v>4.2194092827004216E-3</v>
      </c>
      <c r="H10" s="123">
        <v>3</v>
      </c>
      <c r="I10" s="122">
        <v>1.1583011583011582E-2</v>
      </c>
    </row>
    <row r="11" spans="1:9" s="116" customFormat="1" ht="14.45" customHeight="1">
      <c r="A11" s="125" t="s">
        <v>421</v>
      </c>
      <c r="B11" s="123">
        <v>0</v>
      </c>
      <c r="C11" s="122">
        <f t="shared" si="0"/>
        <v>0</v>
      </c>
      <c r="D11" s="123">
        <v>0</v>
      </c>
      <c r="E11" s="122">
        <f t="shared" si="3"/>
        <v>0</v>
      </c>
      <c r="F11" s="123">
        <v>1</v>
      </c>
      <c r="G11" s="124">
        <v>4.2194092827004216E-3</v>
      </c>
      <c r="H11" s="123">
        <v>1</v>
      </c>
      <c r="I11" s="124">
        <v>3.8610038610038611E-3</v>
      </c>
    </row>
    <row r="12" spans="1:9" s="116" customFormat="1" ht="14.1">
      <c r="A12" s="118" t="s">
        <v>397</v>
      </c>
      <c r="B12" s="123">
        <v>8</v>
      </c>
      <c r="C12" s="122">
        <f t="shared" si="0"/>
        <v>2.8673835125448029E-2</v>
      </c>
      <c r="D12" s="121">
        <v>5</v>
      </c>
      <c r="E12" s="122">
        <f t="shared" si="3"/>
        <v>1.9607843137254902E-2</v>
      </c>
      <c r="F12" s="123">
        <v>9</v>
      </c>
      <c r="G12" s="124">
        <v>3.7974683544303799E-2</v>
      </c>
      <c r="H12" s="123">
        <v>9</v>
      </c>
      <c r="I12" s="124">
        <v>3.4749034749034749E-2</v>
      </c>
    </row>
    <row r="13" spans="1:9" s="116" customFormat="1" ht="14.1">
      <c r="A13" s="118" t="s">
        <v>546</v>
      </c>
      <c r="B13" s="123">
        <v>96</v>
      </c>
      <c r="C13" s="122">
        <f t="shared" si="0"/>
        <v>0.34408602150537637</v>
      </c>
      <c r="D13" s="121">
        <v>83</v>
      </c>
      <c r="E13" s="122">
        <f t="shared" si="3"/>
        <v>0.32549019607843138</v>
      </c>
      <c r="F13" s="123">
        <v>54</v>
      </c>
      <c r="G13" s="124">
        <v>0.22784810126582278</v>
      </c>
      <c r="H13" s="123">
        <v>81</v>
      </c>
      <c r="I13" s="124">
        <v>0.31274131274131273</v>
      </c>
    </row>
    <row r="14" spans="1:9" s="116" customFormat="1" ht="14.1">
      <c r="A14" s="118" t="s">
        <v>547</v>
      </c>
      <c r="B14" s="123">
        <v>20</v>
      </c>
      <c r="C14" s="122">
        <f t="shared" si="0"/>
        <v>7.1684587813620068E-2</v>
      </c>
      <c r="D14" s="121">
        <v>20</v>
      </c>
      <c r="E14" s="122">
        <f t="shared" si="3"/>
        <v>7.8431372549019607E-2</v>
      </c>
      <c r="F14" s="123">
        <v>16</v>
      </c>
      <c r="G14" s="124">
        <v>6.7510548523206745E-2</v>
      </c>
      <c r="H14" s="123">
        <v>18</v>
      </c>
      <c r="I14" s="124">
        <v>6.9498069498069498E-2</v>
      </c>
    </row>
    <row r="15" spans="1:9" s="116" customFormat="1" ht="14.1">
      <c r="A15" s="118" t="s">
        <v>403</v>
      </c>
      <c r="B15" s="123">
        <v>8</v>
      </c>
      <c r="C15" s="122">
        <f t="shared" si="0"/>
        <v>2.8673835125448029E-2</v>
      </c>
      <c r="D15" s="121">
        <v>9</v>
      </c>
      <c r="E15" s="122">
        <f t="shared" si="3"/>
        <v>3.5294117647058823E-2</v>
      </c>
      <c r="F15" s="123">
        <v>12</v>
      </c>
      <c r="G15" s="124">
        <v>5.0632911392405063E-2</v>
      </c>
      <c r="H15" s="123">
        <v>9</v>
      </c>
      <c r="I15" s="124">
        <v>3.4749034749034749E-2</v>
      </c>
    </row>
    <row r="16" spans="1:9" s="116" customFormat="1" ht="14.1">
      <c r="A16" s="118" t="s">
        <v>402</v>
      </c>
      <c r="B16" s="123">
        <v>5</v>
      </c>
      <c r="C16" s="122">
        <f t="shared" si="0"/>
        <v>1.7921146953405017E-2</v>
      </c>
      <c r="D16" s="121">
        <v>8</v>
      </c>
      <c r="E16" s="122">
        <f t="shared" si="3"/>
        <v>3.1372549019607843E-2</v>
      </c>
      <c r="F16" s="123">
        <v>6</v>
      </c>
      <c r="G16" s="124">
        <v>2.5316455696202531E-2</v>
      </c>
      <c r="H16" s="123">
        <v>8</v>
      </c>
      <c r="I16" s="124">
        <v>3.0888030888030889E-2</v>
      </c>
    </row>
    <row r="17" spans="1:9" s="116" customFormat="1" ht="12.95">
      <c r="A17" s="116" t="s">
        <v>418</v>
      </c>
      <c r="B17" s="123">
        <v>0</v>
      </c>
      <c r="C17" s="122">
        <f t="shared" si="0"/>
        <v>0</v>
      </c>
      <c r="D17" s="123">
        <v>0</v>
      </c>
      <c r="E17" s="122">
        <f t="shared" si="3"/>
        <v>0</v>
      </c>
      <c r="F17" s="123">
        <v>2</v>
      </c>
      <c r="G17" s="124">
        <v>8.4388185654008432E-3</v>
      </c>
      <c r="H17" s="123">
        <v>1</v>
      </c>
      <c r="I17" s="124">
        <v>3.8610038610038611E-3</v>
      </c>
    </row>
    <row r="18" spans="1:9" s="116" customFormat="1" ht="14.1">
      <c r="A18" s="143" t="s">
        <v>416</v>
      </c>
      <c r="B18" s="123">
        <v>2</v>
      </c>
      <c r="C18" s="122">
        <f t="shared" si="0"/>
        <v>7.1684587813620072E-3</v>
      </c>
      <c r="D18" s="121">
        <v>2</v>
      </c>
      <c r="E18" s="122">
        <f t="shared" si="3"/>
        <v>7.8431372549019607E-3</v>
      </c>
      <c r="F18" s="123">
        <v>3</v>
      </c>
      <c r="G18" s="124">
        <v>1.2658227848101266E-2</v>
      </c>
      <c r="H18" s="123">
        <v>3</v>
      </c>
      <c r="I18" s="124">
        <v>1.1583011583011582E-2</v>
      </c>
    </row>
    <row r="19" spans="1:9" s="116" customFormat="1" ht="14.1">
      <c r="A19" s="118" t="s">
        <v>406</v>
      </c>
      <c r="B19" s="123">
        <v>5</v>
      </c>
      <c r="C19" s="122">
        <f t="shared" si="0"/>
        <v>1.7921146953405017E-2</v>
      </c>
      <c r="D19" s="121">
        <v>11</v>
      </c>
      <c r="E19" s="122">
        <f t="shared" si="3"/>
        <v>4.3137254901960784E-2</v>
      </c>
      <c r="F19" s="123">
        <v>10</v>
      </c>
      <c r="G19" s="124">
        <v>4.2194092827004218E-2</v>
      </c>
      <c r="H19" s="123">
        <v>9</v>
      </c>
      <c r="I19" s="124">
        <v>3.4749034749034749E-2</v>
      </c>
    </row>
    <row r="20" spans="1:9" s="116" customFormat="1" ht="14.1">
      <c r="A20" s="118" t="s">
        <v>571</v>
      </c>
      <c r="B20" s="123">
        <v>2</v>
      </c>
      <c r="C20" s="122">
        <f t="shared" si="0"/>
        <v>7.1684587813620072E-3</v>
      </c>
      <c r="D20" s="121">
        <v>2</v>
      </c>
      <c r="E20" s="122">
        <f t="shared" si="3"/>
        <v>7.8431372549019607E-3</v>
      </c>
      <c r="F20" s="123">
        <v>3</v>
      </c>
      <c r="G20" s="124">
        <v>1.2658227848101266E-2</v>
      </c>
      <c r="H20" s="123">
        <v>3</v>
      </c>
      <c r="I20" s="124">
        <v>1.1583011583011582E-2</v>
      </c>
    </row>
    <row r="21" spans="1:9" s="116" customFormat="1" ht="14.1">
      <c r="A21" s="118" t="s">
        <v>419</v>
      </c>
      <c r="B21" s="123">
        <v>1</v>
      </c>
      <c r="C21" s="122">
        <f t="shared" si="0"/>
        <v>3.5842293906810036E-3</v>
      </c>
      <c r="D21" s="121">
        <v>1</v>
      </c>
      <c r="E21" s="122">
        <f t="shared" si="3"/>
        <v>3.9215686274509803E-3</v>
      </c>
      <c r="F21" s="123">
        <v>2</v>
      </c>
      <c r="G21" s="124">
        <v>8.4388185654008432E-3</v>
      </c>
      <c r="H21" s="123">
        <v>1</v>
      </c>
      <c r="I21" s="124">
        <v>3.8610038610038611E-3</v>
      </c>
    </row>
    <row r="22" spans="1:9" s="116" customFormat="1" ht="12.95">
      <c r="A22" s="116" t="s">
        <v>411</v>
      </c>
      <c r="B22" s="123">
        <v>0</v>
      </c>
      <c r="C22" s="122">
        <f t="shared" si="0"/>
        <v>0</v>
      </c>
      <c r="D22" s="123">
        <v>0</v>
      </c>
      <c r="E22" s="122">
        <f t="shared" si="3"/>
        <v>0</v>
      </c>
      <c r="F22" s="123">
        <v>1</v>
      </c>
      <c r="G22" s="124">
        <v>4.2194092827004216E-3</v>
      </c>
      <c r="H22" s="123">
        <v>1</v>
      </c>
      <c r="I22" s="124">
        <v>3.8610038610038611E-3</v>
      </c>
    </row>
    <row r="23" spans="1:9" s="116" customFormat="1" ht="14.1">
      <c r="A23" s="118" t="s">
        <v>410</v>
      </c>
      <c r="B23" s="123">
        <v>7</v>
      </c>
      <c r="C23" s="122">
        <f t="shared" si="0"/>
        <v>2.5089605734767026E-2</v>
      </c>
      <c r="D23" s="121">
        <v>7</v>
      </c>
      <c r="E23" s="122">
        <f t="shared" si="3"/>
        <v>2.7450980392156862E-2</v>
      </c>
      <c r="F23" s="123">
        <v>7</v>
      </c>
      <c r="G23" s="124">
        <v>2.9535864978902954E-2</v>
      </c>
      <c r="H23" s="123">
        <v>6</v>
      </c>
      <c r="I23" s="124">
        <v>2.3166023166023165E-2</v>
      </c>
    </row>
    <row r="24" spans="1:9" s="116" customFormat="1" ht="14.1">
      <c r="A24" s="118" t="s">
        <v>424</v>
      </c>
      <c r="B24" s="123">
        <v>0</v>
      </c>
      <c r="C24" s="122">
        <f t="shared" si="0"/>
        <v>0</v>
      </c>
      <c r="D24" s="123">
        <v>0</v>
      </c>
      <c r="E24" s="122">
        <f t="shared" ref="E24" si="4">+D24/$B$38</f>
        <v>0</v>
      </c>
      <c r="F24" s="123">
        <v>0</v>
      </c>
      <c r="G24" s="122">
        <f t="shared" ref="G24" si="5">+F24/$B$38</f>
        <v>0</v>
      </c>
      <c r="H24" s="123">
        <v>1</v>
      </c>
      <c r="I24" s="124">
        <v>3.8610038610038611E-3</v>
      </c>
    </row>
    <row r="25" spans="1:9" s="116" customFormat="1" ht="14.1">
      <c r="A25" s="118" t="s">
        <v>413</v>
      </c>
      <c r="B25" s="123">
        <v>2</v>
      </c>
      <c r="C25" s="122">
        <f t="shared" si="0"/>
        <v>7.1684587813620072E-3</v>
      </c>
      <c r="D25" s="121">
        <v>3</v>
      </c>
      <c r="E25" s="122">
        <f t="shared" si="3"/>
        <v>1.1764705882352941E-2</v>
      </c>
      <c r="F25" s="123">
        <v>4</v>
      </c>
      <c r="G25" s="124">
        <v>1.6877637130801686E-2</v>
      </c>
      <c r="H25" s="123">
        <v>3</v>
      </c>
      <c r="I25" s="124">
        <v>1.1583011583011582E-2</v>
      </c>
    </row>
    <row r="26" spans="1:9" s="116" customFormat="1" ht="14.1">
      <c r="A26" s="118" t="s">
        <v>580</v>
      </c>
      <c r="B26" s="123">
        <v>5</v>
      </c>
      <c r="C26" s="122">
        <f t="shared" si="0"/>
        <v>1.7921146953405017E-2</v>
      </c>
      <c r="D26" s="121">
        <v>1</v>
      </c>
      <c r="E26" s="122">
        <f t="shared" si="3"/>
        <v>3.9215686274509803E-3</v>
      </c>
      <c r="F26" s="123">
        <v>2</v>
      </c>
      <c r="G26" s="124">
        <v>8.4388185654008432E-3</v>
      </c>
      <c r="H26" s="123">
        <v>1</v>
      </c>
      <c r="I26" s="124">
        <v>3.8610038610038611E-3</v>
      </c>
    </row>
    <row r="27" spans="1:9" s="116" customFormat="1" ht="14.1">
      <c r="A27" s="118" t="s">
        <v>408</v>
      </c>
      <c r="B27" s="123">
        <v>5</v>
      </c>
      <c r="C27" s="122">
        <f t="shared" si="0"/>
        <v>1.7921146953405017E-2</v>
      </c>
      <c r="D27" s="121">
        <v>4</v>
      </c>
      <c r="E27" s="122">
        <f t="shared" si="3"/>
        <v>1.5686274509803921E-2</v>
      </c>
      <c r="F27" s="123">
        <v>5</v>
      </c>
      <c r="G27" s="124">
        <v>2.1097046413502109E-2</v>
      </c>
      <c r="H27" s="123">
        <v>7</v>
      </c>
      <c r="I27" s="124">
        <v>2.7027027027027029E-2</v>
      </c>
    </row>
    <row r="28" spans="1:9" s="116" customFormat="1" ht="14.1">
      <c r="A28" s="118" t="s">
        <v>407</v>
      </c>
      <c r="B28" s="123">
        <v>2</v>
      </c>
      <c r="C28" s="122">
        <f t="shared" si="0"/>
        <v>7.1684587813620072E-3</v>
      </c>
      <c r="D28" s="121">
        <v>2</v>
      </c>
      <c r="E28" s="122">
        <f t="shared" si="3"/>
        <v>7.8431372549019607E-3</v>
      </c>
      <c r="F28" s="123">
        <v>3</v>
      </c>
      <c r="G28" s="124">
        <v>1.2658227848101266E-2</v>
      </c>
      <c r="H28" s="123">
        <v>4</v>
      </c>
      <c r="I28" s="124">
        <v>1.5444015444015444E-2</v>
      </c>
    </row>
    <row r="29" spans="1:9" s="116" customFormat="1" ht="14.1">
      <c r="A29" s="118" t="s">
        <v>409</v>
      </c>
      <c r="B29" s="123">
        <v>2</v>
      </c>
      <c r="C29" s="122">
        <f t="shared" si="0"/>
        <v>7.1684587813620072E-3</v>
      </c>
      <c r="D29" s="121">
        <v>2</v>
      </c>
      <c r="E29" s="122">
        <f t="shared" si="3"/>
        <v>7.8431372549019607E-3</v>
      </c>
      <c r="F29" s="123">
        <v>2</v>
      </c>
      <c r="G29" s="124">
        <v>8.4388185654008432E-3</v>
      </c>
      <c r="H29" s="123">
        <v>4</v>
      </c>
      <c r="I29" s="124">
        <v>1.5444015444015444E-2</v>
      </c>
    </row>
    <row r="30" spans="1:9" s="116" customFormat="1" ht="14.1">
      <c r="A30" s="143" t="s">
        <v>548</v>
      </c>
      <c r="B30" s="123">
        <v>4</v>
      </c>
      <c r="C30" s="122">
        <f t="shared" si="0"/>
        <v>1.4336917562724014E-2</v>
      </c>
      <c r="D30" s="121">
        <v>4</v>
      </c>
      <c r="E30" s="122">
        <f t="shared" si="3"/>
        <v>1.5686274509803921E-2</v>
      </c>
      <c r="F30" s="123">
        <v>5</v>
      </c>
      <c r="G30" s="124">
        <v>2.1097046413502109E-2</v>
      </c>
      <c r="H30" s="123">
        <v>4</v>
      </c>
      <c r="I30" s="124">
        <v>1.5444015444015444E-2</v>
      </c>
    </row>
    <row r="31" spans="1:9">
      <c r="A31" s="118" t="s">
        <v>414</v>
      </c>
      <c r="B31" s="123">
        <v>4</v>
      </c>
      <c r="C31" s="122">
        <f t="shared" si="0"/>
        <v>1.4336917562724014E-2</v>
      </c>
      <c r="D31" s="121">
        <v>4</v>
      </c>
      <c r="E31" s="122">
        <f t="shared" si="3"/>
        <v>1.5686274509803921E-2</v>
      </c>
      <c r="F31" s="123">
        <v>5</v>
      </c>
      <c r="G31" s="124">
        <v>2.1097046413502109E-2</v>
      </c>
      <c r="H31" s="123">
        <v>6</v>
      </c>
      <c r="I31" s="124">
        <v>2.3166023166023165E-2</v>
      </c>
    </row>
    <row r="32" spans="1:9">
      <c r="A32" s="118" t="s">
        <v>400</v>
      </c>
      <c r="B32" s="123">
        <v>4</v>
      </c>
      <c r="C32" s="122">
        <f t="shared" si="0"/>
        <v>1.4336917562724014E-2</v>
      </c>
      <c r="D32" s="121">
        <v>7</v>
      </c>
      <c r="E32" s="122">
        <f t="shared" si="3"/>
        <v>2.7450980392156862E-2</v>
      </c>
      <c r="F32" s="123">
        <v>9</v>
      </c>
      <c r="G32" s="124">
        <v>3.7974683544303799E-2</v>
      </c>
      <c r="H32" s="123">
        <v>5</v>
      </c>
      <c r="I32" s="124">
        <v>1.9305019305019305E-2</v>
      </c>
    </row>
    <row r="33" spans="1:9">
      <c r="A33" s="143" t="s">
        <v>399</v>
      </c>
      <c r="B33" s="123">
        <v>14</v>
      </c>
      <c r="C33" s="122">
        <f t="shared" si="0"/>
        <v>5.0179211469534052E-2</v>
      </c>
      <c r="D33" s="121">
        <v>12</v>
      </c>
      <c r="E33" s="122">
        <f t="shared" si="3"/>
        <v>4.7058823529411764E-2</v>
      </c>
      <c r="F33" s="123">
        <v>11</v>
      </c>
      <c r="G33" s="124">
        <v>4.6413502109704644E-2</v>
      </c>
      <c r="H33" s="123">
        <v>11</v>
      </c>
      <c r="I33" s="124">
        <v>4.2471042471042469E-2</v>
      </c>
    </row>
    <row r="34" spans="1:9">
      <c r="A34" s="143" t="s">
        <v>417</v>
      </c>
      <c r="B34" s="123">
        <v>8</v>
      </c>
      <c r="C34" s="144">
        <f t="shared" si="0"/>
        <v>2.8673835125448029E-2</v>
      </c>
      <c r="D34" s="145">
        <v>8</v>
      </c>
      <c r="E34" s="122">
        <f t="shared" si="3"/>
        <v>3.1372549019607843E-2</v>
      </c>
      <c r="F34" s="123">
        <v>6</v>
      </c>
      <c r="G34" s="124">
        <v>2.5316455696202531E-2</v>
      </c>
      <c r="H34" s="123">
        <v>4</v>
      </c>
      <c r="I34" s="124">
        <v>1.5444015444015444E-2</v>
      </c>
    </row>
    <row r="35" spans="1:9">
      <c r="A35" s="118" t="s">
        <v>405</v>
      </c>
      <c r="B35" s="123">
        <v>7</v>
      </c>
      <c r="C35" s="122">
        <f t="shared" si="0"/>
        <v>2.5089605734767026E-2</v>
      </c>
      <c r="D35" s="121">
        <v>4</v>
      </c>
      <c r="E35" s="122">
        <f t="shared" si="3"/>
        <v>1.5686274509803921E-2</v>
      </c>
      <c r="F35" s="123">
        <v>5</v>
      </c>
      <c r="G35" s="124">
        <v>2.1097046413502109E-2</v>
      </c>
      <c r="H35" s="123">
        <v>2</v>
      </c>
      <c r="I35" s="124">
        <v>7.7220077220077222E-3</v>
      </c>
    </row>
    <row r="36" spans="1:9">
      <c r="A36" s="118" t="s">
        <v>398</v>
      </c>
      <c r="B36" s="123">
        <v>28</v>
      </c>
      <c r="C36" s="122">
        <f t="shared" si="0"/>
        <v>0.1003584229390681</v>
      </c>
      <c r="D36" s="121">
        <v>19</v>
      </c>
      <c r="E36" s="122">
        <f t="shared" si="3"/>
        <v>7.4509803921568626E-2</v>
      </c>
      <c r="F36" s="123">
        <v>19</v>
      </c>
      <c r="G36" s="124">
        <v>8.0168776371308023E-2</v>
      </c>
      <c r="H36" s="123">
        <v>24</v>
      </c>
      <c r="I36" s="124">
        <v>9.2664092664092659E-2</v>
      </c>
    </row>
    <row r="37" spans="1:9">
      <c r="A37" s="128" t="s">
        <v>562</v>
      </c>
      <c r="B37" s="123">
        <v>0</v>
      </c>
      <c r="C37" s="122">
        <f t="shared" si="0"/>
        <v>0</v>
      </c>
      <c r="D37" s="123">
        <v>0</v>
      </c>
      <c r="E37" s="122">
        <f t="shared" si="3"/>
        <v>0</v>
      </c>
      <c r="F37" s="123">
        <v>1</v>
      </c>
      <c r="G37" s="124">
        <v>4.2194092827004216E-3</v>
      </c>
      <c r="H37" s="123">
        <v>1</v>
      </c>
      <c r="I37" s="124">
        <v>3.8610038610038611E-3</v>
      </c>
    </row>
    <row r="38" spans="1:9">
      <c r="A38" s="129" t="s">
        <v>152</v>
      </c>
      <c r="B38" s="130">
        <f>SUM(B9:B37)</f>
        <v>279</v>
      </c>
      <c r="C38" s="139">
        <f t="shared" si="0"/>
        <v>1</v>
      </c>
      <c r="D38" s="130">
        <f>SUM(D9:D37)</f>
        <v>255</v>
      </c>
      <c r="E38" s="139">
        <f t="shared" si="3"/>
        <v>1</v>
      </c>
      <c r="F38" s="133">
        <f>SUM(F9:F37)</f>
        <v>237</v>
      </c>
      <c r="G38" s="140">
        <f>SUM(G9:G37)</f>
        <v>0.99999999999999978</v>
      </c>
      <c r="H38" s="133">
        <f>SUM(H8:H37)</f>
        <v>259</v>
      </c>
      <c r="I38" s="140">
        <f>SUM(I8:I37)</f>
        <v>0.99999999999999989</v>
      </c>
    </row>
    <row r="39" spans="1:9">
      <c r="A39" s="135" t="s">
        <v>576</v>
      </c>
      <c r="B39" s="135"/>
      <c r="C39" s="135"/>
    </row>
  </sheetData>
  <sheetProtection selectLockedCells="1" selectUnlockedCells="1"/>
  <mergeCells count="3">
    <mergeCell ref="A3:I3"/>
    <mergeCell ref="A4:I4"/>
    <mergeCell ref="A5:I5"/>
  </mergeCells>
  <conditionalFormatting sqref="A4">
    <cfRule type="duplicateValues" dxfId="77" priority="2"/>
  </conditionalFormatting>
  <conditionalFormatting sqref="A5">
    <cfRule type="duplicateValues" dxfId="7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7FF98-48A6-D14B-BF3E-78F54F3F7FC4}">
  <dimension ref="A1:M40"/>
  <sheetViews>
    <sheetView showGridLines="0" topLeftCell="A11" zoomScaleNormal="100" workbookViewId="0">
      <selection activeCell="K30" sqref="K30"/>
    </sheetView>
  </sheetViews>
  <sheetFormatPr defaultColWidth="11.42578125" defaultRowHeight="15"/>
  <cols>
    <col min="1" max="1" width="24.7109375" style="128" customWidth="1"/>
    <col min="2" max="2" width="14.7109375" style="128" customWidth="1"/>
    <col min="3" max="3" width="7.140625" style="128" customWidth="1"/>
    <col min="4" max="4" width="14.7109375" style="128" customWidth="1"/>
    <col min="5" max="5" width="8.28515625" style="128" customWidth="1"/>
    <col min="6" max="6" width="15.42578125" style="128" customWidth="1"/>
    <col min="7" max="7" width="8.28515625" style="128" customWidth="1"/>
    <col min="8" max="8" width="13.7109375" style="128" customWidth="1"/>
    <col min="9" max="16384" width="11.42578125" style="128"/>
  </cols>
  <sheetData>
    <row r="1" spans="1:13" s="114" customFormat="1" ht="59.25" customHeight="1"/>
    <row r="2" spans="1:13" s="115" customFormat="1" ht="3.75" customHeight="1"/>
    <row r="3" spans="1:13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</row>
    <row r="4" spans="1:13" ht="47.1" customHeight="1">
      <c r="A4" s="690" t="s">
        <v>81</v>
      </c>
      <c r="B4" s="690"/>
      <c r="C4" s="690"/>
      <c r="D4" s="690"/>
      <c r="E4" s="690"/>
      <c r="F4" s="690"/>
      <c r="G4" s="690"/>
      <c r="H4" s="690"/>
      <c r="I4" s="690"/>
    </row>
    <row r="5" spans="1:13">
      <c r="A5" s="689" t="s">
        <v>540</v>
      </c>
      <c r="B5" s="689"/>
      <c r="C5" s="689"/>
      <c r="D5" s="689"/>
      <c r="E5" s="689"/>
      <c r="F5" s="689"/>
      <c r="G5" s="689"/>
      <c r="H5" s="689"/>
      <c r="I5" s="689"/>
    </row>
    <row r="6" spans="1:13">
      <c r="A6" s="116"/>
      <c r="B6" s="116"/>
      <c r="C6" s="116"/>
      <c r="D6" s="116"/>
      <c r="E6" s="116"/>
      <c r="F6" s="116"/>
      <c r="G6" s="116"/>
    </row>
    <row r="7" spans="1:13" s="116" customFormat="1" ht="30" customHeight="1">
      <c r="A7" s="41" t="s">
        <v>541</v>
      </c>
      <c r="B7" s="31" t="s">
        <v>581</v>
      </c>
      <c r="C7" s="31" t="s">
        <v>153</v>
      </c>
      <c r="D7" s="93" t="s">
        <v>582</v>
      </c>
      <c r="E7" s="93" t="s">
        <v>153</v>
      </c>
      <c r="F7" s="31" t="s">
        <v>544</v>
      </c>
      <c r="G7" s="31" t="s">
        <v>153</v>
      </c>
      <c r="H7" s="31" t="s">
        <v>545</v>
      </c>
      <c r="I7" s="31" t="s">
        <v>153</v>
      </c>
    </row>
    <row r="8" spans="1:13" s="116" customFormat="1">
      <c r="A8" s="118" t="s">
        <v>559</v>
      </c>
      <c r="B8" s="121">
        <v>1</v>
      </c>
      <c r="C8" s="146">
        <f t="shared" ref="C8:I36" si="0">+B8/$B$36</f>
        <v>8.3333333333333332E-3</v>
      </c>
      <c r="D8" s="147">
        <v>1</v>
      </c>
      <c r="E8" s="148">
        <f>D8/$D$36</f>
        <v>4.3478260869565218E-3</v>
      </c>
      <c r="F8" s="147">
        <v>1</v>
      </c>
      <c r="G8" s="149">
        <v>4.1493775933609959E-3</v>
      </c>
      <c r="H8" s="147">
        <v>1</v>
      </c>
      <c r="I8" s="149">
        <v>3.1545741324921135E-3</v>
      </c>
      <c r="K8" s="150"/>
      <c r="L8" s="151"/>
      <c r="M8" s="152"/>
    </row>
    <row r="9" spans="1:13" s="116" customFormat="1">
      <c r="A9" s="118" t="s">
        <v>396</v>
      </c>
      <c r="B9" s="123">
        <v>20</v>
      </c>
      <c r="C9" s="146">
        <f t="shared" si="0"/>
        <v>0.16666666666666666</v>
      </c>
      <c r="D9" s="147">
        <v>31</v>
      </c>
      <c r="E9" s="148">
        <f t="shared" ref="E9:E35" si="1">D9/$D$36</f>
        <v>0.13478260869565217</v>
      </c>
      <c r="F9" s="147">
        <v>27</v>
      </c>
      <c r="G9" s="149">
        <v>0.11203319502074689</v>
      </c>
      <c r="H9" s="147">
        <v>44</v>
      </c>
      <c r="I9" s="149">
        <v>0.13880126182965299</v>
      </c>
      <c r="K9" s="150"/>
      <c r="L9" s="151"/>
      <c r="M9" s="152"/>
    </row>
    <row r="10" spans="1:13" s="116" customFormat="1" ht="27.95">
      <c r="A10" s="118" t="s">
        <v>447</v>
      </c>
      <c r="B10" s="123">
        <v>0</v>
      </c>
      <c r="C10" s="146">
        <f t="shared" si="0"/>
        <v>0</v>
      </c>
      <c r="D10" s="147">
        <v>1</v>
      </c>
      <c r="E10" s="148">
        <f t="shared" si="1"/>
        <v>4.3478260869565218E-3</v>
      </c>
      <c r="F10" s="147">
        <v>1</v>
      </c>
      <c r="G10" s="149">
        <v>4.1493775933609959E-3</v>
      </c>
      <c r="H10" s="147">
        <v>2</v>
      </c>
      <c r="I10" s="149">
        <v>6.3091482649842269E-3</v>
      </c>
      <c r="K10" s="150"/>
      <c r="L10" s="151"/>
      <c r="M10" s="152"/>
    </row>
    <row r="11" spans="1:13" s="116" customFormat="1">
      <c r="A11" s="118" t="s">
        <v>397</v>
      </c>
      <c r="B11" s="123">
        <v>4</v>
      </c>
      <c r="C11" s="146">
        <f t="shared" si="0"/>
        <v>3.3333333333333333E-2</v>
      </c>
      <c r="D11" s="147">
        <v>6</v>
      </c>
      <c r="E11" s="148">
        <f t="shared" si="1"/>
        <v>2.6086956521739129E-2</v>
      </c>
      <c r="F11" s="147">
        <v>5</v>
      </c>
      <c r="G11" s="149">
        <v>2.0746887966804978E-2</v>
      </c>
      <c r="H11" s="147">
        <v>11</v>
      </c>
      <c r="I11" s="149">
        <v>3.4700315457413249E-2</v>
      </c>
      <c r="K11" s="150"/>
      <c r="L11" s="151"/>
      <c r="M11" s="152"/>
    </row>
    <row r="12" spans="1:13" s="116" customFormat="1">
      <c r="A12" s="118" t="s">
        <v>546</v>
      </c>
      <c r="B12" s="123">
        <v>35</v>
      </c>
      <c r="C12" s="146">
        <f t="shared" si="0"/>
        <v>0.29166666666666669</v>
      </c>
      <c r="D12" s="147">
        <v>73</v>
      </c>
      <c r="E12" s="148">
        <f t="shared" si="1"/>
        <v>0.31739130434782609</v>
      </c>
      <c r="F12" s="147">
        <v>94</v>
      </c>
      <c r="G12" s="149">
        <v>0.39004149377593361</v>
      </c>
      <c r="H12" s="147">
        <v>103</v>
      </c>
      <c r="I12" s="149">
        <v>0.32492113564668768</v>
      </c>
      <c r="K12" s="150"/>
      <c r="L12" s="151"/>
      <c r="M12" s="152"/>
    </row>
    <row r="13" spans="1:13" s="116" customFormat="1">
      <c r="A13" s="118" t="s">
        <v>547</v>
      </c>
      <c r="B13" s="123">
        <v>3</v>
      </c>
      <c r="C13" s="146">
        <f t="shared" si="0"/>
        <v>2.5000000000000001E-2</v>
      </c>
      <c r="D13" s="147">
        <v>4</v>
      </c>
      <c r="E13" s="148">
        <f t="shared" si="1"/>
        <v>1.7391304347826087E-2</v>
      </c>
      <c r="F13" s="147">
        <v>8</v>
      </c>
      <c r="G13" s="149">
        <v>3.3195020746887967E-2</v>
      </c>
      <c r="H13" s="147">
        <v>6</v>
      </c>
      <c r="I13" s="149">
        <v>1.8927444794952682E-2</v>
      </c>
      <c r="K13" s="150"/>
      <c r="L13" s="151"/>
      <c r="M13" s="152"/>
    </row>
    <row r="14" spans="1:13" s="116" customFormat="1">
      <c r="A14" s="118" t="s">
        <v>403</v>
      </c>
      <c r="B14" s="123">
        <v>3</v>
      </c>
      <c r="C14" s="146">
        <f t="shared" si="0"/>
        <v>2.5000000000000001E-2</v>
      </c>
      <c r="D14" s="147">
        <v>6</v>
      </c>
      <c r="E14" s="148">
        <f t="shared" si="1"/>
        <v>2.6086956521739129E-2</v>
      </c>
      <c r="F14" s="147">
        <v>6</v>
      </c>
      <c r="G14" s="149">
        <v>2.4896265560165973E-2</v>
      </c>
      <c r="H14" s="147">
        <v>11</v>
      </c>
      <c r="I14" s="149">
        <v>3.4700315457413249E-2</v>
      </c>
      <c r="K14" s="150"/>
      <c r="L14" s="151"/>
      <c r="M14" s="152"/>
    </row>
    <row r="15" spans="1:13" s="116" customFormat="1">
      <c r="A15" s="118" t="s">
        <v>402</v>
      </c>
      <c r="B15" s="123">
        <v>2</v>
      </c>
      <c r="C15" s="146">
        <f t="shared" si="0"/>
        <v>1.6666666666666666E-2</v>
      </c>
      <c r="D15" s="147">
        <v>6</v>
      </c>
      <c r="E15" s="148">
        <f t="shared" si="1"/>
        <v>2.6086956521739129E-2</v>
      </c>
      <c r="F15" s="147">
        <v>6</v>
      </c>
      <c r="G15" s="149">
        <v>2.4896265560165973E-2</v>
      </c>
      <c r="H15" s="147">
        <v>8</v>
      </c>
      <c r="I15" s="149">
        <v>2.5236593059936908E-2</v>
      </c>
      <c r="K15" s="150"/>
      <c r="L15" s="151"/>
      <c r="M15" s="152"/>
    </row>
    <row r="16" spans="1:13" s="116" customFormat="1">
      <c r="A16" s="118" t="s">
        <v>418</v>
      </c>
      <c r="B16" s="123">
        <v>1</v>
      </c>
      <c r="C16" s="146">
        <f t="shared" si="0"/>
        <v>8.3333333333333332E-3</v>
      </c>
      <c r="D16" s="147">
        <v>2</v>
      </c>
      <c r="E16" s="148">
        <f t="shared" si="1"/>
        <v>8.6956521739130436E-3</v>
      </c>
      <c r="F16" s="147">
        <v>2</v>
      </c>
      <c r="G16" s="149">
        <v>8.2987551867219917E-3</v>
      </c>
      <c r="H16" s="147">
        <v>3</v>
      </c>
      <c r="I16" s="149">
        <v>9.4637223974763408E-3</v>
      </c>
      <c r="K16" s="150"/>
      <c r="L16" s="151"/>
      <c r="M16" s="152"/>
    </row>
    <row r="17" spans="1:13" s="116" customFormat="1">
      <c r="A17" s="143" t="s">
        <v>406</v>
      </c>
      <c r="B17" s="123">
        <v>14</v>
      </c>
      <c r="C17" s="146">
        <f t="shared" si="0"/>
        <v>0.11666666666666667</v>
      </c>
      <c r="D17" s="147">
        <v>17</v>
      </c>
      <c r="E17" s="148">
        <f t="shared" si="1"/>
        <v>7.3913043478260873E-2</v>
      </c>
      <c r="F17" s="147">
        <v>13</v>
      </c>
      <c r="G17" s="149">
        <v>5.3941908713692949E-2</v>
      </c>
      <c r="H17" s="147">
        <v>17</v>
      </c>
      <c r="I17" s="149">
        <v>5.362776025236593E-2</v>
      </c>
      <c r="K17" s="150"/>
      <c r="L17" s="151"/>
      <c r="M17" s="152"/>
    </row>
    <row r="18" spans="1:13" s="116" customFormat="1">
      <c r="A18" s="118" t="s">
        <v>571</v>
      </c>
      <c r="B18" s="123">
        <v>2</v>
      </c>
      <c r="C18" s="146">
        <f t="shared" si="0"/>
        <v>1.6666666666666666E-2</v>
      </c>
      <c r="D18" s="147">
        <v>5</v>
      </c>
      <c r="E18" s="148">
        <f t="shared" si="1"/>
        <v>2.1739130434782608E-2</v>
      </c>
      <c r="F18" s="147">
        <v>2</v>
      </c>
      <c r="G18" s="149">
        <v>8.2987551867219917E-3</v>
      </c>
      <c r="H18" s="147">
        <v>6</v>
      </c>
      <c r="I18" s="149">
        <v>1.8927444794952682E-2</v>
      </c>
      <c r="K18" s="150"/>
      <c r="L18" s="151"/>
      <c r="M18" s="152"/>
    </row>
    <row r="19" spans="1:13" s="116" customFormat="1">
      <c r="A19" s="118" t="s">
        <v>419</v>
      </c>
      <c r="B19" s="123">
        <v>1</v>
      </c>
      <c r="C19" s="146">
        <f t="shared" si="0"/>
        <v>8.3333333333333332E-3</v>
      </c>
      <c r="D19" s="147">
        <v>2</v>
      </c>
      <c r="E19" s="148">
        <f t="shared" si="1"/>
        <v>8.6956521739130436E-3</v>
      </c>
      <c r="F19" s="147">
        <v>3</v>
      </c>
      <c r="G19" s="149">
        <v>1.2448132780082987E-2</v>
      </c>
      <c r="H19" s="147">
        <v>3</v>
      </c>
      <c r="I19" s="149">
        <v>9.4637223974763408E-3</v>
      </c>
      <c r="K19" s="150"/>
      <c r="L19" s="151"/>
      <c r="M19" s="152"/>
    </row>
    <row r="20" spans="1:13" s="116" customFormat="1">
      <c r="A20" s="118" t="s">
        <v>575</v>
      </c>
      <c r="B20" s="123">
        <v>1</v>
      </c>
      <c r="C20" s="146">
        <f t="shared" si="0"/>
        <v>8.3333333333333332E-3</v>
      </c>
      <c r="D20" s="147">
        <v>2</v>
      </c>
      <c r="E20" s="148">
        <f t="shared" si="1"/>
        <v>8.6956521739130436E-3</v>
      </c>
      <c r="F20" s="147">
        <v>2</v>
      </c>
      <c r="G20" s="149">
        <v>8.2987551867219917E-3</v>
      </c>
      <c r="H20" s="147">
        <v>3</v>
      </c>
      <c r="I20" s="149">
        <v>9.4637223974763408E-3</v>
      </c>
      <c r="K20" s="150"/>
      <c r="L20" s="151"/>
      <c r="M20" s="152"/>
    </row>
    <row r="21" spans="1:13" s="116" customFormat="1">
      <c r="A21" s="118" t="s">
        <v>410</v>
      </c>
      <c r="B21" s="123">
        <v>1</v>
      </c>
      <c r="C21" s="146">
        <f t="shared" si="0"/>
        <v>8.3333333333333332E-3</v>
      </c>
      <c r="D21" s="147">
        <v>2</v>
      </c>
      <c r="E21" s="148">
        <f t="shared" si="1"/>
        <v>8.6956521739130436E-3</v>
      </c>
      <c r="F21" s="147">
        <v>2</v>
      </c>
      <c r="G21" s="149">
        <v>8.2987551867219917E-3</v>
      </c>
      <c r="H21" s="147">
        <v>4</v>
      </c>
      <c r="I21" s="149">
        <v>1.2618296529968454E-2</v>
      </c>
      <c r="K21" s="150"/>
      <c r="L21" s="151"/>
      <c r="M21" s="152"/>
    </row>
    <row r="22" spans="1:13" s="116" customFormat="1">
      <c r="A22" s="118" t="s">
        <v>413</v>
      </c>
      <c r="B22" s="123">
        <v>2</v>
      </c>
      <c r="C22" s="146">
        <f t="shared" si="0"/>
        <v>1.6666666666666666E-2</v>
      </c>
      <c r="D22" s="147">
        <v>3</v>
      </c>
      <c r="E22" s="148">
        <f t="shared" si="1"/>
        <v>1.3043478260869565E-2</v>
      </c>
      <c r="F22" s="147">
        <v>2</v>
      </c>
      <c r="G22" s="149">
        <v>8.2987551867219917E-3</v>
      </c>
      <c r="H22" s="147">
        <v>7</v>
      </c>
      <c r="I22" s="149">
        <v>2.2082018927444796E-2</v>
      </c>
      <c r="K22" s="150"/>
      <c r="L22" s="151"/>
      <c r="M22" s="152"/>
    </row>
    <row r="23" spans="1:13" s="116" customFormat="1">
      <c r="A23" s="118" t="s">
        <v>412</v>
      </c>
      <c r="B23" s="123">
        <v>2</v>
      </c>
      <c r="C23" s="146">
        <f t="shared" si="0"/>
        <v>1.6666666666666666E-2</v>
      </c>
      <c r="D23" s="147">
        <v>3</v>
      </c>
      <c r="E23" s="148">
        <f t="shared" si="1"/>
        <v>1.3043478260869565E-2</v>
      </c>
      <c r="F23" s="147">
        <v>3</v>
      </c>
      <c r="G23" s="149">
        <v>1.2448132780082987E-2</v>
      </c>
      <c r="H23" s="147">
        <v>4</v>
      </c>
      <c r="I23" s="149">
        <v>1.2618296529968454E-2</v>
      </c>
      <c r="K23" s="150"/>
      <c r="L23" s="151"/>
      <c r="M23" s="152"/>
    </row>
    <row r="24" spans="1:13" s="116" customFormat="1">
      <c r="A24" s="118" t="s">
        <v>408</v>
      </c>
      <c r="B24" s="123">
        <v>2</v>
      </c>
      <c r="C24" s="146">
        <f t="shared" si="0"/>
        <v>1.6666666666666666E-2</v>
      </c>
      <c r="D24" s="147">
        <v>4</v>
      </c>
      <c r="E24" s="148">
        <f t="shared" si="1"/>
        <v>1.7391304347826087E-2</v>
      </c>
      <c r="F24" s="147">
        <v>4</v>
      </c>
      <c r="G24" s="149">
        <v>1.6597510373443983E-2</v>
      </c>
      <c r="H24" s="147">
        <v>7</v>
      </c>
      <c r="I24" s="149">
        <v>2.2082018927444796E-2</v>
      </c>
      <c r="K24" s="150"/>
      <c r="L24" s="151"/>
      <c r="M24" s="152"/>
    </row>
    <row r="25" spans="1:13" s="116" customFormat="1">
      <c r="A25" s="118" t="s">
        <v>407</v>
      </c>
      <c r="B25" s="123">
        <v>0</v>
      </c>
      <c r="C25" s="146">
        <f t="shared" si="0"/>
        <v>0</v>
      </c>
      <c r="D25" s="123">
        <v>0</v>
      </c>
      <c r="E25" s="146">
        <f t="shared" si="0"/>
        <v>0</v>
      </c>
      <c r="F25" s="123">
        <v>0</v>
      </c>
      <c r="G25" s="146">
        <f t="shared" si="0"/>
        <v>0</v>
      </c>
      <c r="H25" s="147">
        <v>1</v>
      </c>
      <c r="I25" s="149">
        <v>3.1545741324921135E-3</v>
      </c>
      <c r="K25" s="150"/>
      <c r="L25" s="151"/>
      <c r="M25" s="152"/>
    </row>
    <row r="26" spans="1:13" s="116" customFormat="1">
      <c r="A26" s="143" t="s">
        <v>409</v>
      </c>
      <c r="B26" s="123">
        <v>3</v>
      </c>
      <c r="C26" s="146">
        <f t="shared" si="0"/>
        <v>2.5000000000000001E-2</v>
      </c>
      <c r="D26" s="147">
        <v>5</v>
      </c>
      <c r="E26" s="148">
        <f t="shared" si="1"/>
        <v>2.1739130434782608E-2</v>
      </c>
      <c r="F26" s="147">
        <v>6</v>
      </c>
      <c r="G26" s="149">
        <v>2.4896265560165973E-2</v>
      </c>
      <c r="H26" s="147">
        <v>12</v>
      </c>
      <c r="I26" s="149">
        <v>3.7854889589905363E-2</v>
      </c>
      <c r="K26" s="150"/>
      <c r="L26" s="151"/>
      <c r="M26" s="152"/>
    </row>
    <row r="27" spans="1:13" s="116" customFormat="1">
      <c r="A27" s="118" t="s">
        <v>548</v>
      </c>
      <c r="B27" s="123">
        <v>2</v>
      </c>
      <c r="C27" s="146">
        <f t="shared" si="0"/>
        <v>1.6666666666666666E-2</v>
      </c>
      <c r="D27" s="147">
        <v>4</v>
      </c>
      <c r="E27" s="148">
        <f t="shared" si="1"/>
        <v>1.7391304347826087E-2</v>
      </c>
      <c r="F27" s="147">
        <v>4</v>
      </c>
      <c r="G27" s="149">
        <v>1.6597510373443983E-2</v>
      </c>
      <c r="H27" s="147">
        <v>4</v>
      </c>
      <c r="I27" s="149">
        <v>1.2618296529968454E-2</v>
      </c>
      <c r="K27" s="150"/>
      <c r="L27" s="151"/>
      <c r="M27" s="152"/>
    </row>
    <row r="28" spans="1:13" s="116" customFormat="1">
      <c r="A28" s="118" t="s">
        <v>583</v>
      </c>
      <c r="B28" s="123">
        <v>0</v>
      </c>
      <c r="C28" s="146">
        <f t="shared" si="0"/>
        <v>0</v>
      </c>
      <c r="D28" s="123">
        <v>0</v>
      </c>
      <c r="E28" s="146">
        <f t="shared" si="0"/>
        <v>0</v>
      </c>
      <c r="F28" s="123">
        <v>0</v>
      </c>
      <c r="G28" s="146">
        <f t="shared" si="0"/>
        <v>0</v>
      </c>
      <c r="H28" s="147">
        <v>1</v>
      </c>
      <c r="I28" s="149">
        <v>3.1545741324921135E-3</v>
      </c>
      <c r="K28" s="150"/>
      <c r="L28" s="151"/>
      <c r="M28" s="152"/>
    </row>
    <row r="29" spans="1:13" s="116" customFormat="1">
      <c r="A29" s="118" t="s">
        <v>414</v>
      </c>
      <c r="B29" s="123">
        <v>0</v>
      </c>
      <c r="C29" s="146">
        <f t="shared" si="0"/>
        <v>0</v>
      </c>
      <c r="D29" s="147">
        <v>2</v>
      </c>
      <c r="E29" s="148">
        <f t="shared" si="1"/>
        <v>8.6956521739130436E-3</v>
      </c>
      <c r="F29" s="147">
        <v>2</v>
      </c>
      <c r="G29" s="149">
        <v>8.2987551867219917E-3</v>
      </c>
      <c r="H29" s="147">
        <v>2</v>
      </c>
      <c r="I29" s="149">
        <v>6.3091482649842269E-3</v>
      </c>
      <c r="K29" s="150"/>
      <c r="L29" s="151"/>
      <c r="M29" s="152"/>
    </row>
    <row r="30" spans="1:13" s="116" customFormat="1">
      <c r="A30" s="118" t="s">
        <v>400</v>
      </c>
      <c r="B30" s="123">
        <v>2</v>
      </c>
      <c r="C30" s="146">
        <f t="shared" si="0"/>
        <v>1.6666666666666666E-2</v>
      </c>
      <c r="D30" s="147">
        <v>11</v>
      </c>
      <c r="E30" s="148">
        <f t="shared" si="1"/>
        <v>4.7826086956521741E-2</v>
      </c>
      <c r="F30" s="147">
        <v>9</v>
      </c>
      <c r="G30" s="149">
        <v>3.7344398340248962E-2</v>
      </c>
      <c r="H30" s="147">
        <v>14</v>
      </c>
      <c r="I30" s="149">
        <v>4.4164037854889593E-2</v>
      </c>
      <c r="K30" s="150"/>
      <c r="L30" s="151"/>
      <c r="M30" s="152"/>
    </row>
    <row r="31" spans="1:13" s="116" customFormat="1">
      <c r="A31" s="118" t="s">
        <v>399</v>
      </c>
      <c r="B31" s="123">
        <v>5</v>
      </c>
      <c r="C31" s="146">
        <f t="shared" si="0"/>
        <v>4.1666666666666664E-2</v>
      </c>
      <c r="D31" s="147">
        <v>7</v>
      </c>
      <c r="E31" s="148">
        <f t="shared" si="1"/>
        <v>3.0434782608695653E-2</v>
      </c>
      <c r="F31" s="147">
        <v>7</v>
      </c>
      <c r="G31" s="149">
        <v>2.9045643153526972E-2</v>
      </c>
      <c r="H31" s="147">
        <v>7</v>
      </c>
      <c r="I31" s="149">
        <v>2.2082018927444796E-2</v>
      </c>
      <c r="K31" s="150"/>
      <c r="L31" s="151"/>
      <c r="M31" s="152"/>
    </row>
    <row r="32" spans="1:13" s="116" customFormat="1">
      <c r="A32" s="118" t="s">
        <v>417</v>
      </c>
      <c r="B32" s="123">
        <v>1</v>
      </c>
      <c r="C32" s="146">
        <f t="shared" si="0"/>
        <v>8.3333333333333332E-3</v>
      </c>
      <c r="D32" s="147">
        <v>1</v>
      </c>
      <c r="E32" s="148">
        <f t="shared" si="1"/>
        <v>4.3478260869565218E-3</v>
      </c>
      <c r="F32" s="147">
        <v>1</v>
      </c>
      <c r="G32" s="149">
        <v>4.1493775933609959E-3</v>
      </c>
      <c r="H32" s="147">
        <v>1</v>
      </c>
      <c r="I32" s="149">
        <v>3.1545741324921135E-3</v>
      </c>
      <c r="K32" s="153" t="s">
        <v>584</v>
      </c>
      <c r="L32" s="151"/>
      <c r="M32" s="152"/>
    </row>
    <row r="33" spans="1:13" s="116" customFormat="1">
      <c r="A33" s="118" t="s">
        <v>405</v>
      </c>
      <c r="B33" s="123">
        <v>2</v>
      </c>
      <c r="C33" s="146">
        <f t="shared" si="0"/>
        <v>1.6666666666666666E-2</v>
      </c>
      <c r="D33" s="147">
        <v>6</v>
      </c>
      <c r="E33" s="148">
        <f t="shared" si="1"/>
        <v>2.6086956521739129E-2</v>
      </c>
      <c r="F33" s="147">
        <v>8</v>
      </c>
      <c r="G33" s="149">
        <v>3.3195020746887967E-2</v>
      </c>
      <c r="H33" s="147">
        <v>7</v>
      </c>
      <c r="I33" s="149">
        <v>2.2082018927444796E-2</v>
      </c>
      <c r="L33" s="151"/>
      <c r="M33" s="152"/>
    </row>
    <row r="34" spans="1:13" s="116" customFormat="1">
      <c r="A34" s="118" t="s">
        <v>550</v>
      </c>
      <c r="B34" s="123">
        <v>11</v>
      </c>
      <c r="C34" s="146">
        <f t="shared" si="0"/>
        <v>9.166666666666666E-2</v>
      </c>
      <c r="D34" s="147">
        <v>24</v>
      </c>
      <c r="E34" s="148">
        <f t="shared" si="1"/>
        <v>0.10434782608695652</v>
      </c>
      <c r="F34" s="147">
        <v>23</v>
      </c>
      <c r="G34" s="149">
        <v>9.5435684647302899E-2</v>
      </c>
      <c r="H34" s="147">
        <v>28</v>
      </c>
      <c r="I34" s="149">
        <v>8.8328075709779186E-2</v>
      </c>
      <c r="K34" s="150"/>
      <c r="L34" s="151"/>
      <c r="M34" s="152"/>
    </row>
    <row r="35" spans="1:13" s="116" customFormat="1">
      <c r="A35" s="125" t="s">
        <v>578</v>
      </c>
      <c r="B35" s="123">
        <v>0</v>
      </c>
      <c r="C35" s="146">
        <f t="shared" si="0"/>
        <v>0</v>
      </c>
      <c r="D35" s="147">
        <v>2</v>
      </c>
      <c r="E35" s="148">
        <f t="shared" si="1"/>
        <v>8.6956521739130436E-3</v>
      </c>
      <c r="F35" s="123">
        <v>0</v>
      </c>
      <c r="G35" s="146">
        <v>0</v>
      </c>
      <c r="H35" s="123">
        <v>0</v>
      </c>
      <c r="I35" s="146">
        <f t="shared" si="0"/>
        <v>0</v>
      </c>
      <c r="L35" s="151"/>
      <c r="M35" s="151"/>
    </row>
    <row r="36" spans="1:13" s="116" customFormat="1">
      <c r="A36" s="129" t="s">
        <v>152</v>
      </c>
      <c r="B36" s="154">
        <f>SUM(B8:B35)</f>
        <v>120</v>
      </c>
      <c r="C36" s="155">
        <f t="shared" si="0"/>
        <v>1</v>
      </c>
      <c r="D36" s="156">
        <f>SUM(D8:D35)</f>
        <v>230</v>
      </c>
      <c r="E36" s="157">
        <f>SUM(E8:E35)</f>
        <v>0.99999999999999956</v>
      </c>
      <c r="F36" s="156">
        <f>SUM(F8:F34)</f>
        <v>241</v>
      </c>
      <c r="G36" s="158">
        <f>SUM(G8:G34)</f>
        <v>0.99999999999999989</v>
      </c>
      <c r="H36" s="156">
        <f>SUM(H8:H35)</f>
        <v>317</v>
      </c>
      <c r="I36" s="158">
        <f>SUM(I8:I35)</f>
        <v>0.99999999999999989</v>
      </c>
      <c r="K36" s="151"/>
      <c r="L36" s="151"/>
      <c r="M36" s="151"/>
    </row>
    <row r="37" spans="1:13" s="116" customFormat="1">
      <c r="A37" s="135" t="s">
        <v>576</v>
      </c>
      <c r="B37" s="135"/>
      <c r="C37" s="135"/>
      <c r="K37" s="151"/>
      <c r="L37" s="151"/>
      <c r="M37" s="151"/>
    </row>
    <row r="38" spans="1:13" s="116" customFormat="1" ht="12.95"/>
    <row r="39" spans="1:13" s="116" customFormat="1" ht="12.95"/>
    <row r="40" spans="1:13" s="116" customFormat="1" ht="12.95"/>
  </sheetData>
  <sheetProtection selectLockedCells="1" selectUnlockedCells="1"/>
  <mergeCells count="3">
    <mergeCell ref="A3:I3"/>
    <mergeCell ref="A4:I4"/>
    <mergeCell ref="A5:I5"/>
  </mergeCells>
  <conditionalFormatting sqref="A4">
    <cfRule type="duplicateValues" dxfId="75" priority="2"/>
  </conditionalFormatting>
  <conditionalFormatting sqref="A5">
    <cfRule type="duplicateValues" dxfId="7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5C605-E43D-E645-B674-55DCE85D1BE2}">
  <dimension ref="A1:K34"/>
  <sheetViews>
    <sheetView showGridLines="0" topLeftCell="A8" zoomScaleNormal="100" workbookViewId="0">
      <selection activeCell="M32" sqref="M32"/>
    </sheetView>
  </sheetViews>
  <sheetFormatPr defaultColWidth="11.42578125" defaultRowHeight="15"/>
  <cols>
    <col min="1" max="1" width="24.28515625" style="128" customWidth="1"/>
    <col min="2" max="2" width="14.85546875" style="128" customWidth="1"/>
    <col min="3" max="3" width="10.7109375" style="128" customWidth="1"/>
    <col min="4" max="4" width="14" style="128" customWidth="1"/>
    <col min="5" max="5" width="8" style="128" customWidth="1"/>
    <col min="6" max="6" width="13.85546875" style="128" customWidth="1"/>
    <col min="7" max="7" width="8" style="128" customWidth="1"/>
    <col min="8" max="8" width="13.7109375" style="128" customWidth="1"/>
    <col min="9" max="16384" width="11.42578125" style="128"/>
  </cols>
  <sheetData>
    <row r="1" spans="1:9" s="114" customFormat="1" ht="59.25" customHeight="1"/>
    <row r="2" spans="1:9" s="115" customFormat="1" ht="3.6" customHeight="1"/>
    <row r="3" spans="1:9" s="116" customFormat="1" ht="12.95"/>
    <row r="4" spans="1:9" s="116" customFormat="1" ht="21">
      <c r="A4" s="617" t="s">
        <v>110</v>
      </c>
      <c r="B4" s="617"/>
      <c r="C4" s="617"/>
      <c r="D4" s="617"/>
      <c r="E4" s="617"/>
      <c r="F4" s="617"/>
      <c r="G4" s="617"/>
      <c r="H4" s="617"/>
      <c r="I4" s="617"/>
    </row>
    <row r="5" spans="1:9" s="116" customFormat="1" ht="29.1" customHeight="1">
      <c r="A5" s="688" t="s">
        <v>82</v>
      </c>
      <c r="B5" s="688"/>
      <c r="C5" s="688"/>
      <c r="D5" s="688"/>
      <c r="E5" s="688"/>
      <c r="F5" s="688"/>
      <c r="G5" s="688"/>
      <c r="H5" s="688"/>
      <c r="I5" s="688"/>
    </row>
    <row r="6" spans="1:9" s="116" customFormat="1" ht="12.95">
      <c r="A6" s="689" t="s">
        <v>540</v>
      </c>
      <c r="B6" s="689"/>
      <c r="C6" s="689"/>
      <c r="D6" s="689"/>
      <c r="E6" s="689"/>
      <c r="F6" s="689"/>
      <c r="G6" s="689"/>
      <c r="H6" s="689"/>
      <c r="I6" s="689"/>
    </row>
    <row r="7" spans="1:9" s="116" customFormat="1" ht="12.95"/>
    <row r="8" spans="1:9" s="116" customFormat="1" ht="29.1" customHeight="1">
      <c r="A8" s="31" t="s">
        <v>541</v>
      </c>
      <c r="B8" s="31" t="s">
        <v>573</v>
      </c>
      <c r="C8" s="31" t="s">
        <v>153</v>
      </c>
      <c r="D8" s="31" t="s">
        <v>574</v>
      </c>
      <c r="E8" s="31" t="s">
        <v>153</v>
      </c>
      <c r="F8" s="31" t="s">
        <v>544</v>
      </c>
      <c r="G8" s="31" t="s">
        <v>153</v>
      </c>
      <c r="H8" s="31" t="s">
        <v>545</v>
      </c>
      <c r="I8" s="31" t="s">
        <v>153</v>
      </c>
    </row>
    <row r="9" spans="1:9" s="116" customFormat="1" ht="18.75" customHeight="1">
      <c r="A9" s="118" t="s">
        <v>559</v>
      </c>
      <c r="B9" s="121"/>
      <c r="C9" s="159"/>
      <c r="D9" s="121"/>
      <c r="E9" s="122"/>
      <c r="F9" s="123"/>
      <c r="G9" s="124"/>
      <c r="H9" s="123">
        <v>1</v>
      </c>
      <c r="I9" s="124">
        <v>7.7519379844961239E-3</v>
      </c>
    </row>
    <row r="10" spans="1:9" s="116" customFormat="1" ht="14.1">
      <c r="A10" s="118" t="s">
        <v>396</v>
      </c>
      <c r="B10" s="121">
        <v>9</v>
      </c>
      <c r="C10" s="159">
        <f>+B10/$B$33</f>
        <v>0.23076923076923078</v>
      </c>
      <c r="D10" s="121">
        <v>15</v>
      </c>
      <c r="E10" s="122">
        <f t="shared" ref="E10:E33" si="0">+D10/$D$33</f>
        <v>0.25</v>
      </c>
      <c r="F10" s="123">
        <v>15</v>
      </c>
      <c r="G10" s="124">
        <v>0.24193548387096775</v>
      </c>
      <c r="H10" s="123">
        <v>22</v>
      </c>
      <c r="I10" s="124">
        <v>0.17054263565891473</v>
      </c>
    </row>
    <row r="11" spans="1:9" s="116" customFormat="1" ht="14.1">
      <c r="A11" s="118" t="s">
        <v>397</v>
      </c>
      <c r="B11" s="121">
        <v>1</v>
      </c>
      <c r="C11" s="159">
        <f>+B11/$B$33</f>
        <v>2.564102564102564E-2</v>
      </c>
      <c r="D11" s="121">
        <v>0</v>
      </c>
      <c r="E11" s="122">
        <f t="shared" si="0"/>
        <v>0</v>
      </c>
      <c r="F11" s="123">
        <v>1</v>
      </c>
      <c r="G11" s="124">
        <v>1.6129032258064516E-2</v>
      </c>
      <c r="H11" s="123">
        <v>7</v>
      </c>
      <c r="I11" s="124">
        <v>5.4263565891472867E-2</v>
      </c>
    </row>
    <row r="12" spans="1:9" s="116" customFormat="1" ht="14.1">
      <c r="A12" s="118" t="s">
        <v>546</v>
      </c>
      <c r="B12" s="121">
        <v>16</v>
      </c>
      <c r="C12" s="159">
        <f>+B12/$B$33</f>
        <v>0.41025641025641024</v>
      </c>
      <c r="D12" s="121">
        <v>27</v>
      </c>
      <c r="E12" s="122">
        <f t="shared" si="0"/>
        <v>0.45</v>
      </c>
      <c r="F12" s="123">
        <v>27</v>
      </c>
      <c r="G12" s="124">
        <v>0.43548387096774194</v>
      </c>
      <c r="H12" s="123">
        <v>40</v>
      </c>
      <c r="I12" s="124">
        <v>0.31007751937984496</v>
      </c>
    </row>
    <row r="13" spans="1:9" s="116" customFormat="1" ht="14.1">
      <c r="A13" s="118" t="s">
        <v>547</v>
      </c>
      <c r="B13" s="121">
        <v>1</v>
      </c>
      <c r="C13" s="159">
        <f>+B13/$B$33</f>
        <v>2.564102564102564E-2</v>
      </c>
      <c r="D13" s="121">
        <v>1</v>
      </c>
      <c r="E13" s="122">
        <f t="shared" si="0"/>
        <v>1.6666666666666666E-2</v>
      </c>
      <c r="F13" s="123">
        <v>1</v>
      </c>
      <c r="G13" s="124">
        <v>1.6129032258064516E-2</v>
      </c>
      <c r="H13" s="123">
        <v>3</v>
      </c>
      <c r="I13" s="124">
        <v>2.3255813953488372E-2</v>
      </c>
    </row>
    <row r="14" spans="1:9" s="116" customFormat="1" ht="14.1">
      <c r="A14" s="118" t="s">
        <v>403</v>
      </c>
      <c r="B14" s="123">
        <v>2</v>
      </c>
      <c r="C14" s="159">
        <f>+B14/$B$33</f>
        <v>5.128205128205128E-2</v>
      </c>
      <c r="D14" s="121">
        <v>1</v>
      </c>
      <c r="E14" s="122">
        <f t="shared" si="0"/>
        <v>1.6666666666666666E-2</v>
      </c>
      <c r="F14" s="123">
        <v>1</v>
      </c>
      <c r="G14" s="124">
        <v>1.6129032258064516E-2</v>
      </c>
      <c r="H14" s="123">
        <v>5</v>
      </c>
      <c r="I14" s="124">
        <v>3.875968992248062E-2</v>
      </c>
    </row>
    <row r="15" spans="1:9" s="116" customFormat="1" ht="14.1">
      <c r="A15" s="118" t="s">
        <v>402</v>
      </c>
      <c r="B15" s="123">
        <v>0</v>
      </c>
      <c r="C15" s="159">
        <f t="shared" ref="C15:C32" si="1">+B15/$B$33</f>
        <v>0</v>
      </c>
      <c r="D15" s="123">
        <v>0</v>
      </c>
      <c r="E15" s="159">
        <f t="shared" ref="E15:E21" si="2">+D15/$B$33</f>
        <v>0</v>
      </c>
      <c r="F15" s="123">
        <v>0</v>
      </c>
      <c r="G15" s="159">
        <f t="shared" ref="G15:G21" si="3">+F15/$B$33</f>
        <v>0</v>
      </c>
      <c r="H15" s="123">
        <v>1</v>
      </c>
      <c r="I15" s="124">
        <v>7.7519379844961239E-3</v>
      </c>
    </row>
    <row r="16" spans="1:9" s="116" customFormat="1" ht="14.1">
      <c r="A16" s="118" t="s">
        <v>418</v>
      </c>
      <c r="B16" s="123">
        <v>0</v>
      </c>
      <c r="C16" s="159">
        <f t="shared" si="1"/>
        <v>0</v>
      </c>
      <c r="D16" s="123">
        <v>0</v>
      </c>
      <c r="E16" s="159">
        <f t="shared" si="2"/>
        <v>0</v>
      </c>
      <c r="F16" s="123">
        <v>0</v>
      </c>
      <c r="G16" s="159">
        <f t="shared" si="3"/>
        <v>0</v>
      </c>
      <c r="H16" s="123">
        <v>1</v>
      </c>
      <c r="I16" s="124">
        <v>7.7519379844961239E-3</v>
      </c>
    </row>
    <row r="17" spans="1:11" s="116" customFormat="1" ht="14.1">
      <c r="A17" s="118" t="s">
        <v>406</v>
      </c>
      <c r="B17" s="123">
        <v>0</v>
      </c>
      <c r="C17" s="159">
        <f t="shared" si="1"/>
        <v>0</v>
      </c>
      <c r="D17" s="123">
        <v>0</v>
      </c>
      <c r="E17" s="159">
        <f t="shared" si="2"/>
        <v>0</v>
      </c>
      <c r="F17" s="123">
        <v>0</v>
      </c>
      <c r="G17" s="159">
        <f t="shared" si="3"/>
        <v>0</v>
      </c>
      <c r="H17" s="123">
        <v>3</v>
      </c>
      <c r="I17" s="124">
        <v>2.3255813953488372E-2</v>
      </c>
    </row>
    <row r="18" spans="1:11" s="116" customFormat="1" ht="14.1">
      <c r="A18" s="118" t="s">
        <v>415</v>
      </c>
      <c r="B18" s="123">
        <v>0</v>
      </c>
      <c r="C18" s="159">
        <f t="shared" si="1"/>
        <v>0</v>
      </c>
      <c r="D18" s="123">
        <v>0</v>
      </c>
      <c r="E18" s="159">
        <f t="shared" si="2"/>
        <v>0</v>
      </c>
      <c r="F18" s="123">
        <v>0</v>
      </c>
      <c r="G18" s="159">
        <f t="shared" si="3"/>
        <v>0</v>
      </c>
      <c r="H18" s="123">
        <v>1</v>
      </c>
      <c r="I18" s="124">
        <v>7.7519379844961239E-3</v>
      </c>
    </row>
    <row r="19" spans="1:11" s="116" customFormat="1" ht="14.1">
      <c r="A19" s="118" t="s">
        <v>419</v>
      </c>
      <c r="B19" s="123">
        <v>0</v>
      </c>
      <c r="C19" s="159">
        <f t="shared" si="1"/>
        <v>0</v>
      </c>
      <c r="D19" s="123">
        <v>0</v>
      </c>
      <c r="E19" s="159">
        <f t="shared" si="2"/>
        <v>0</v>
      </c>
      <c r="F19" s="123">
        <v>0</v>
      </c>
      <c r="G19" s="159">
        <f t="shared" si="3"/>
        <v>0</v>
      </c>
      <c r="H19" s="123">
        <v>2</v>
      </c>
      <c r="I19" s="124">
        <v>1.5503875968992248E-2</v>
      </c>
    </row>
    <row r="20" spans="1:11" s="116" customFormat="1" ht="14.1">
      <c r="A20" s="118" t="s">
        <v>411</v>
      </c>
      <c r="B20" s="123">
        <v>0</v>
      </c>
      <c r="C20" s="159">
        <f t="shared" si="1"/>
        <v>0</v>
      </c>
      <c r="D20" s="123">
        <v>0</v>
      </c>
      <c r="E20" s="159">
        <f t="shared" si="2"/>
        <v>0</v>
      </c>
      <c r="F20" s="123">
        <v>0</v>
      </c>
      <c r="G20" s="159">
        <f t="shared" si="3"/>
        <v>0</v>
      </c>
      <c r="H20" s="123">
        <v>1</v>
      </c>
      <c r="I20" s="124">
        <v>7.7519379844961239E-3</v>
      </c>
    </row>
    <row r="21" spans="1:11" s="116" customFormat="1" ht="14.1">
      <c r="A21" s="118" t="s">
        <v>410</v>
      </c>
      <c r="B21" s="123">
        <v>0</v>
      </c>
      <c r="C21" s="159">
        <f t="shared" si="1"/>
        <v>0</v>
      </c>
      <c r="D21" s="123">
        <v>0</v>
      </c>
      <c r="E21" s="159">
        <f t="shared" si="2"/>
        <v>0</v>
      </c>
      <c r="F21" s="123">
        <v>0</v>
      </c>
      <c r="G21" s="159">
        <f t="shared" si="3"/>
        <v>0</v>
      </c>
      <c r="H21" s="123">
        <v>1</v>
      </c>
      <c r="I21" s="124">
        <v>7.7519379844961239E-3</v>
      </c>
    </row>
    <row r="22" spans="1:11">
      <c r="A22" s="118" t="s">
        <v>413</v>
      </c>
      <c r="B22" s="123">
        <v>1</v>
      </c>
      <c r="C22" s="159">
        <f t="shared" si="1"/>
        <v>2.564102564102564E-2</v>
      </c>
      <c r="D22" s="121">
        <v>2</v>
      </c>
      <c r="E22" s="122">
        <f t="shared" si="0"/>
        <v>3.3333333333333333E-2</v>
      </c>
      <c r="F22" s="123">
        <v>2</v>
      </c>
      <c r="G22" s="124">
        <v>3.2258064516129031E-2</v>
      </c>
      <c r="H22" s="123">
        <v>4</v>
      </c>
      <c r="I22" s="124">
        <v>3.1007751937984496E-2</v>
      </c>
    </row>
    <row r="23" spans="1:11">
      <c r="A23" s="118" t="s">
        <v>408</v>
      </c>
      <c r="B23" s="123">
        <v>0</v>
      </c>
      <c r="C23" s="159">
        <f t="shared" si="1"/>
        <v>0</v>
      </c>
      <c r="D23" s="121">
        <v>1</v>
      </c>
      <c r="E23" s="122">
        <f t="shared" si="0"/>
        <v>1.6666666666666666E-2</v>
      </c>
      <c r="F23" s="123">
        <v>1</v>
      </c>
      <c r="G23" s="124">
        <v>1.6129032258064516E-2</v>
      </c>
      <c r="H23" s="123">
        <v>3</v>
      </c>
      <c r="I23" s="124">
        <v>2.3255813953488372E-2</v>
      </c>
    </row>
    <row r="24" spans="1:11">
      <c r="A24" s="118" t="s">
        <v>407</v>
      </c>
      <c r="B24" s="121">
        <v>0</v>
      </c>
      <c r="C24" s="159">
        <f t="shared" si="1"/>
        <v>0</v>
      </c>
      <c r="D24" s="121">
        <v>0</v>
      </c>
      <c r="E24" s="159">
        <f>+D24/$B$33</f>
        <v>0</v>
      </c>
      <c r="F24" s="121">
        <v>0</v>
      </c>
      <c r="G24" s="159">
        <f>+F24/$B$33</f>
        <v>0</v>
      </c>
      <c r="H24" s="123">
        <v>1</v>
      </c>
      <c r="I24" s="124">
        <v>7.7519379844961239E-3</v>
      </c>
    </row>
    <row r="25" spans="1:11">
      <c r="A25" s="118" t="s">
        <v>409</v>
      </c>
      <c r="B25" s="121">
        <v>0</v>
      </c>
      <c r="C25" s="159">
        <f t="shared" si="1"/>
        <v>0</v>
      </c>
      <c r="D25" s="121">
        <v>1</v>
      </c>
      <c r="E25" s="122">
        <f t="shared" si="0"/>
        <v>1.6666666666666666E-2</v>
      </c>
      <c r="F25" s="123">
        <v>1</v>
      </c>
      <c r="G25" s="124">
        <v>1.6129032258064516E-2</v>
      </c>
      <c r="H25" s="123">
        <v>5</v>
      </c>
      <c r="I25" s="124">
        <v>3.875968992248062E-2</v>
      </c>
    </row>
    <row r="26" spans="1:11">
      <c r="A26" s="118" t="s">
        <v>548</v>
      </c>
      <c r="B26" s="123">
        <v>1</v>
      </c>
      <c r="C26" s="159">
        <f t="shared" si="1"/>
        <v>2.564102564102564E-2</v>
      </c>
      <c r="D26" s="121">
        <v>0</v>
      </c>
      <c r="E26" s="122">
        <f t="shared" si="0"/>
        <v>0</v>
      </c>
      <c r="F26" s="123">
        <v>1</v>
      </c>
      <c r="G26" s="124">
        <v>1.6129032258064516E-2</v>
      </c>
      <c r="H26" s="121">
        <v>0</v>
      </c>
      <c r="I26" s="159">
        <f>+H26/$B$33</f>
        <v>0</v>
      </c>
    </row>
    <row r="27" spans="1:11">
      <c r="A27" s="118" t="s">
        <v>414</v>
      </c>
      <c r="B27" s="121">
        <v>0</v>
      </c>
      <c r="C27" s="159">
        <f t="shared" si="1"/>
        <v>0</v>
      </c>
      <c r="D27" s="121">
        <v>0</v>
      </c>
      <c r="E27" s="159">
        <f>+D27/$B$33</f>
        <v>0</v>
      </c>
      <c r="F27" s="121">
        <v>0</v>
      </c>
      <c r="G27" s="159">
        <f>+F27/$B$33</f>
        <v>0</v>
      </c>
      <c r="H27" s="123">
        <v>2</v>
      </c>
      <c r="I27" s="124">
        <v>1.5503875968992248E-2</v>
      </c>
    </row>
    <row r="28" spans="1:11">
      <c r="A28" s="118" t="s">
        <v>400</v>
      </c>
      <c r="B28" s="121">
        <v>2</v>
      </c>
      <c r="C28" s="159">
        <f t="shared" si="1"/>
        <v>5.128205128205128E-2</v>
      </c>
      <c r="D28" s="121">
        <v>2</v>
      </c>
      <c r="E28" s="122">
        <f t="shared" si="0"/>
        <v>3.3333333333333333E-2</v>
      </c>
      <c r="F28" s="123">
        <v>2</v>
      </c>
      <c r="G28" s="124">
        <v>3.2258064516129031E-2</v>
      </c>
      <c r="H28" s="123">
        <v>4</v>
      </c>
      <c r="I28" s="124">
        <v>3.1007751937984496E-2</v>
      </c>
    </row>
    <row r="29" spans="1:11">
      <c r="A29" s="118" t="s">
        <v>399</v>
      </c>
      <c r="B29" s="121">
        <v>0</v>
      </c>
      <c r="C29" s="159">
        <f t="shared" si="1"/>
        <v>0</v>
      </c>
      <c r="D29" s="121">
        <v>2</v>
      </c>
      <c r="E29" s="122">
        <f t="shared" si="0"/>
        <v>3.3333333333333333E-2</v>
      </c>
      <c r="F29" s="123">
        <v>1</v>
      </c>
      <c r="G29" s="124">
        <v>1.6129032258064516E-2</v>
      </c>
      <c r="H29" s="123">
        <v>3</v>
      </c>
      <c r="I29" s="124">
        <v>2.3255813953488372E-2</v>
      </c>
    </row>
    <row r="30" spans="1:11">
      <c r="A30" s="118" t="s">
        <v>417</v>
      </c>
      <c r="B30" s="121">
        <v>1</v>
      </c>
      <c r="C30" s="159">
        <f t="shared" si="1"/>
        <v>2.564102564102564E-2</v>
      </c>
      <c r="D30" s="121">
        <v>1</v>
      </c>
      <c r="E30" s="122">
        <f t="shared" si="0"/>
        <v>1.6666666666666666E-2</v>
      </c>
      <c r="F30" s="123">
        <v>1</v>
      </c>
      <c r="G30" s="124">
        <v>1.6129032258064516E-2</v>
      </c>
      <c r="H30" s="123">
        <v>1</v>
      </c>
      <c r="I30" s="124">
        <v>7.7519379844961239E-3</v>
      </c>
    </row>
    <row r="31" spans="1:11">
      <c r="A31" s="118" t="s">
        <v>405</v>
      </c>
      <c r="B31" s="121">
        <v>1</v>
      </c>
      <c r="C31" s="159">
        <f t="shared" si="1"/>
        <v>2.564102564102564E-2</v>
      </c>
      <c r="D31" s="121">
        <v>2</v>
      </c>
      <c r="E31" s="122">
        <f t="shared" si="0"/>
        <v>3.3333333333333333E-2</v>
      </c>
      <c r="F31" s="123">
        <v>2</v>
      </c>
      <c r="G31" s="124">
        <v>3.2258064516129031E-2</v>
      </c>
      <c r="H31" s="123">
        <v>5</v>
      </c>
      <c r="I31" s="124">
        <v>3.875968992248062E-2</v>
      </c>
      <c r="K31" s="137" t="s">
        <v>585</v>
      </c>
    </row>
    <row r="32" spans="1:11">
      <c r="A32" s="118" t="s">
        <v>550</v>
      </c>
      <c r="B32" s="121">
        <v>4</v>
      </c>
      <c r="C32" s="159">
        <f t="shared" si="1"/>
        <v>0.10256410256410256</v>
      </c>
      <c r="D32" s="121">
        <v>5</v>
      </c>
      <c r="E32" s="122">
        <f t="shared" si="0"/>
        <v>8.3333333333333329E-2</v>
      </c>
      <c r="F32" s="123">
        <v>6</v>
      </c>
      <c r="G32" s="124">
        <v>9.6774193548387094E-2</v>
      </c>
      <c r="H32" s="123">
        <v>13</v>
      </c>
      <c r="I32" s="124">
        <v>0.10077519379844961</v>
      </c>
    </row>
    <row r="33" spans="1:9">
      <c r="A33" s="129" t="s">
        <v>152</v>
      </c>
      <c r="B33" s="130">
        <f>SUM(B10:B32)</f>
        <v>39</v>
      </c>
      <c r="C33" s="160">
        <f>SUM(C10:C32)</f>
        <v>1.0000000000000002</v>
      </c>
      <c r="D33" s="130">
        <f>SUM(D10:D32)</f>
        <v>60</v>
      </c>
      <c r="E33" s="139">
        <f t="shared" si="0"/>
        <v>1</v>
      </c>
      <c r="F33" s="133">
        <f>SUM(F10:F32)</f>
        <v>62</v>
      </c>
      <c r="G33" s="140">
        <f>SUM(G10:G32)</f>
        <v>0.99999999999999989</v>
      </c>
      <c r="H33" s="133">
        <f>SUM(H9:H32)</f>
        <v>129</v>
      </c>
      <c r="I33" s="140">
        <f>SUM(I9:I32)</f>
        <v>1.0000000000000002</v>
      </c>
    </row>
    <row r="34" spans="1:9">
      <c r="A34" s="135" t="s">
        <v>576</v>
      </c>
    </row>
  </sheetData>
  <sheetProtection selectLockedCells="1" selectUnlockedCells="1"/>
  <mergeCells count="3">
    <mergeCell ref="A4:I4"/>
    <mergeCell ref="A5:I5"/>
    <mergeCell ref="A6:I6"/>
  </mergeCells>
  <conditionalFormatting sqref="A5">
    <cfRule type="duplicateValues" dxfId="73" priority="2"/>
  </conditionalFormatting>
  <conditionalFormatting sqref="A6">
    <cfRule type="duplicateValues" dxfId="7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23A1-8B49-A04D-B957-8608B2F1E7B0}">
  <dimension ref="A1:I14"/>
  <sheetViews>
    <sheetView showGridLines="0" zoomScaleNormal="100" workbookViewId="0">
      <selection activeCell="A31" sqref="A31"/>
    </sheetView>
  </sheetViews>
  <sheetFormatPr defaultColWidth="11.42578125" defaultRowHeight="15"/>
  <cols>
    <col min="1" max="1" width="24.42578125" style="128" customWidth="1"/>
    <col min="2" max="2" width="14" style="128" customWidth="1"/>
    <col min="3" max="3" width="9" style="128" customWidth="1"/>
    <col min="4" max="4" width="14.42578125" style="128" customWidth="1"/>
    <col min="5" max="5" width="7.7109375" style="128" customWidth="1"/>
    <col min="6" max="6" width="14" style="128" customWidth="1"/>
    <col min="7" max="7" width="7.7109375" style="128" customWidth="1"/>
    <col min="8" max="8" width="14.140625" style="128" customWidth="1"/>
    <col min="9" max="16384" width="11.42578125" style="128"/>
  </cols>
  <sheetData>
    <row r="1" spans="1:9" s="114" customFormat="1" ht="59.25" customHeight="1"/>
    <row r="2" spans="1:9" s="115" customFormat="1" ht="3.75" customHeight="1"/>
    <row r="3" spans="1:9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</row>
    <row r="4" spans="1:9" ht="42" customHeight="1">
      <c r="A4" s="690" t="s">
        <v>83</v>
      </c>
      <c r="B4" s="690"/>
      <c r="C4" s="690"/>
      <c r="D4" s="690"/>
      <c r="E4" s="690"/>
      <c r="F4" s="690"/>
      <c r="G4" s="690"/>
      <c r="H4" s="690"/>
      <c r="I4" s="690"/>
    </row>
    <row r="5" spans="1:9">
      <c r="A5" s="689" t="s">
        <v>540</v>
      </c>
      <c r="B5" s="689"/>
      <c r="C5" s="689"/>
      <c r="D5" s="689"/>
      <c r="E5" s="689"/>
      <c r="F5" s="689"/>
      <c r="G5" s="689"/>
      <c r="H5" s="689"/>
      <c r="I5" s="689"/>
    </row>
    <row r="6" spans="1:9">
      <c r="A6" s="116"/>
      <c r="B6" s="116"/>
      <c r="C6" s="116"/>
      <c r="D6" s="116"/>
      <c r="E6" s="116"/>
      <c r="F6" s="116"/>
      <c r="G6" s="116"/>
    </row>
    <row r="7" spans="1:9" s="116" customFormat="1" ht="30" customHeight="1">
      <c r="A7" s="41" t="s">
        <v>541</v>
      </c>
      <c r="B7" s="31" t="s">
        <v>586</v>
      </c>
      <c r="C7" s="31" t="s">
        <v>153</v>
      </c>
      <c r="D7" s="31" t="s">
        <v>574</v>
      </c>
      <c r="E7" s="31" t="s">
        <v>153</v>
      </c>
      <c r="F7" s="31" t="s">
        <v>544</v>
      </c>
      <c r="G7" s="31" t="s">
        <v>153</v>
      </c>
      <c r="H7" s="31" t="s">
        <v>545</v>
      </c>
      <c r="I7" s="31" t="s">
        <v>153</v>
      </c>
    </row>
    <row r="8" spans="1:9" s="116" customFormat="1" ht="14.1">
      <c r="A8" s="118" t="s">
        <v>396</v>
      </c>
      <c r="B8" s="145">
        <v>5</v>
      </c>
      <c r="C8" s="122">
        <f>+B8/$B$13</f>
        <v>0.55555555555555558</v>
      </c>
      <c r="D8" s="121">
        <v>6</v>
      </c>
      <c r="E8" s="122">
        <f>+D8/$D$13</f>
        <v>0.35294117647058826</v>
      </c>
      <c r="F8" s="121">
        <v>5</v>
      </c>
      <c r="G8" s="136">
        <v>0.3125</v>
      </c>
      <c r="H8" s="121">
        <v>6</v>
      </c>
      <c r="I8" s="136">
        <v>0.375</v>
      </c>
    </row>
    <row r="9" spans="1:9" s="116" customFormat="1" ht="14.1">
      <c r="A9" s="118" t="s">
        <v>546</v>
      </c>
      <c r="B9" s="121">
        <v>3</v>
      </c>
      <c r="C9" s="122">
        <f>+B9/$B$13</f>
        <v>0.33333333333333331</v>
      </c>
      <c r="D9" s="121">
        <v>8</v>
      </c>
      <c r="E9" s="122">
        <f t="shared" ref="E9:E10" si="0">+D9/$D$13</f>
        <v>0.47058823529411764</v>
      </c>
      <c r="F9" s="121">
        <v>8</v>
      </c>
      <c r="G9" s="136">
        <v>0.5</v>
      </c>
      <c r="H9" s="121">
        <v>7</v>
      </c>
      <c r="I9" s="136">
        <v>0.4375</v>
      </c>
    </row>
    <row r="10" spans="1:9">
      <c r="A10" s="118" t="s">
        <v>400</v>
      </c>
      <c r="B10" s="161">
        <v>0</v>
      </c>
      <c r="C10" s="122">
        <v>0</v>
      </c>
      <c r="D10" s="121">
        <v>2</v>
      </c>
      <c r="E10" s="122">
        <f t="shared" si="0"/>
        <v>0.11764705882352941</v>
      </c>
      <c r="F10" s="121">
        <v>2</v>
      </c>
      <c r="G10" s="136">
        <v>0.125</v>
      </c>
      <c r="H10" s="121">
        <v>2</v>
      </c>
      <c r="I10" s="136">
        <v>0.125</v>
      </c>
    </row>
    <row r="11" spans="1:9">
      <c r="A11" s="118" t="s">
        <v>405</v>
      </c>
      <c r="B11" s="161">
        <v>0</v>
      </c>
      <c r="C11" s="122">
        <v>0</v>
      </c>
      <c r="D11" s="121">
        <v>1</v>
      </c>
      <c r="E11" s="122">
        <f>+D11/$D$13</f>
        <v>5.8823529411764705E-2</v>
      </c>
      <c r="F11" s="121">
        <v>1</v>
      </c>
      <c r="G11" s="136">
        <v>6.25E-2</v>
      </c>
      <c r="H11" s="121">
        <v>1</v>
      </c>
      <c r="I11" s="136">
        <v>6.25E-2</v>
      </c>
    </row>
    <row r="12" spans="1:9">
      <c r="A12" s="118" t="s">
        <v>550</v>
      </c>
      <c r="B12" s="121">
        <v>1</v>
      </c>
      <c r="C12" s="122">
        <f>+B12/$B$13</f>
        <v>0.1111111111111111</v>
      </c>
      <c r="D12" s="121">
        <v>0</v>
      </c>
      <c r="E12" s="122">
        <f>+D12/$D$13</f>
        <v>0</v>
      </c>
      <c r="F12" s="121">
        <v>0</v>
      </c>
      <c r="G12" s="136">
        <v>0</v>
      </c>
      <c r="H12" s="121">
        <v>0</v>
      </c>
      <c r="I12" s="136">
        <v>0</v>
      </c>
    </row>
    <row r="13" spans="1:9">
      <c r="A13" s="129" t="s">
        <v>152</v>
      </c>
      <c r="B13" s="162">
        <f>SUM(B8:B12)</f>
        <v>9</v>
      </c>
      <c r="C13" s="139">
        <f>+B13/$B$13</f>
        <v>1</v>
      </c>
      <c r="D13" s="130">
        <f>SUM(D8:D12)</f>
        <v>17</v>
      </c>
      <c r="E13" s="132">
        <f>+D13/$D$13</f>
        <v>1</v>
      </c>
      <c r="F13" s="154">
        <f>SUM(F8:F12)</f>
        <v>16</v>
      </c>
      <c r="G13" s="163">
        <f>SUM(G8:G12)</f>
        <v>1</v>
      </c>
      <c r="H13" s="154">
        <f>SUM(H8:H12)</f>
        <v>16</v>
      </c>
      <c r="I13" s="163">
        <f>SUM(I8:I12)</f>
        <v>1</v>
      </c>
    </row>
    <row r="14" spans="1:9">
      <c r="A14" s="135" t="s">
        <v>576</v>
      </c>
      <c r="B14" s="135"/>
      <c r="C14" s="135"/>
    </row>
  </sheetData>
  <sheetProtection selectLockedCells="1" selectUnlockedCells="1"/>
  <mergeCells count="3">
    <mergeCell ref="A3:I3"/>
    <mergeCell ref="A4:I4"/>
    <mergeCell ref="A5:I5"/>
  </mergeCells>
  <conditionalFormatting sqref="A4">
    <cfRule type="duplicateValues" dxfId="71" priority="2"/>
  </conditionalFormatting>
  <conditionalFormatting sqref="A5">
    <cfRule type="duplicateValues" dxfId="7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6E82-B22E-8E4D-A6CC-53182A0D57A6}">
  <dimension ref="A1:I34"/>
  <sheetViews>
    <sheetView showGridLines="0" topLeftCell="A8" zoomScaleNormal="100" workbookViewId="0">
      <selection activeCell="A31" sqref="A31"/>
    </sheetView>
  </sheetViews>
  <sheetFormatPr defaultColWidth="11.42578125" defaultRowHeight="15"/>
  <cols>
    <col min="1" max="1" width="23.7109375" style="128" customWidth="1"/>
    <col min="2" max="2" width="14.28515625" style="128" customWidth="1"/>
    <col min="3" max="3" width="7.7109375" style="128" customWidth="1"/>
    <col min="4" max="4" width="14.85546875" style="128" customWidth="1"/>
    <col min="5" max="5" width="7.7109375" style="128" customWidth="1"/>
    <col min="6" max="6" width="14.7109375" style="128" customWidth="1"/>
    <col min="7" max="7" width="7.7109375" style="128" customWidth="1"/>
    <col min="8" max="8" width="14.140625" style="128" customWidth="1"/>
    <col min="9" max="16384" width="11.42578125" style="128"/>
  </cols>
  <sheetData>
    <row r="1" spans="1:9" s="114" customFormat="1" ht="59.25" customHeight="1"/>
    <row r="2" spans="1:9" s="115" customFormat="1" ht="3.75" customHeight="1"/>
    <row r="3" spans="1:9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</row>
    <row r="4" spans="1:9" s="164" customFormat="1" ht="33" customHeight="1">
      <c r="A4" s="690" t="s">
        <v>84</v>
      </c>
      <c r="B4" s="690"/>
      <c r="C4" s="690"/>
      <c r="D4" s="690"/>
      <c r="E4" s="690"/>
      <c r="F4" s="690"/>
      <c r="G4" s="690"/>
      <c r="H4" s="690"/>
      <c r="I4" s="690"/>
    </row>
    <row r="5" spans="1:9" s="164" customFormat="1">
      <c r="A5" s="689" t="s">
        <v>540</v>
      </c>
      <c r="B5" s="689"/>
      <c r="C5" s="689"/>
      <c r="D5" s="689"/>
      <c r="E5" s="689"/>
      <c r="F5" s="689"/>
      <c r="G5" s="689"/>
      <c r="H5" s="689"/>
      <c r="I5" s="689"/>
    </row>
    <row r="6" spans="1:9">
      <c r="A6" s="116"/>
      <c r="B6" s="116"/>
      <c r="C6" s="116"/>
      <c r="D6" s="116"/>
      <c r="E6" s="116"/>
      <c r="F6" s="116"/>
      <c r="G6" s="116"/>
    </row>
    <row r="7" spans="1:9" s="116" customFormat="1" ht="30" customHeight="1">
      <c r="A7" s="165" t="s">
        <v>541</v>
      </c>
      <c r="B7" s="41" t="s">
        <v>573</v>
      </c>
      <c r="C7" s="165" t="s">
        <v>153</v>
      </c>
      <c r="D7" s="41" t="s">
        <v>574</v>
      </c>
      <c r="E7" s="165" t="s">
        <v>153</v>
      </c>
      <c r="F7" s="41" t="s">
        <v>544</v>
      </c>
      <c r="G7" s="41" t="s">
        <v>153</v>
      </c>
      <c r="H7" s="31" t="s">
        <v>545</v>
      </c>
      <c r="I7" s="31" t="s">
        <v>153</v>
      </c>
    </row>
    <row r="8" spans="1:9" s="116" customFormat="1" ht="14.1">
      <c r="A8" s="166" t="s">
        <v>396</v>
      </c>
      <c r="B8" s="121">
        <v>52</v>
      </c>
      <c r="C8" s="122">
        <f t="shared" ref="C8:C32" si="0">+B8/$B$33</f>
        <v>0.20392156862745098</v>
      </c>
      <c r="D8" s="167">
        <v>52</v>
      </c>
      <c r="E8" s="168">
        <f t="shared" ref="E8:E32" si="1">+D8/$D$33</f>
        <v>0.18571428571428572</v>
      </c>
      <c r="F8" s="123">
        <v>53</v>
      </c>
      <c r="G8" s="124">
        <v>0.18339100346020762</v>
      </c>
      <c r="H8" s="123">
        <v>43</v>
      </c>
      <c r="I8" s="124">
        <v>0.18454935622317598</v>
      </c>
    </row>
    <row r="9" spans="1:9" s="116" customFormat="1" ht="29.45" customHeight="1">
      <c r="A9" s="166" t="s">
        <v>447</v>
      </c>
      <c r="B9" s="121">
        <v>0</v>
      </c>
      <c r="C9" s="122">
        <f t="shared" si="0"/>
        <v>0</v>
      </c>
      <c r="D9" s="167">
        <v>0</v>
      </c>
      <c r="E9" s="168">
        <f t="shared" si="1"/>
        <v>0</v>
      </c>
      <c r="F9" s="123">
        <v>1</v>
      </c>
      <c r="G9" s="124">
        <v>3.4602076124567475E-3</v>
      </c>
      <c r="H9" s="123">
        <v>1</v>
      </c>
      <c r="I9" s="124">
        <v>4.2918454935622317E-3</v>
      </c>
    </row>
    <row r="10" spans="1:9" s="116" customFormat="1" ht="14.1">
      <c r="A10" s="166" t="s">
        <v>397</v>
      </c>
      <c r="B10" s="121">
        <v>13</v>
      </c>
      <c r="C10" s="122">
        <f t="shared" si="0"/>
        <v>5.0980392156862744E-2</v>
      </c>
      <c r="D10" s="121">
        <v>17</v>
      </c>
      <c r="E10" s="168">
        <f t="shared" si="1"/>
        <v>6.0714285714285714E-2</v>
      </c>
      <c r="F10" s="123">
        <v>19</v>
      </c>
      <c r="G10" s="124">
        <v>6.5743944636678195E-2</v>
      </c>
      <c r="H10" s="123">
        <v>11</v>
      </c>
      <c r="I10" s="124">
        <v>4.7210300429184553E-2</v>
      </c>
    </row>
    <row r="11" spans="1:9" s="116" customFormat="1" ht="14.1">
      <c r="A11" s="166" t="s">
        <v>546</v>
      </c>
      <c r="B11" s="121">
        <v>88</v>
      </c>
      <c r="C11" s="122">
        <f t="shared" si="0"/>
        <v>0.34509803921568627</v>
      </c>
      <c r="D11" s="121">
        <v>96</v>
      </c>
      <c r="E11" s="168">
        <f t="shared" si="1"/>
        <v>0.34285714285714286</v>
      </c>
      <c r="F11" s="123">
        <v>98</v>
      </c>
      <c r="G11" s="124">
        <v>0.33910034602076122</v>
      </c>
      <c r="H11" s="123">
        <v>78</v>
      </c>
      <c r="I11" s="124">
        <v>0.33476394849785407</v>
      </c>
    </row>
    <row r="12" spans="1:9" s="116" customFormat="1" ht="14.1">
      <c r="A12" s="166" t="s">
        <v>547</v>
      </c>
      <c r="B12" s="121">
        <v>10</v>
      </c>
      <c r="C12" s="122">
        <f t="shared" si="0"/>
        <v>3.9215686274509803E-2</v>
      </c>
      <c r="D12" s="121">
        <v>9</v>
      </c>
      <c r="E12" s="168">
        <f t="shared" si="1"/>
        <v>3.214285714285714E-2</v>
      </c>
      <c r="F12" s="123">
        <v>10</v>
      </c>
      <c r="G12" s="124">
        <v>3.4602076124567477E-2</v>
      </c>
      <c r="H12" s="123">
        <v>10</v>
      </c>
      <c r="I12" s="124">
        <v>4.2918454935622317E-2</v>
      </c>
    </row>
    <row r="13" spans="1:9" s="116" customFormat="1" ht="14.1">
      <c r="A13" s="166" t="s">
        <v>403</v>
      </c>
      <c r="B13" s="121">
        <v>2</v>
      </c>
      <c r="C13" s="122">
        <f t="shared" si="0"/>
        <v>7.8431372549019607E-3</v>
      </c>
      <c r="D13" s="121">
        <v>2</v>
      </c>
      <c r="E13" s="168">
        <f t="shared" si="1"/>
        <v>7.1428571428571426E-3</v>
      </c>
      <c r="F13" s="123">
        <v>2</v>
      </c>
      <c r="G13" s="124">
        <v>6.920415224913495E-3</v>
      </c>
      <c r="H13" s="123">
        <v>2</v>
      </c>
      <c r="I13" s="124">
        <v>8.5836909871244635E-3</v>
      </c>
    </row>
    <row r="14" spans="1:9" s="116" customFormat="1" ht="14.1">
      <c r="A14" s="166" t="s">
        <v>402</v>
      </c>
      <c r="B14" s="121">
        <v>4</v>
      </c>
      <c r="C14" s="122">
        <f t="shared" si="0"/>
        <v>1.5686274509803921E-2</v>
      </c>
      <c r="D14" s="121">
        <v>5</v>
      </c>
      <c r="E14" s="168">
        <f t="shared" si="1"/>
        <v>1.7857142857142856E-2</v>
      </c>
      <c r="F14" s="123">
        <v>5</v>
      </c>
      <c r="G14" s="124">
        <v>1.7301038062283738E-2</v>
      </c>
      <c r="H14" s="123">
        <v>3</v>
      </c>
      <c r="I14" s="124">
        <v>1.2875536480686695E-2</v>
      </c>
    </row>
    <row r="15" spans="1:9" s="116" customFormat="1" ht="14.1">
      <c r="A15" s="166" t="s">
        <v>406</v>
      </c>
      <c r="B15" s="121">
        <v>6</v>
      </c>
      <c r="C15" s="122">
        <f t="shared" si="0"/>
        <v>2.3529411764705882E-2</v>
      </c>
      <c r="D15" s="121">
        <v>9</v>
      </c>
      <c r="E15" s="168">
        <f t="shared" si="1"/>
        <v>3.214285714285714E-2</v>
      </c>
      <c r="F15" s="123">
        <v>9</v>
      </c>
      <c r="G15" s="124">
        <v>3.1141868512110725E-2</v>
      </c>
      <c r="H15" s="123">
        <v>7</v>
      </c>
      <c r="I15" s="124">
        <v>3.0042918454935622E-2</v>
      </c>
    </row>
    <row r="16" spans="1:9" s="116" customFormat="1" ht="14.1">
      <c r="A16" s="166" t="s">
        <v>571</v>
      </c>
      <c r="B16" s="121">
        <v>0</v>
      </c>
      <c r="C16" s="122">
        <f t="shared" si="0"/>
        <v>0</v>
      </c>
      <c r="D16" s="121">
        <v>2</v>
      </c>
      <c r="E16" s="168">
        <f t="shared" si="1"/>
        <v>7.1428571428571426E-3</v>
      </c>
      <c r="F16" s="123">
        <v>3</v>
      </c>
      <c r="G16" s="124">
        <v>1.0380622837370242E-2</v>
      </c>
      <c r="H16" s="123">
        <v>2</v>
      </c>
      <c r="I16" s="124">
        <v>8.5836909871244635E-3</v>
      </c>
    </row>
    <row r="17" spans="1:9" s="116" customFormat="1" ht="14.1">
      <c r="A17" s="166" t="s">
        <v>419</v>
      </c>
      <c r="B17" s="121">
        <v>1</v>
      </c>
      <c r="C17" s="122">
        <f t="shared" si="0"/>
        <v>3.9215686274509803E-3</v>
      </c>
      <c r="D17" s="121">
        <v>2</v>
      </c>
      <c r="E17" s="168">
        <f t="shared" si="1"/>
        <v>7.1428571428571426E-3</v>
      </c>
      <c r="F17" s="123">
        <v>2</v>
      </c>
      <c r="G17" s="124">
        <v>6.920415224913495E-3</v>
      </c>
      <c r="H17" s="123">
        <v>2</v>
      </c>
      <c r="I17" s="124">
        <v>8.5836909871244635E-3</v>
      </c>
    </row>
    <row r="18" spans="1:9" s="116" customFormat="1" ht="14.1">
      <c r="A18" s="166" t="s">
        <v>411</v>
      </c>
      <c r="B18" s="145">
        <v>3</v>
      </c>
      <c r="C18" s="122">
        <f t="shared" si="0"/>
        <v>1.1764705882352941E-2</v>
      </c>
      <c r="D18" s="145">
        <v>4</v>
      </c>
      <c r="E18" s="168">
        <f t="shared" si="1"/>
        <v>1.4285714285714285E-2</v>
      </c>
      <c r="F18" s="123">
        <v>4</v>
      </c>
      <c r="G18" s="124">
        <v>1.384083044982699E-2</v>
      </c>
      <c r="H18" s="123">
        <v>4</v>
      </c>
      <c r="I18" s="124">
        <v>1.7167381974248927E-2</v>
      </c>
    </row>
    <row r="19" spans="1:9" s="116" customFormat="1" ht="14.1">
      <c r="A19" s="166" t="s">
        <v>410</v>
      </c>
      <c r="B19" s="121">
        <v>8</v>
      </c>
      <c r="C19" s="122">
        <f t="shared" si="0"/>
        <v>3.1372549019607843E-2</v>
      </c>
      <c r="D19" s="121">
        <v>10</v>
      </c>
      <c r="E19" s="168">
        <f t="shared" si="1"/>
        <v>3.5714285714285712E-2</v>
      </c>
      <c r="F19" s="123">
        <v>8</v>
      </c>
      <c r="G19" s="124">
        <v>2.768166089965398E-2</v>
      </c>
      <c r="H19" s="123">
        <v>7</v>
      </c>
      <c r="I19" s="124">
        <v>3.0042918454935622E-2</v>
      </c>
    </row>
    <row r="20" spans="1:9" s="116" customFormat="1" ht="14.1">
      <c r="A20" s="166" t="s">
        <v>413</v>
      </c>
      <c r="B20" s="121">
        <v>6</v>
      </c>
      <c r="C20" s="122">
        <f t="shared" si="0"/>
        <v>2.3529411764705882E-2</v>
      </c>
      <c r="D20" s="121">
        <v>5</v>
      </c>
      <c r="E20" s="168">
        <f t="shared" si="1"/>
        <v>1.7857142857142856E-2</v>
      </c>
      <c r="F20" s="123">
        <v>6</v>
      </c>
      <c r="G20" s="124">
        <v>2.0761245674740483E-2</v>
      </c>
      <c r="H20" s="123">
        <v>3</v>
      </c>
      <c r="I20" s="124">
        <v>1.2875536480686695E-2</v>
      </c>
    </row>
    <row r="21" spans="1:9" s="116" customFormat="1" ht="14.1">
      <c r="A21" s="166" t="s">
        <v>412</v>
      </c>
      <c r="B21" s="121">
        <v>0</v>
      </c>
      <c r="C21" s="122">
        <f t="shared" si="0"/>
        <v>0</v>
      </c>
      <c r="D21" s="121">
        <v>1</v>
      </c>
      <c r="E21" s="168">
        <f t="shared" si="1"/>
        <v>3.5714285714285713E-3</v>
      </c>
      <c r="F21" s="123">
        <v>1</v>
      </c>
      <c r="G21" s="124">
        <v>3.4602076124567475E-3</v>
      </c>
      <c r="H21" s="123">
        <v>1</v>
      </c>
      <c r="I21" s="124">
        <v>4.2918454935622317E-3</v>
      </c>
    </row>
    <row r="22" spans="1:9" s="116" customFormat="1" ht="14.1">
      <c r="A22" s="166" t="s">
        <v>408</v>
      </c>
      <c r="B22" s="121">
        <v>11</v>
      </c>
      <c r="C22" s="122">
        <f t="shared" si="0"/>
        <v>4.3137254901960784E-2</v>
      </c>
      <c r="D22" s="121">
        <v>6</v>
      </c>
      <c r="E22" s="168">
        <f t="shared" si="1"/>
        <v>2.1428571428571429E-2</v>
      </c>
      <c r="F22" s="123">
        <v>7</v>
      </c>
      <c r="G22" s="124">
        <v>2.4221453287197232E-2</v>
      </c>
      <c r="H22" s="123">
        <v>6</v>
      </c>
      <c r="I22" s="124">
        <v>2.575107296137339E-2</v>
      </c>
    </row>
    <row r="23" spans="1:9" s="116" customFormat="1" ht="14.1">
      <c r="A23" s="166" t="s">
        <v>407</v>
      </c>
      <c r="B23" s="121">
        <v>2</v>
      </c>
      <c r="C23" s="122">
        <f t="shared" si="0"/>
        <v>7.8431372549019607E-3</v>
      </c>
      <c r="D23" s="121">
        <v>4</v>
      </c>
      <c r="E23" s="168">
        <f t="shared" si="1"/>
        <v>1.4285714285714285E-2</v>
      </c>
      <c r="F23" s="123">
        <v>4</v>
      </c>
      <c r="G23" s="124">
        <v>1.384083044982699E-2</v>
      </c>
      <c r="H23" s="123">
        <v>3</v>
      </c>
      <c r="I23" s="124">
        <v>1.2875536480686695E-2</v>
      </c>
    </row>
    <row r="24" spans="1:9" s="116" customFormat="1" ht="14.1">
      <c r="A24" s="166" t="s">
        <v>409</v>
      </c>
      <c r="B24" s="121">
        <v>2</v>
      </c>
      <c r="C24" s="122">
        <f t="shared" si="0"/>
        <v>7.8431372549019607E-3</v>
      </c>
      <c r="D24" s="121">
        <v>1</v>
      </c>
      <c r="E24" s="168">
        <f t="shared" si="1"/>
        <v>3.5714285714285713E-3</v>
      </c>
      <c r="F24" s="123">
        <v>1</v>
      </c>
      <c r="G24" s="124">
        <v>3.4602076124567475E-3</v>
      </c>
      <c r="H24" s="123">
        <v>1</v>
      </c>
      <c r="I24" s="124">
        <v>4.2918454935622317E-3</v>
      </c>
    </row>
    <row r="25" spans="1:9" s="116" customFormat="1" ht="14.1">
      <c r="A25" s="166" t="s">
        <v>548</v>
      </c>
      <c r="B25" s="121">
        <v>8</v>
      </c>
      <c r="C25" s="122">
        <f t="shared" si="0"/>
        <v>3.1372549019607843E-2</v>
      </c>
      <c r="D25" s="121">
        <v>8</v>
      </c>
      <c r="E25" s="168">
        <f t="shared" si="1"/>
        <v>2.8571428571428571E-2</v>
      </c>
      <c r="F25" s="123">
        <v>8</v>
      </c>
      <c r="G25" s="124">
        <v>2.768166089965398E-2</v>
      </c>
      <c r="H25" s="123">
        <v>4</v>
      </c>
      <c r="I25" s="124">
        <v>1.7167381974248927E-2</v>
      </c>
    </row>
    <row r="26" spans="1:9" s="116" customFormat="1" ht="14.1">
      <c r="A26" s="166" t="s">
        <v>414</v>
      </c>
      <c r="B26" s="121">
        <v>2</v>
      </c>
      <c r="C26" s="122">
        <f t="shared" si="0"/>
        <v>7.8431372549019607E-3</v>
      </c>
      <c r="D26" s="121">
        <v>2</v>
      </c>
      <c r="E26" s="168">
        <f t="shared" si="1"/>
        <v>7.1428571428571426E-3</v>
      </c>
      <c r="F26" s="123">
        <v>2</v>
      </c>
      <c r="G26" s="124">
        <v>6.920415224913495E-3</v>
      </c>
      <c r="H26" s="123">
        <v>3</v>
      </c>
      <c r="I26" s="124">
        <v>1.2875536480686695E-2</v>
      </c>
    </row>
    <row r="27" spans="1:9" s="116" customFormat="1" ht="14.1">
      <c r="A27" s="166" t="s">
        <v>400</v>
      </c>
      <c r="B27" s="121">
        <v>3</v>
      </c>
      <c r="C27" s="122">
        <f t="shared" si="0"/>
        <v>1.1764705882352941E-2</v>
      </c>
      <c r="D27" s="121">
        <v>6</v>
      </c>
      <c r="E27" s="168">
        <f t="shared" si="1"/>
        <v>2.1428571428571429E-2</v>
      </c>
      <c r="F27" s="123">
        <v>6</v>
      </c>
      <c r="G27" s="124">
        <v>2.0761245674740483E-2</v>
      </c>
      <c r="H27" s="123">
        <v>6</v>
      </c>
      <c r="I27" s="124">
        <v>2.575107296137339E-2</v>
      </c>
    </row>
    <row r="28" spans="1:9" s="116" customFormat="1" ht="14.1">
      <c r="A28" s="166" t="s">
        <v>399</v>
      </c>
      <c r="B28" s="121">
        <v>10</v>
      </c>
      <c r="C28" s="122">
        <f t="shared" si="0"/>
        <v>3.9215686274509803E-2</v>
      </c>
      <c r="D28" s="121">
        <v>12</v>
      </c>
      <c r="E28" s="168">
        <f t="shared" si="1"/>
        <v>4.2857142857142858E-2</v>
      </c>
      <c r="F28" s="123">
        <v>11</v>
      </c>
      <c r="G28" s="124">
        <v>3.8062283737024222E-2</v>
      </c>
      <c r="H28" s="123">
        <v>9</v>
      </c>
      <c r="I28" s="124">
        <v>3.8626609442060089E-2</v>
      </c>
    </row>
    <row r="29" spans="1:9">
      <c r="A29" s="166" t="s">
        <v>417</v>
      </c>
      <c r="B29" s="121">
        <v>1</v>
      </c>
      <c r="C29" s="122">
        <f t="shared" si="0"/>
        <v>3.9215686274509803E-3</v>
      </c>
      <c r="D29" s="121">
        <v>1</v>
      </c>
      <c r="E29" s="168">
        <f t="shared" si="1"/>
        <v>3.5714285714285713E-3</v>
      </c>
      <c r="F29" s="123">
        <v>1</v>
      </c>
      <c r="G29" s="124">
        <v>3.4602076124567475E-3</v>
      </c>
      <c r="H29" s="123">
        <v>1</v>
      </c>
      <c r="I29" s="124">
        <v>4.2918454935622317E-3</v>
      </c>
    </row>
    <row r="30" spans="1:9">
      <c r="A30" s="166" t="s">
        <v>405</v>
      </c>
      <c r="B30" s="121">
        <v>5</v>
      </c>
      <c r="C30" s="122">
        <f t="shared" si="0"/>
        <v>1.9607843137254902E-2</v>
      </c>
      <c r="D30" s="121">
        <v>4</v>
      </c>
      <c r="E30" s="168">
        <f t="shared" si="1"/>
        <v>1.4285714285714285E-2</v>
      </c>
      <c r="F30" s="123">
        <v>5</v>
      </c>
      <c r="G30" s="124">
        <v>1.7301038062283738E-2</v>
      </c>
      <c r="H30" s="123">
        <v>4</v>
      </c>
      <c r="I30" s="124">
        <v>1.7167381974248927E-2</v>
      </c>
    </row>
    <row r="31" spans="1:9">
      <c r="A31" s="166" t="s">
        <v>550</v>
      </c>
      <c r="B31" s="121">
        <v>18</v>
      </c>
      <c r="C31" s="122">
        <f t="shared" si="0"/>
        <v>7.0588235294117646E-2</v>
      </c>
      <c r="D31" s="121">
        <v>22</v>
      </c>
      <c r="E31" s="168">
        <f t="shared" si="1"/>
        <v>7.857142857142857E-2</v>
      </c>
      <c r="F31" s="123">
        <v>22</v>
      </c>
      <c r="G31" s="124">
        <v>7.6124567474048402E-2</v>
      </c>
      <c r="H31" s="123">
        <v>22</v>
      </c>
      <c r="I31" s="124">
        <v>9.4420600858369105E-2</v>
      </c>
    </row>
    <row r="32" spans="1:9">
      <c r="A32" s="169" t="s">
        <v>578</v>
      </c>
      <c r="B32" s="121">
        <v>0</v>
      </c>
      <c r="C32" s="122">
        <f t="shared" si="0"/>
        <v>0</v>
      </c>
      <c r="D32" s="167">
        <v>0</v>
      </c>
      <c r="E32" s="168">
        <f t="shared" si="1"/>
        <v>0</v>
      </c>
      <c r="F32" s="123">
        <v>1</v>
      </c>
      <c r="G32" s="124">
        <v>3.4602076124567475E-3</v>
      </c>
      <c r="H32" s="121"/>
      <c r="I32" s="122"/>
    </row>
    <row r="33" spans="1:9">
      <c r="A33" s="170" t="s">
        <v>152</v>
      </c>
      <c r="B33" s="171">
        <f>SUM(B8:B32)</f>
        <v>255</v>
      </c>
      <c r="C33" s="172">
        <f>+B33/$B$33</f>
        <v>1</v>
      </c>
      <c r="D33" s="130">
        <f>SUM(D8:D32)</f>
        <v>280</v>
      </c>
      <c r="E33" s="173">
        <f>+D33/$D$33</f>
        <v>1</v>
      </c>
      <c r="F33" s="133">
        <f>SUM(F8:F32)</f>
        <v>289</v>
      </c>
      <c r="G33" s="140">
        <f>SUM(G8:G32)</f>
        <v>1.0000000000000002</v>
      </c>
      <c r="H33" s="133">
        <f>SUM(H8:H32)</f>
        <v>233</v>
      </c>
      <c r="I33" s="140">
        <f>SUM(I8:I32)</f>
        <v>1</v>
      </c>
    </row>
    <row r="34" spans="1:9">
      <c r="A34" s="135" t="s">
        <v>576</v>
      </c>
      <c r="B34" s="135"/>
      <c r="C34" s="135"/>
    </row>
  </sheetData>
  <sheetProtection selectLockedCells="1" selectUnlockedCells="1"/>
  <mergeCells count="3">
    <mergeCell ref="A3:I3"/>
    <mergeCell ref="A4:I4"/>
    <mergeCell ref="A5:I5"/>
  </mergeCells>
  <conditionalFormatting sqref="A4">
    <cfRule type="duplicateValues" dxfId="69" priority="6"/>
  </conditionalFormatting>
  <conditionalFormatting sqref="A7 E7">
    <cfRule type="duplicateValues" dxfId="68" priority="5"/>
  </conditionalFormatting>
  <conditionalFormatting sqref="A33:C33 D8:D9 A8:A31">
    <cfRule type="duplicateValues" dxfId="67" priority="4"/>
  </conditionalFormatting>
  <conditionalFormatting sqref="C7">
    <cfRule type="duplicateValues" dxfId="66" priority="3"/>
  </conditionalFormatting>
  <conditionalFormatting sqref="A5">
    <cfRule type="duplicateValues" dxfId="65" priority="2"/>
  </conditionalFormatting>
  <conditionalFormatting sqref="D32">
    <cfRule type="duplicateValues" dxfId="6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B4A4-F6A9-544E-8901-18913E301D62}">
  <dimension ref="A1:I35"/>
  <sheetViews>
    <sheetView topLeftCell="A10" zoomScaleNormal="100" workbookViewId="0">
      <selection activeCell="A31" sqref="A31"/>
    </sheetView>
  </sheetViews>
  <sheetFormatPr defaultColWidth="10.7109375" defaultRowHeight="15.95"/>
  <cols>
    <col min="1" max="1" width="24.140625" style="174" customWidth="1"/>
    <col min="2" max="2" width="14.7109375" style="174" customWidth="1"/>
    <col min="3" max="3" width="7" style="174" customWidth="1"/>
    <col min="4" max="4" width="14.85546875" style="174" customWidth="1"/>
    <col min="5" max="5" width="7.28515625" style="174" customWidth="1"/>
    <col min="6" max="6" width="13.7109375" style="174" customWidth="1"/>
    <col min="7" max="7" width="7.28515625" style="174" customWidth="1"/>
    <col min="8" max="8" width="14.7109375" style="174" customWidth="1"/>
    <col min="9" max="16384" width="10.7109375" style="174"/>
  </cols>
  <sheetData>
    <row r="1" spans="1:9" ht="52.5" customHeight="1"/>
    <row r="2" spans="1:9" ht="47.1" customHeight="1">
      <c r="A2" s="691" t="s">
        <v>110</v>
      </c>
      <c r="B2" s="691"/>
      <c r="C2" s="691"/>
      <c r="D2" s="691"/>
      <c r="E2" s="691"/>
      <c r="F2" s="691"/>
      <c r="G2" s="691"/>
      <c r="H2" s="691"/>
      <c r="I2" s="691"/>
    </row>
    <row r="3" spans="1:9" ht="48" customHeight="1">
      <c r="A3" s="692" t="s">
        <v>85</v>
      </c>
      <c r="B3" s="692"/>
      <c r="C3" s="692"/>
      <c r="D3" s="692"/>
      <c r="E3" s="692"/>
      <c r="F3" s="692"/>
      <c r="G3" s="692"/>
      <c r="H3" s="692"/>
      <c r="I3" s="692"/>
    </row>
    <row r="4" spans="1:9">
      <c r="A4" s="689" t="s">
        <v>540</v>
      </c>
      <c r="B4" s="689"/>
      <c r="C4" s="689"/>
      <c r="D4" s="689"/>
      <c r="E4" s="689"/>
      <c r="F4" s="689"/>
      <c r="G4" s="689"/>
      <c r="H4" s="689"/>
      <c r="I4" s="689"/>
    </row>
    <row r="5" spans="1:9">
      <c r="A5" s="175"/>
      <c r="B5" s="175"/>
      <c r="C5" s="175"/>
      <c r="D5" s="175"/>
      <c r="E5" s="175"/>
      <c r="F5" s="175"/>
      <c r="G5" s="175"/>
    </row>
    <row r="6" spans="1:9" s="176" customFormat="1" ht="26.1" customHeight="1">
      <c r="A6" s="165" t="s">
        <v>541</v>
      </c>
      <c r="B6" s="31" t="s">
        <v>573</v>
      </c>
      <c r="C6" s="165" t="s">
        <v>153</v>
      </c>
      <c r="D6" s="31" t="s">
        <v>574</v>
      </c>
      <c r="E6" s="165" t="s">
        <v>153</v>
      </c>
      <c r="F6" s="31" t="s">
        <v>544</v>
      </c>
      <c r="G6" s="31" t="s">
        <v>153</v>
      </c>
      <c r="H6" s="31" t="s">
        <v>545</v>
      </c>
      <c r="I6" s="31" t="s">
        <v>153</v>
      </c>
    </row>
    <row r="7" spans="1:9">
      <c r="A7" s="166" t="s">
        <v>396</v>
      </c>
      <c r="B7" s="119">
        <v>33</v>
      </c>
      <c r="C7" s="168">
        <f t="shared" ref="C7:C34" si="0">+B7/$B$34</f>
        <v>0.16176470588235295</v>
      </c>
      <c r="D7" s="177">
        <v>26</v>
      </c>
      <c r="E7" s="168">
        <f t="shared" ref="E7:E34" si="1">+D7/$D$34</f>
        <v>0.12871287128712872</v>
      </c>
      <c r="F7" s="147">
        <v>29</v>
      </c>
      <c r="G7" s="149">
        <v>0.14795918367346939</v>
      </c>
      <c r="H7" s="147">
        <v>23</v>
      </c>
      <c r="I7" s="149">
        <v>0.11616161616161616</v>
      </c>
    </row>
    <row r="8" spans="1:9" ht="27.95">
      <c r="A8" s="166" t="s">
        <v>447</v>
      </c>
      <c r="B8" s="119">
        <v>0</v>
      </c>
      <c r="C8" s="168">
        <f t="shared" si="0"/>
        <v>0</v>
      </c>
      <c r="D8" s="119">
        <v>0</v>
      </c>
      <c r="E8" s="168">
        <f t="shared" si="1"/>
        <v>0</v>
      </c>
      <c r="F8" s="147">
        <v>1</v>
      </c>
      <c r="G8" s="149">
        <v>5.1020408163265302E-3</v>
      </c>
      <c r="H8" s="147">
        <v>1</v>
      </c>
      <c r="I8" s="149">
        <v>5.0505050505050509E-3</v>
      </c>
    </row>
    <row r="9" spans="1:9">
      <c r="A9" s="166" t="s">
        <v>397</v>
      </c>
      <c r="B9" s="119">
        <v>12</v>
      </c>
      <c r="C9" s="168">
        <f t="shared" si="0"/>
        <v>5.8823529411764705E-2</v>
      </c>
      <c r="D9" s="121">
        <v>8</v>
      </c>
      <c r="E9" s="168">
        <f t="shared" si="1"/>
        <v>3.9603960396039604E-2</v>
      </c>
      <c r="F9" s="147">
        <v>8</v>
      </c>
      <c r="G9" s="149">
        <v>4.0816326530612242E-2</v>
      </c>
      <c r="H9" s="147">
        <v>11</v>
      </c>
      <c r="I9" s="149">
        <v>5.5555555555555552E-2</v>
      </c>
    </row>
    <row r="10" spans="1:9">
      <c r="A10" s="166" t="s">
        <v>546</v>
      </c>
      <c r="B10" s="119">
        <v>69</v>
      </c>
      <c r="C10" s="168">
        <f t="shared" si="0"/>
        <v>0.33823529411764708</v>
      </c>
      <c r="D10" s="121">
        <v>64</v>
      </c>
      <c r="E10" s="168">
        <f t="shared" si="1"/>
        <v>0.31683168316831684</v>
      </c>
      <c r="F10" s="147">
        <v>71</v>
      </c>
      <c r="G10" s="149">
        <v>0.36224489795918369</v>
      </c>
      <c r="H10" s="147">
        <v>68</v>
      </c>
      <c r="I10" s="149">
        <v>0.34343434343434343</v>
      </c>
    </row>
    <row r="11" spans="1:9">
      <c r="A11" s="166" t="s">
        <v>547</v>
      </c>
      <c r="B11" s="119">
        <v>13</v>
      </c>
      <c r="C11" s="168">
        <f t="shared" si="0"/>
        <v>6.3725490196078427E-2</v>
      </c>
      <c r="D11" s="121">
        <v>4</v>
      </c>
      <c r="E11" s="168">
        <f t="shared" si="1"/>
        <v>1.9801980198019802E-2</v>
      </c>
      <c r="F11" s="147">
        <v>3</v>
      </c>
      <c r="G11" s="149">
        <v>1.5306122448979591E-2</v>
      </c>
      <c r="H11" s="147">
        <v>5</v>
      </c>
      <c r="I11" s="149">
        <v>2.5252525252525252E-2</v>
      </c>
    </row>
    <row r="12" spans="1:9">
      <c r="A12" s="166" t="s">
        <v>403</v>
      </c>
      <c r="B12" s="119">
        <v>0</v>
      </c>
      <c r="C12" s="168">
        <f t="shared" si="0"/>
        <v>0</v>
      </c>
      <c r="D12" s="121">
        <v>5</v>
      </c>
      <c r="E12" s="168">
        <f t="shared" si="1"/>
        <v>2.4752475247524754E-2</v>
      </c>
      <c r="F12" s="147">
        <v>3</v>
      </c>
      <c r="G12" s="149">
        <v>1.5306122448979591E-2</v>
      </c>
      <c r="H12" s="147">
        <v>8</v>
      </c>
      <c r="I12" s="149">
        <v>4.0404040404040407E-2</v>
      </c>
    </row>
    <row r="13" spans="1:9">
      <c r="A13" s="166" t="s">
        <v>402</v>
      </c>
      <c r="B13" s="119">
        <v>4</v>
      </c>
      <c r="C13" s="168">
        <f t="shared" si="0"/>
        <v>1.9607843137254902E-2</v>
      </c>
      <c r="D13" s="121">
        <v>1</v>
      </c>
      <c r="E13" s="168">
        <f t="shared" si="1"/>
        <v>4.9504950495049506E-3</v>
      </c>
      <c r="F13" s="147">
        <v>2</v>
      </c>
      <c r="G13" s="149">
        <v>1.020408163265306E-2</v>
      </c>
      <c r="H13" s="147">
        <v>3</v>
      </c>
      <c r="I13" s="149">
        <v>1.5151515151515152E-2</v>
      </c>
    </row>
    <row r="14" spans="1:9">
      <c r="A14" s="166" t="s">
        <v>554</v>
      </c>
      <c r="B14" s="119">
        <v>1</v>
      </c>
      <c r="C14" s="168">
        <f t="shared" si="0"/>
        <v>4.9019607843137254E-3</v>
      </c>
      <c r="D14" s="121">
        <v>2</v>
      </c>
      <c r="E14" s="168">
        <f t="shared" si="1"/>
        <v>9.9009900990099011E-3</v>
      </c>
      <c r="F14" s="147">
        <v>1</v>
      </c>
      <c r="G14" s="149">
        <v>5.1020408163265302E-3</v>
      </c>
      <c r="H14" s="147">
        <v>1</v>
      </c>
      <c r="I14" s="149">
        <v>5.0505050505050509E-3</v>
      </c>
    </row>
    <row r="15" spans="1:9">
      <c r="A15" s="166" t="s">
        <v>416</v>
      </c>
      <c r="B15" s="119">
        <v>1</v>
      </c>
      <c r="C15" s="168">
        <f t="shared" si="0"/>
        <v>4.9019607843137254E-3</v>
      </c>
      <c r="D15" s="121">
        <v>0</v>
      </c>
      <c r="E15" s="168">
        <f t="shared" si="1"/>
        <v>0</v>
      </c>
      <c r="F15" s="147">
        <v>2</v>
      </c>
      <c r="G15" s="149">
        <v>1.020408163265306E-2</v>
      </c>
      <c r="H15" s="147">
        <v>1</v>
      </c>
      <c r="I15" s="149">
        <v>5.0505050505050509E-3</v>
      </c>
    </row>
    <row r="16" spans="1:9">
      <c r="A16" s="166" t="s">
        <v>406</v>
      </c>
      <c r="B16" s="119">
        <v>3</v>
      </c>
      <c r="C16" s="168">
        <f t="shared" si="0"/>
        <v>1.4705882352941176E-2</v>
      </c>
      <c r="D16" s="121">
        <v>7</v>
      </c>
      <c r="E16" s="168">
        <f t="shared" si="1"/>
        <v>3.4653465346534656E-2</v>
      </c>
      <c r="F16" s="147">
        <v>4</v>
      </c>
      <c r="G16" s="149">
        <v>2.0408163265306121E-2</v>
      </c>
      <c r="H16" s="147">
        <v>9</v>
      </c>
      <c r="I16" s="149">
        <v>4.5454545454545456E-2</v>
      </c>
    </row>
    <row r="17" spans="1:9">
      <c r="A17" s="166" t="s">
        <v>415</v>
      </c>
      <c r="B17" s="119">
        <v>0</v>
      </c>
      <c r="C17" s="168">
        <f t="shared" si="0"/>
        <v>0</v>
      </c>
      <c r="D17" s="121">
        <v>2</v>
      </c>
      <c r="E17" s="168">
        <f t="shared" si="1"/>
        <v>9.9009900990099011E-3</v>
      </c>
      <c r="F17" s="147">
        <v>1</v>
      </c>
      <c r="G17" s="149">
        <v>5.1020408163265302E-3</v>
      </c>
      <c r="H17" s="147">
        <v>2</v>
      </c>
      <c r="I17" s="149">
        <v>1.0101010101010102E-2</v>
      </c>
    </row>
    <row r="18" spans="1:9">
      <c r="A18" s="166" t="s">
        <v>411</v>
      </c>
      <c r="B18" s="178">
        <v>2</v>
      </c>
      <c r="C18" s="179">
        <f t="shared" si="0"/>
        <v>9.8039215686274508E-3</v>
      </c>
      <c r="D18" s="145">
        <v>0</v>
      </c>
      <c r="E18" s="179">
        <f t="shared" si="1"/>
        <v>0</v>
      </c>
      <c r="F18" s="147">
        <v>1</v>
      </c>
      <c r="G18" s="149">
        <v>5.1020408163265302E-3</v>
      </c>
      <c r="H18" s="145">
        <v>0</v>
      </c>
      <c r="I18" s="179">
        <f t="shared" ref="I18" si="2">+H18/$D$34</f>
        <v>0</v>
      </c>
    </row>
    <row r="19" spans="1:9">
      <c r="A19" s="166" t="s">
        <v>410</v>
      </c>
      <c r="B19" s="119">
        <v>3</v>
      </c>
      <c r="C19" s="168">
        <f t="shared" si="0"/>
        <v>1.4705882352941176E-2</v>
      </c>
      <c r="D19" s="121">
        <v>9</v>
      </c>
      <c r="E19" s="168">
        <f t="shared" si="1"/>
        <v>4.4554455445544552E-2</v>
      </c>
      <c r="F19" s="147">
        <v>9</v>
      </c>
      <c r="G19" s="149">
        <v>4.5918367346938778E-2</v>
      </c>
      <c r="H19" s="145">
        <v>9</v>
      </c>
      <c r="I19" s="179">
        <v>4.5454545454545456E-2</v>
      </c>
    </row>
    <row r="20" spans="1:9">
      <c r="A20" s="166" t="s">
        <v>423</v>
      </c>
      <c r="B20" s="119">
        <v>0</v>
      </c>
      <c r="C20" s="168">
        <f t="shared" si="0"/>
        <v>0</v>
      </c>
      <c r="D20" s="121">
        <v>2</v>
      </c>
      <c r="E20" s="168">
        <f t="shared" si="1"/>
        <v>9.9009900990099011E-3</v>
      </c>
      <c r="F20" s="147">
        <v>1</v>
      </c>
      <c r="G20" s="149">
        <v>5.1020408163265302E-3</v>
      </c>
      <c r="H20" s="145">
        <v>0</v>
      </c>
      <c r="I20" s="179">
        <f t="shared" ref="I20" si="3">+H20/$D$34</f>
        <v>0</v>
      </c>
    </row>
    <row r="21" spans="1:9">
      <c r="A21" s="166" t="s">
        <v>413</v>
      </c>
      <c r="B21" s="119">
        <v>3</v>
      </c>
      <c r="C21" s="168">
        <f t="shared" si="0"/>
        <v>1.4705882352941176E-2</v>
      </c>
      <c r="D21" s="121">
        <v>2</v>
      </c>
      <c r="E21" s="168">
        <f t="shared" si="1"/>
        <v>9.9009900990099011E-3</v>
      </c>
      <c r="F21" s="145">
        <v>0</v>
      </c>
      <c r="G21" s="168">
        <v>0</v>
      </c>
      <c r="H21" s="147">
        <v>1</v>
      </c>
      <c r="I21" s="149">
        <v>5.0505050505050509E-3</v>
      </c>
    </row>
    <row r="22" spans="1:9">
      <c r="A22" s="166" t="s">
        <v>412</v>
      </c>
      <c r="B22" s="119">
        <v>1</v>
      </c>
      <c r="C22" s="168">
        <f t="shared" si="0"/>
        <v>4.9019607843137254E-3</v>
      </c>
      <c r="D22" s="121">
        <v>1</v>
      </c>
      <c r="E22" s="168">
        <f t="shared" si="1"/>
        <v>4.9504950495049506E-3</v>
      </c>
      <c r="F22" s="145">
        <v>0</v>
      </c>
      <c r="G22" s="168">
        <v>0</v>
      </c>
      <c r="H22" s="145">
        <v>0</v>
      </c>
      <c r="I22" s="179">
        <f t="shared" ref="I22:I24" si="4">+H22/$D$34</f>
        <v>0</v>
      </c>
    </row>
    <row r="23" spans="1:9">
      <c r="A23" s="166" t="s">
        <v>408</v>
      </c>
      <c r="B23" s="119">
        <v>1</v>
      </c>
      <c r="C23" s="168">
        <f t="shared" si="0"/>
        <v>4.9019607843137254E-3</v>
      </c>
      <c r="D23" s="121">
        <v>4</v>
      </c>
      <c r="E23" s="168">
        <f t="shared" si="1"/>
        <v>1.9801980198019802E-2</v>
      </c>
      <c r="F23" s="147">
        <v>2</v>
      </c>
      <c r="G23" s="149">
        <v>1.020408163265306E-2</v>
      </c>
      <c r="H23" s="145">
        <v>0</v>
      </c>
      <c r="I23" s="179">
        <f t="shared" si="4"/>
        <v>0</v>
      </c>
    </row>
    <row r="24" spans="1:9">
      <c r="A24" s="166" t="s">
        <v>407</v>
      </c>
      <c r="B24" s="119">
        <v>2</v>
      </c>
      <c r="C24" s="168">
        <f t="shared" si="0"/>
        <v>9.8039215686274508E-3</v>
      </c>
      <c r="D24" s="121">
        <v>2</v>
      </c>
      <c r="E24" s="168">
        <f t="shared" si="1"/>
        <v>9.9009900990099011E-3</v>
      </c>
      <c r="F24" s="145">
        <v>0</v>
      </c>
      <c r="G24" s="168">
        <v>0</v>
      </c>
      <c r="H24" s="145">
        <v>0</v>
      </c>
      <c r="I24" s="179">
        <f t="shared" si="4"/>
        <v>0</v>
      </c>
    </row>
    <row r="25" spans="1:9">
      <c r="A25" s="166" t="s">
        <v>409</v>
      </c>
      <c r="B25" s="119">
        <v>1</v>
      </c>
      <c r="C25" s="168">
        <f t="shared" si="0"/>
        <v>4.9019607843137254E-3</v>
      </c>
      <c r="D25" s="121">
        <v>3</v>
      </c>
      <c r="E25" s="168">
        <f t="shared" si="1"/>
        <v>1.4851485148514851E-2</v>
      </c>
      <c r="F25" s="147">
        <v>3</v>
      </c>
      <c r="G25" s="149">
        <v>1.5306122448979591E-2</v>
      </c>
      <c r="H25" s="145">
        <v>2</v>
      </c>
      <c r="I25" s="179">
        <v>1.0101010101010102E-2</v>
      </c>
    </row>
    <row r="26" spans="1:9">
      <c r="A26" s="166" t="s">
        <v>548</v>
      </c>
      <c r="B26" s="119">
        <v>2</v>
      </c>
      <c r="C26" s="168">
        <f t="shared" si="0"/>
        <v>9.8039215686274508E-3</v>
      </c>
      <c r="D26" s="121">
        <v>3</v>
      </c>
      <c r="E26" s="168">
        <f t="shared" si="1"/>
        <v>1.4851485148514851E-2</v>
      </c>
      <c r="F26" s="147">
        <v>3</v>
      </c>
      <c r="G26" s="149">
        <v>1.5306122448979591E-2</v>
      </c>
      <c r="H26" s="145">
        <v>2</v>
      </c>
      <c r="I26" s="168">
        <v>1.0101010101010102E-2</v>
      </c>
    </row>
    <row r="27" spans="1:9">
      <c r="A27" s="166" t="s">
        <v>414</v>
      </c>
      <c r="B27" s="119">
        <v>7</v>
      </c>
      <c r="C27" s="168">
        <f t="shared" si="0"/>
        <v>3.4313725490196081E-2</v>
      </c>
      <c r="D27" s="121">
        <v>9</v>
      </c>
      <c r="E27" s="168">
        <f t="shared" si="1"/>
        <v>4.4554455445544552E-2</v>
      </c>
      <c r="F27" s="147">
        <v>9</v>
      </c>
      <c r="G27" s="149">
        <v>4.5918367346938778E-2</v>
      </c>
      <c r="H27" s="145">
        <v>8</v>
      </c>
      <c r="I27" s="168">
        <v>4.0404040404040407E-2</v>
      </c>
    </row>
    <row r="28" spans="1:9">
      <c r="A28" s="166" t="s">
        <v>400</v>
      </c>
      <c r="B28" s="119">
        <v>11</v>
      </c>
      <c r="C28" s="168">
        <f t="shared" si="0"/>
        <v>5.3921568627450983E-2</v>
      </c>
      <c r="D28" s="121">
        <v>10</v>
      </c>
      <c r="E28" s="168">
        <f t="shared" si="1"/>
        <v>4.9504950495049507E-2</v>
      </c>
      <c r="F28" s="147">
        <v>6</v>
      </c>
      <c r="G28" s="149">
        <v>3.0612244897959183E-2</v>
      </c>
      <c r="H28" s="145">
        <v>7</v>
      </c>
      <c r="I28" s="168">
        <v>3.5353535353535352E-2</v>
      </c>
    </row>
    <row r="29" spans="1:9">
      <c r="A29" s="166" t="s">
        <v>399</v>
      </c>
      <c r="B29" s="119">
        <v>12</v>
      </c>
      <c r="C29" s="168">
        <f t="shared" si="0"/>
        <v>5.8823529411764705E-2</v>
      </c>
      <c r="D29" s="121">
        <v>9</v>
      </c>
      <c r="E29" s="168">
        <f t="shared" si="1"/>
        <v>4.4554455445544552E-2</v>
      </c>
      <c r="F29" s="147">
        <v>8</v>
      </c>
      <c r="G29" s="149">
        <v>4.0816326530612242E-2</v>
      </c>
      <c r="H29" s="145">
        <v>11</v>
      </c>
      <c r="I29" s="168">
        <v>5.5555555555555552E-2</v>
      </c>
    </row>
    <row r="30" spans="1:9">
      <c r="A30" s="166" t="s">
        <v>417</v>
      </c>
      <c r="B30" s="119">
        <v>3</v>
      </c>
      <c r="C30" s="168">
        <f t="shared" si="0"/>
        <v>1.4705882352941176E-2</v>
      </c>
      <c r="D30" s="121">
        <v>1</v>
      </c>
      <c r="E30" s="168">
        <f t="shared" si="1"/>
        <v>4.9504950495049506E-3</v>
      </c>
      <c r="F30" s="145">
        <v>0</v>
      </c>
      <c r="G30" s="168">
        <v>0</v>
      </c>
      <c r="H30" s="145">
        <v>0</v>
      </c>
      <c r="I30" s="179">
        <f t="shared" ref="I30" si="5">+H30/$D$34</f>
        <v>0</v>
      </c>
    </row>
    <row r="31" spans="1:9">
      <c r="A31" s="166" t="s">
        <v>405</v>
      </c>
      <c r="B31" s="119">
        <v>1</v>
      </c>
      <c r="C31" s="168">
        <f t="shared" si="0"/>
        <v>4.9019607843137254E-3</v>
      </c>
      <c r="D31" s="121">
        <v>4</v>
      </c>
      <c r="E31" s="168">
        <f t="shared" si="1"/>
        <v>1.9801980198019802E-2</v>
      </c>
      <c r="F31" s="147">
        <v>3</v>
      </c>
      <c r="G31" s="149">
        <v>1.5306122448979591E-2</v>
      </c>
      <c r="H31" s="145">
        <v>3</v>
      </c>
      <c r="I31" s="168">
        <v>1.5151515151515152E-2</v>
      </c>
    </row>
    <row r="32" spans="1:9">
      <c r="A32" s="166" t="s">
        <v>550</v>
      </c>
      <c r="B32" s="119">
        <v>19</v>
      </c>
      <c r="C32" s="168">
        <f t="shared" si="0"/>
        <v>9.3137254901960786E-2</v>
      </c>
      <c r="D32" s="121">
        <v>24</v>
      </c>
      <c r="E32" s="168">
        <f t="shared" si="1"/>
        <v>0.11881188118811881</v>
      </c>
      <c r="F32" s="147">
        <v>23</v>
      </c>
      <c r="G32" s="149">
        <v>0.11734693877551021</v>
      </c>
      <c r="H32" s="147">
        <v>23</v>
      </c>
      <c r="I32" s="149">
        <v>0.11616161616161616</v>
      </c>
    </row>
    <row r="33" spans="1:9">
      <c r="A33" s="166" t="s">
        <v>578</v>
      </c>
      <c r="B33" s="119">
        <v>0</v>
      </c>
      <c r="C33" s="168">
        <v>0</v>
      </c>
      <c r="D33" s="119">
        <v>0</v>
      </c>
      <c r="E33" s="168">
        <v>0</v>
      </c>
      <c r="F33" s="147">
        <v>3</v>
      </c>
      <c r="G33" s="149">
        <v>1.5306122448979591E-2</v>
      </c>
      <c r="H33" s="145">
        <v>0</v>
      </c>
      <c r="I33" s="179">
        <f t="shared" ref="I33" si="6">+H33/$D$34</f>
        <v>0</v>
      </c>
    </row>
    <row r="34" spans="1:9">
      <c r="A34" s="170" t="s">
        <v>152</v>
      </c>
      <c r="B34" s="180">
        <f>SUM(B7:B33)</f>
        <v>204</v>
      </c>
      <c r="C34" s="181">
        <f t="shared" si="0"/>
        <v>1</v>
      </c>
      <c r="D34" s="130">
        <f>SUM(D7:D33)</f>
        <v>202</v>
      </c>
      <c r="E34" s="173">
        <f t="shared" si="1"/>
        <v>1</v>
      </c>
      <c r="F34" s="93">
        <f>SUM(F7:F33)</f>
        <v>196</v>
      </c>
      <c r="G34" s="182">
        <f>SUM(G7:G33)</f>
        <v>0.99999999999999967</v>
      </c>
      <c r="H34" s="93">
        <f>SUM(H7:H33)</f>
        <v>198</v>
      </c>
      <c r="I34" s="182">
        <f>SUM(I7:I33)</f>
        <v>1</v>
      </c>
    </row>
    <row r="35" spans="1:9">
      <c r="A35" s="135" t="s">
        <v>576</v>
      </c>
      <c r="B35" s="135"/>
      <c r="C35" s="135"/>
    </row>
  </sheetData>
  <mergeCells count="3">
    <mergeCell ref="A2:I2"/>
    <mergeCell ref="A3:I3"/>
    <mergeCell ref="A4:I4"/>
  </mergeCells>
  <conditionalFormatting sqref="A3">
    <cfRule type="duplicateValues" dxfId="63" priority="6"/>
  </conditionalFormatting>
  <conditionalFormatting sqref="A6 E6">
    <cfRule type="duplicateValues" dxfId="62" priority="5"/>
  </conditionalFormatting>
  <conditionalFormatting sqref="A34:C34 D7 A9:A33 A7">
    <cfRule type="duplicateValues" dxfId="61" priority="4"/>
  </conditionalFormatting>
  <conditionalFormatting sqref="C6">
    <cfRule type="duplicateValues" dxfId="60" priority="3"/>
  </conditionalFormatting>
  <conditionalFormatting sqref="A4">
    <cfRule type="duplicateValues" dxfId="59" priority="2"/>
  </conditionalFormatting>
  <conditionalFormatting sqref="A8">
    <cfRule type="duplicateValues" dxfId="58" priority="1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4B098-30B2-CB41-89A7-38EF23C64D0B}">
  <dimension ref="A1:I35"/>
  <sheetViews>
    <sheetView topLeftCell="A9" workbookViewId="0">
      <selection activeCell="A31" sqref="A31"/>
    </sheetView>
  </sheetViews>
  <sheetFormatPr defaultColWidth="10.7109375" defaultRowHeight="15.95"/>
  <cols>
    <col min="1" max="1" width="24.140625" style="174" customWidth="1"/>
    <col min="2" max="2" width="15.28515625" style="174" customWidth="1"/>
    <col min="3" max="3" width="8.42578125" style="174" customWidth="1"/>
    <col min="4" max="4" width="14.85546875" style="174" customWidth="1"/>
    <col min="5" max="5" width="7.7109375" style="174" customWidth="1"/>
    <col min="6" max="6" width="14" style="174" customWidth="1"/>
    <col min="7" max="7" width="7.7109375" style="174" customWidth="1"/>
    <col min="8" max="8" width="14.28515625" style="174" customWidth="1"/>
    <col min="9" max="9" width="9.140625" style="174" customWidth="1"/>
    <col min="10" max="16384" width="10.7109375" style="174"/>
  </cols>
  <sheetData>
    <row r="1" spans="1:9" ht="49.5" customHeight="1"/>
    <row r="2" spans="1:9" ht="42" customHeight="1">
      <c r="A2" s="691" t="s">
        <v>110</v>
      </c>
      <c r="B2" s="691"/>
      <c r="C2" s="691"/>
      <c r="D2" s="691"/>
      <c r="E2" s="691"/>
      <c r="F2" s="691"/>
      <c r="G2" s="691"/>
      <c r="H2" s="691"/>
      <c r="I2" s="691"/>
    </row>
    <row r="3" spans="1:9" ht="29.1" customHeight="1">
      <c r="A3" s="693" t="s">
        <v>86</v>
      </c>
      <c r="B3" s="693"/>
      <c r="C3" s="693"/>
      <c r="D3" s="693"/>
      <c r="E3" s="693"/>
      <c r="F3" s="693"/>
      <c r="G3" s="693"/>
      <c r="H3" s="693"/>
      <c r="I3" s="693"/>
    </row>
    <row r="4" spans="1:9" ht="22.35" customHeight="1">
      <c r="A4" s="689" t="s">
        <v>540</v>
      </c>
      <c r="B4" s="689"/>
      <c r="C4" s="689"/>
      <c r="D4" s="689"/>
      <c r="E4" s="689"/>
      <c r="F4" s="689"/>
      <c r="G4" s="689"/>
      <c r="H4" s="689"/>
      <c r="I4" s="689"/>
    </row>
    <row r="5" spans="1:9">
      <c r="A5" s="175"/>
      <c r="B5" s="175"/>
      <c r="C5" s="175"/>
      <c r="D5" s="175"/>
      <c r="E5" s="175"/>
      <c r="F5" s="175"/>
      <c r="G5" s="175"/>
    </row>
    <row r="6" spans="1:9" ht="26.1" customHeight="1">
      <c r="A6" s="183" t="s">
        <v>541</v>
      </c>
      <c r="B6" s="41" t="s">
        <v>573</v>
      </c>
      <c r="C6" s="183" t="s">
        <v>153</v>
      </c>
      <c r="D6" s="41" t="s">
        <v>574</v>
      </c>
      <c r="E6" s="183" t="s">
        <v>153</v>
      </c>
      <c r="F6" s="41" t="s">
        <v>544</v>
      </c>
      <c r="G6" s="41" t="s">
        <v>153</v>
      </c>
      <c r="H6" s="31" t="s">
        <v>545</v>
      </c>
      <c r="I6" s="31" t="s">
        <v>153</v>
      </c>
    </row>
    <row r="7" spans="1:9">
      <c r="A7" s="166" t="s">
        <v>396</v>
      </c>
      <c r="B7" s="145">
        <v>67</v>
      </c>
      <c r="C7" s="179">
        <f t="shared" ref="C7:C31" si="0">+B7/$B$32</f>
        <v>0.17223650385604114</v>
      </c>
      <c r="D7" s="145">
        <v>63</v>
      </c>
      <c r="E7" s="168">
        <f t="shared" ref="E7:E31" si="1">+D7/$D$32</f>
        <v>0.19325153374233128</v>
      </c>
      <c r="F7" s="145">
        <v>61</v>
      </c>
      <c r="G7" s="184">
        <v>0.18154761904761904</v>
      </c>
      <c r="H7" s="145">
        <v>48</v>
      </c>
      <c r="I7" s="184">
        <v>0.1415929203539823</v>
      </c>
    </row>
    <row r="8" spans="1:9" ht="27.95">
      <c r="A8" s="118" t="s">
        <v>447</v>
      </c>
      <c r="B8" s="145">
        <v>0</v>
      </c>
      <c r="C8" s="179">
        <f t="shared" si="0"/>
        <v>0</v>
      </c>
      <c r="D8" s="145">
        <v>1</v>
      </c>
      <c r="E8" s="168">
        <f t="shared" si="1"/>
        <v>3.0674846625766872E-3</v>
      </c>
      <c r="F8" s="145">
        <v>1</v>
      </c>
      <c r="G8" s="184">
        <v>2.976190476190476E-3</v>
      </c>
      <c r="H8" s="145">
        <v>1</v>
      </c>
      <c r="I8" s="184">
        <v>2.9498525073746312E-3</v>
      </c>
    </row>
    <row r="9" spans="1:9">
      <c r="A9" s="166" t="s">
        <v>397</v>
      </c>
      <c r="B9" s="145">
        <v>21</v>
      </c>
      <c r="C9" s="179">
        <f t="shared" si="0"/>
        <v>5.3984575835475578E-2</v>
      </c>
      <c r="D9" s="145">
        <v>14</v>
      </c>
      <c r="E9" s="168">
        <f t="shared" si="1"/>
        <v>4.2944785276073622E-2</v>
      </c>
      <c r="F9" s="145">
        <v>16</v>
      </c>
      <c r="G9" s="184">
        <v>4.7619047619047616E-2</v>
      </c>
      <c r="H9" s="145">
        <v>21</v>
      </c>
      <c r="I9" s="184">
        <v>6.1946902654867256E-2</v>
      </c>
    </row>
    <row r="10" spans="1:9">
      <c r="A10" s="166" t="s">
        <v>546</v>
      </c>
      <c r="B10" s="145">
        <v>133</v>
      </c>
      <c r="C10" s="179">
        <f t="shared" si="0"/>
        <v>0.34190231362467866</v>
      </c>
      <c r="D10" s="145">
        <v>106</v>
      </c>
      <c r="E10" s="168">
        <f t="shared" si="1"/>
        <v>0.32515337423312884</v>
      </c>
      <c r="F10" s="145">
        <v>105</v>
      </c>
      <c r="G10" s="184">
        <v>0.3125</v>
      </c>
      <c r="H10" s="145">
        <v>111</v>
      </c>
      <c r="I10" s="184">
        <v>0.32743362831858408</v>
      </c>
    </row>
    <row r="11" spans="1:9">
      <c r="A11" s="166" t="s">
        <v>547</v>
      </c>
      <c r="B11" s="145">
        <v>15</v>
      </c>
      <c r="C11" s="179">
        <f t="shared" si="0"/>
        <v>3.8560411311053984E-2</v>
      </c>
      <c r="D11" s="145">
        <v>10</v>
      </c>
      <c r="E11" s="168">
        <f t="shared" si="1"/>
        <v>3.0674846625766871E-2</v>
      </c>
      <c r="F11" s="145">
        <v>11</v>
      </c>
      <c r="G11" s="184">
        <v>3.273809523809524E-2</v>
      </c>
      <c r="H11" s="145">
        <v>10</v>
      </c>
      <c r="I11" s="184">
        <v>2.9498525073746312E-2</v>
      </c>
    </row>
    <row r="12" spans="1:9">
      <c r="A12" s="166" t="s">
        <v>403</v>
      </c>
      <c r="B12" s="145">
        <v>8</v>
      </c>
      <c r="C12" s="179">
        <f t="shared" si="0"/>
        <v>2.056555269922879E-2</v>
      </c>
      <c r="D12" s="145">
        <v>8</v>
      </c>
      <c r="E12" s="168">
        <f t="shared" si="1"/>
        <v>2.4539877300613498E-2</v>
      </c>
      <c r="F12" s="145">
        <v>8</v>
      </c>
      <c r="G12" s="184">
        <v>2.3809523809523808E-2</v>
      </c>
      <c r="H12" s="145">
        <v>9</v>
      </c>
      <c r="I12" s="184">
        <v>2.6548672566371681E-2</v>
      </c>
    </row>
    <row r="13" spans="1:9">
      <c r="A13" s="166" t="s">
        <v>402</v>
      </c>
      <c r="B13" s="145">
        <v>10</v>
      </c>
      <c r="C13" s="179">
        <f t="shared" si="0"/>
        <v>2.570694087403599E-2</v>
      </c>
      <c r="D13" s="145">
        <v>8</v>
      </c>
      <c r="E13" s="168">
        <f t="shared" si="1"/>
        <v>2.4539877300613498E-2</v>
      </c>
      <c r="F13" s="145">
        <v>9</v>
      </c>
      <c r="G13" s="184">
        <v>2.6785714285714284E-2</v>
      </c>
      <c r="H13" s="145">
        <v>11</v>
      </c>
      <c r="I13" s="184">
        <v>3.2448377581120944E-2</v>
      </c>
    </row>
    <row r="14" spans="1:9">
      <c r="A14" s="166" t="s">
        <v>416</v>
      </c>
      <c r="B14" s="145">
        <v>2</v>
      </c>
      <c r="C14" s="179">
        <f t="shared" si="0"/>
        <v>5.1413881748071976E-3</v>
      </c>
      <c r="D14" s="145">
        <v>2</v>
      </c>
      <c r="E14" s="168">
        <f t="shared" si="1"/>
        <v>6.1349693251533744E-3</v>
      </c>
      <c r="F14" s="145">
        <v>2</v>
      </c>
      <c r="G14" s="184">
        <v>5.9523809523809521E-3</v>
      </c>
      <c r="H14" s="145">
        <v>1</v>
      </c>
      <c r="I14" s="184">
        <v>2.9498525073746312E-3</v>
      </c>
    </row>
    <row r="15" spans="1:9">
      <c r="A15" s="166" t="s">
        <v>406</v>
      </c>
      <c r="B15" s="145">
        <v>10</v>
      </c>
      <c r="C15" s="179">
        <f t="shared" si="0"/>
        <v>2.570694087403599E-2</v>
      </c>
      <c r="D15" s="145">
        <v>8</v>
      </c>
      <c r="E15" s="168">
        <f t="shared" si="1"/>
        <v>2.4539877300613498E-2</v>
      </c>
      <c r="F15" s="145">
        <v>8</v>
      </c>
      <c r="G15" s="184">
        <v>2.3809523809523808E-2</v>
      </c>
      <c r="H15" s="145">
        <v>6</v>
      </c>
      <c r="I15" s="184">
        <v>1.7699115044247787E-2</v>
      </c>
    </row>
    <row r="16" spans="1:9">
      <c r="A16" s="166" t="s">
        <v>571</v>
      </c>
      <c r="B16" s="145">
        <v>1</v>
      </c>
      <c r="C16" s="179">
        <f t="shared" si="0"/>
        <v>2.5706940874035988E-3</v>
      </c>
      <c r="D16" s="145">
        <v>2</v>
      </c>
      <c r="E16" s="168">
        <f t="shared" si="1"/>
        <v>6.1349693251533744E-3</v>
      </c>
      <c r="F16" s="145">
        <v>2</v>
      </c>
      <c r="G16" s="184">
        <v>5.9523809523809521E-3</v>
      </c>
      <c r="H16" s="145">
        <v>2</v>
      </c>
      <c r="I16" s="184">
        <v>5.8997050147492625E-3</v>
      </c>
    </row>
    <row r="17" spans="1:9">
      <c r="A17" s="166" t="s">
        <v>419</v>
      </c>
      <c r="B17" s="145">
        <v>2</v>
      </c>
      <c r="C17" s="179">
        <f t="shared" si="0"/>
        <v>5.1413881748071976E-3</v>
      </c>
      <c r="D17" s="145">
        <v>1</v>
      </c>
      <c r="E17" s="179">
        <f t="shared" si="1"/>
        <v>3.0674846625766872E-3</v>
      </c>
      <c r="F17" s="145">
        <v>1</v>
      </c>
      <c r="G17" s="184">
        <v>2.976190476190476E-3</v>
      </c>
      <c r="H17" s="145">
        <v>1</v>
      </c>
      <c r="I17" s="184">
        <v>2.9498525073746312E-3</v>
      </c>
    </row>
    <row r="18" spans="1:9">
      <c r="A18" s="166" t="s">
        <v>411</v>
      </c>
      <c r="B18" s="145">
        <v>2</v>
      </c>
      <c r="C18" s="179">
        <f t="shared" si="0"/>
        <v>5.1413881748071976E-3</v>
      </c>
      <c r="D18" s="145">
        <v>2</v>
      </c>
      <c r="E18" s="179">
        <f t="shared" si="1"/>
        <v>6.1349693251533744E-3</v>
      </c>
      <c r="F18" s="145">
        <v>2</v>
      </c>
      <c r="G18" s="184">
        <v>5.9523809523809521E-3</v>
      </c>
      <c r="H18" s="145">
        <v>2</v>
      </c>
      <c r="I18" s="184">
        <v>5.8997050147492625E-3</v>
      </c>
    </row>
    <row r="19" spans="1:9">
      <c r="A19" s="166" t="s">
        <v>410</v>
      </c>
      <c r="B19" s="145">
        <v>2</v>
      </c>
      <c r="C19" s="179">
        <f t="shared" si="0"/>
        <v>5.1413881748071976E-3</v>
      </c>
      <c r="D19" s="145">
        <v>1</v>
      </c>
      <c r="E19" s="168">
        <f t="shared" si="1"/>
        <v>3.0674846625766872E-3</v>
      </c>
      <c r="F19" s="145">
        <v>2</v>
      </c>
      <c r="G19" s="184">
        <v>5.9523809523809521E-3</v>
      </c>
      <c r="H19" s="145">
        <v>4</v>
      </c>
      <c r="I19" s="184">
        <v>1.1799410029498525E-2</v>
      </c>
    </row>
    <row r="20" spans="1:9">
      <c r="A20" s="166" t="s">
        <v>413</v>
      </c>
      <c r="B20" s="145">
        <v>4</v>
      </c>
      <c r="C20" s="179">
        <f t="shared" si="0"/>
        <v>1.0282776349614395E-2</v>
      </c>
      <c r="D20" s="145">
        <v>4</v>
      </c>
      <c r="E20" s="168">
        <f t="shared" si="1"/>
        <v>1.2269938650306749E-2</v>
      </c>
      <c r="F20" s="145">
        <v>4</v>
      </c>
      <c r="G20" s="184">
        <v>1.1904761904761904E-2</v>
      </c>
      <c r="H20" s="145">
        <v>3</v>
      </c>
      <c r="I20" s="184">
        <v>8.8495575221238937E-3</v>
      </c>
    </row>
    <row r="21" spans="1:9">
      <c r="A21" s="166" t="s">
        <v>408</v>
      </c>
      <c r="B21" s="145">
        <v>5</v>
      </c>
      <c r="C21" s="179">
        <f t="shared" si="0"/>
        <v>1.2853470437017995E-2</v>
      </c>
      <c r="D21" s="145">
        <v>5</v>
      </c>
      <c r="E21" s="168">
        <f t="shared" si="1"/>
        <v>1.5337423312883436E-2</v>
      </c>
      <c r="F21" s="145">
        <v>5</v>
      </c>
      <c r="G21" s="184">
        <v>1.488095238095238E-2</v>
      </c>
      <c r="H21" s="145">
        <v>6</v>
      </c>
      <c r="I21" s="184">
        <v>1.7699115044247787E-2</v>
      </c>
    </row>
    <row r="22" spans="1:9">
      <c r="A22" s="166" t="s">
        <v>407</v>
      </c>
      <c r="B22" s="145">
        <v>5</v>
      </c>
      <c r="C22" s="179">
        <f t="shared" si="0"/>
        <v>1.2853470437017995E-2</v>
      </c>
      <c r="D22" s="145">
        <v>4</v>
      </c>
      <c r="E22" s="168">
        <f t="shared" si="1"/>
        <v>1.2269938650306749E-2</v>
      </c>
      <c r="F22" s="145">
        <v>4</v>
      </c>
      <c r="G22" s="184">
        <v>1.1904761904761904E-2</v>
      </c>
      <c r="H22" s="145">
        <v>5</v>
      </c>
      <c r="I22" s="184">
        <v>1.4749262536873156E-2</v>
      </c>
    </row>
    <row r="23" spans="1:9">
      <c r="A23" s="166" t="s">
        <v>409</v>
      </c>
      <c r="B23" s="145">
        <v>6</v>
      </c>
      <c r="C23" s="179">
        <f t="shared" si="0"/>
        <v>1.5424164524421594E-2</v>
      </c>
      <c r="D23" s="145">
        <v>6</v>
      </c>
      <c r="E23" s="168">
        <f t="shared" si="1"/>
        <v>1.8404907975460124E-2</v>
      </c>
      <c r="F23" s="145">
        <v>6</v>
      </c>
      <c r="G23" s="184">
        <v>1.7857142857142856E-2</v>
      </c>
      <c r="H23" s="145">
        <v>7</v>
      </c>
      <c r="I23" s="184">
        <v>2.0648967551622419E-2</v>
      </c>
    </row>
    <row r="24" spans="1:9">
      <c r="A24" s="166" t="s">
        <v>548</v>
      </c>
      <c r="B24" s="145">
        <v>11</v>
      </c>
      <c r="C24" s="179">
        <f t="shared" si="0"/>
        <v>2.8277634961439587E-2</v>
      </c>
      <c r="D24" s="145">
        <v>12</v>
      </c>
      <c r="E24" s="168">
        <f t="shared" si="1"/>
        <v>3.6809815950920248E-2</v>
      </c>
      <c r="F24" s="145">
        <v>13</v>
      </c>
      <c r="G24" s="184">
        <v>3.8690476190476192E-2</v>
      </c>
      <c r="H24" s="145">
        <v>11</v>
      </c>
      <c r="I24" s="184">
        <v>3.2448377581120944E-2</v>
      </c>
    </row>
    <row r="25" spans="1:9">
      <c r="A25" s="166" t="s">
        <v>414</v>
      </c>
      <c r="B25" s="145">
        <v>4</v>
      </c>
      <c r="C25" s="179">
        <f t="shared" si="0"/>
        <v>1.0282776349614395E-2</v>
      </c>
      <c r="D25" s="145">
        <v>4</v>
      </c>
      <c r="E25" s="168">
        <f t="shared" si="1"/>
        <v>1.2269938650306749E-2</v>
      </c>
      <c r="F25" s="145">
        <v>5</v>
      </c>
      <c r="G25" s="184">
        <v>1.488095238095238E-2</v>
      </c>
      <c r="H25" s="145">
        <v>5</v>
      </c>
      <c r="I25" s="184">
        <v>1.4749262536873156E-2</v>
      </c>
    </row>
    <row r="26" spans="1:9">
      <c r="A26" s="166" t="s">
        <v>400</v>
      </c>
      <c r="B26" s="145">
        <v>6</v>
      </c>
      <c r="C26" s="179">
        <f t="shared" si="0"/>
        <v>1.5424164524421594E-2</v>
      </c>
      <c r="D26" s="145">
        <v>5</v>
      </c>
      <c r="E26" s="168">
        <f t="shared" si="1"/>
        <v>1.5337423312883436E-2</v>
      </c>
      <c r="F26" s="145">
        <v>6</v>
      </c>
      <c r="G26" s="184">
        <v>1.7857142857142856E-2</v>
      </c>
      <c r="H26" s="145">
        <v>6</v>
      </c>
      <c r="I26" s="184">
        <v>1.7699115044247787E-2</v>
      </c>
    </row>
    <row r="27" spans="1:9">
      <c r="A27" s="166" t="s">
        <v>399</v>
      </c>
      <c r="B27" s="145">
        <v>26</v>
      </c>
      <c r="C27" s="179">
        <f t="shared" si="0"/>
        <v>6.6838046272493568E-2</v>
      </c>
      <c r="D27" s="145">
        <v>17</v>
      </c>
      <c r="E27" s="168">
        <f t="shared" si="1"/>
        <v>5.2147239263803678E-2</v>
      </c>
      <c r="F27" s="145">
        <v>19</v>
      </c>
      <c r="G27" s="184">
        <v>5.6547619047619048E-2</v>
      </c>
      <c r="H27" s="145">
        <v>19</v>
      </c>
      <c r="I27" s="184">
        <v>5.6047197640117993E-2</v>
      </c>
    </row>
    <row r="28" spans="1:9">
      <c r="A28" s="166" t="s">
        <v>417</v>
      </c>
      <c r="B28" s="145">
        <v>2</v>
      </c>
      <c r="C28" s="179">
        <f t="shared" si="0"/>
        <v>5.1413881748071976E-3</v>
      </c>
      <c r="D28" s="145">
        <v>2</v>
      </c>
      <c r="E28" s="168">
        <f t="shared" si="1"/>
        <v>6.1349693251533744E-3</v>
      </c>
      <c r="F28" s="145">
        <v>2</v>
      </c>
      <c r="G28" s="184">
        <v>5.9523809523809521E-3</v>
      </c>
      <c r="H28" s="145">
        <v>2</v>
      </c>
      <c r="I28" s="184">
        <v>5.8997050147492625E-3</v>
      </c>
    </row>
    <row r="29" spans="1:9">
      <c r="A29" s="166" t="s">
        <v>405</v>
      </c>
      <c r="B29" s="145">
        <v>12</v>
      </c>
      <c r="C29" s="179">
        <f t="shared" si="0"/>
        <v>3.0848329048843187E-2</v>
      </c>
      <c r="D29" s="145">
        <v>14</v>
      </c>
      <c r="E29" s="168">
        <f t="shared" si="1"/>
        <v>4.2944785276073622E-2</v>
      </c>
      <c r="F29" s="145">
        <v>13</v>
      </c>
      <c r="G29" s="184">
        <v>3.8690476190476192E-2</v>
      </c>
      <c r="H29" s="145">
        <v>12</v>
      </c>
      <c r="I29" s="184">
        <v>3.5398230088495575E-2</v>
      </c>
    </row>
    <row r="30" spans="1:9">
      <c r="A30" s="166" t="s">
        <v>550</v>
      </c>
      <c r="B30" s="145">
        <v>35</v>
      </c>
      <c r="C30" s="179">
        <f t="shared" si="0"/>
        <v>8.9974293059125965E-2</v>
      </c>
      <c r="D30" s="145">
        <v>27</v>
      </c>
      <c r="E30" s="168">
        <f t="shared" si="1"/>
        <v>8.2822085889570546E-2</v>
      </c>
      <c r="F30" s="145">
        <v>29</v>
      </c>
      <c r="G30" s="184">
        <v>8.6309523809523808E-2</v>
      </c>
      <c r="H30" s="145">
        <v>36</v>
      </c>
      <c r="I30" s="184">
        <v>0.10619469026548672</v>
      </c>
    </row>
    <row r="31" spans="1:9">
      <c r="A31" s="166" t="s">
        <v>578</v>
      </c>
      <c r="B31" s="145">
        <v>0</v>
      </c>
      <c r="C31" s="179">
        <f t="shared" si="0"/>
        <v>0</v>
      </c>
      <c r="D31" s="145">
        <v>0</v>
      </c>
      <c r="E31" s="168">
        <f t="shared" si="1"/>
        <v>0</v>
      </c>
      <c r="F31" s="145">
        <v>2</v>
      </c>
      <c r="G31" s="184">
        <v>5.9523809523809521E-3</v>
      </c>
      <c r="H31" s="145">
        <v>0</v>
      </c>
      <c r="I31" s="179">
        <f t="shared" ref="I31" si="2">+H31/$B$32</f>
        <v>0</v>
      </c>
    </row>
    <row r="32" spans="1:9">
      <c r="A32" s="170" t="s">
        <v>152</v>
      </c>
      <c r="B32" s="185">
        <f>SUBTOTAL(9,B7:B31)</f>
        <v>389</v>
      </c>
      <c r="C32" s="186">
        <f>+B32/$B$32</f>
        <v>1</v>
      </c>
      <c r="D32" s="130">
        <f>SUM(D7:D31)</f>
        <v>326</v>
      </c>
      <c r="E32" s="173">
        <f>+D32/$D$32</f>
        <v>1</v>
      </c>
      <c r="F32" s="187">
        <f>SUM(F7:F31)</f>
        <v>336</v>
      </c>
      <c r="G32" s="173">
        <f>SUM(G7:G31)</f>
        <v>0.99999999999999978</v>
      </c>
      <c r="H32" s="187">
        <f>SUM(H7:H31)</f>
        <v>339</v>
      </c>
      <c r="I32" s="173">
        <f>SUM(I7:I31)</f>
        <v>1</v>
      </c>
    </row>
    <row r="33" spans="1:3">
      <c r="A33" s="135" t="s">
        <v>576</v>
      </c>
      <c r="B33" s="135"/>
      <c r="C33" s="135"/>
    </row>
    <row r="35" spans="1:3" ht="16.350000000000001" customHeight="1"/>
  </sheetData>
  <mergeCells count="3">
    <mergeCell ref="A2:I2"/>
    <mergeCell ref="A3:I3"/>
    <mergeCell ref="A4:I4"/>
  </mergeCells>
  <conditionalFormatting sqref="A3">
    <cfRule type="duplicateValues" dxfId="57" priority="6"/>
  </conditionalFormatting>
  <conditionalFormatting sqref="A7 A9:A30 A32">
    <cfRule type="duplicateValues" dxfId="56" priority="5"/>
  </conditionalFormatting>
  <conditionalFormatting sqref="A6 E6">
    <cfRule type="duplicateValues" dxfId="55" priority="4"/>
  </conditionalFormatting>
  <conditionalFormatting sqref="C6">
    <cfRule type="duplicateValues" dxfId="54" priority="3"/>
  </conditionalFormatting>
  <conditionalFormatting sqref="A4">
    <cfRule type="duplicateValues" dxfId="53" priority="2"/>
  </conditionalFormatting>
  <conditionalFormatting sqref="A31">
    <cfRule type="duplicateValues" dxfId="52" priority="1"/>
  </conditionalFormatting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64C49-E894-BE44-9073-8F95D4ED17A6}">
  <dimension ref="A1:I24"/>
  <sheetViews>
    <sheetView workbookViewId="0">
      <selection activeCell="O24" sqref="O24"/>
    </sheetView>
  </sheetViews>
  <sheetFormatPr defaultColWidth="10.7109375" defaultRowHeight="15.95"/>
  <cols>
    <col min="1" max="1" width="24.140625" style="174" customWidth="1"/>
    <col min="2" max="2" width="14" style="174" customWidth="1"/>
    <col min="3" max="3" width="8.42578125" style="174" customWidth="1"/>
    <col min="4" max="4" width="14.42578125" style="174" customWidth="1"/>
    <col min="5" max="5" width="7.7109375" style="174" customWidth="1"/>
    <col min="6" max="6" width="13.42578125" style="174" customWidth="1"/>
    <col min="7" max="7" width="7.7109375" style="174" customWidth="1"/>
    <col min="8" max="8" width="13.85546875" style="174" customWidth="1"/>
    <col min="9" max="16384" width="10.7109375" style="174"/>
  </cols>
  <sheetData>
    <row r="1" spans="1:9" ht="50.25" customHeight="1"/>
    <row r="2" spans="1:9" ht="38.1" customHeight="1">
      <c r="A2" s="691" t="s">
        <v>110</v>
      </c>
      <c r="B2" s="691"/>
      <c r="C2" s="691"/>
      <c r="D2" s="691"/>
      <c r="E2" s="691"/>
      <c r="F2" s="691"/>
      <c r="G2" s="691"/>
      <c r="H2" s="691"/>
      <c r="I2" s="691"/>
    </row>
    <row r="3" spans="1:9" ht="44.1" customHeight="1">
      <c r="A3" s="692" t="s">
        <v>87</v>
      </c>
      <c r="B3" s="692"/>
      <c r="C3" s="692"/>
      <c r="D3" s="692"/>
      <c r="E3" s="692"/>
      <c r="F3" s="692"/>
      <c r="G3" s="692"/>
      <c r="H3" s="692"/>
      <c r="I3" s="692"/>
    </row>
    <row r="4" spans="1:9" ht="14.1" customHeight="1">
      <c r="A4" s="689" t="s">
        <v>540</v>
      </c>
      <c r="B4" s="689"/>
      <c r="C4" s="689"/>
      <c r="D4" s="689"/>
      <c r="E4" s="689"/>
      <c r="F4" s="689"/>
      <c r="G4" s="689"/>
      <c r="H4" s="689"/>
      <c r="I4" s="689"/>
    </row>
    <row r="5" spans="1:9">
      <c r="A5" s="175"/>
      <c r="B5" s="175"/>
      <c r="C5" s="175"/>
      <c r="D5" s="175"/>
      <c r="E5" s="175"/>
      <c r="F5" s="175"/>
      <c r="G5" s="175"/>
    </row>
    <row r="6" spans="1:9" ht="27.95">
      <c r="A6" s="165" t="s">
        <v>541</v>
      </c>
      <c r="B6" s="188" t="s">
        <v>573</v>
      </c>
      <c r="C6" s="188" t="s">
        <v>153</v>
      </c>
      <c r="D6" s="188" t="s">
        <v>574</v>
      </c>
      <c r="E6" s="188" t="s">
        <v>153</v>
      </c>
      <c r="F6" s="31" t="s">
        <v>544</v>
      </c>
      <c r="G6" s="31" t="s">
        <v>153</v>
      </c>
      <c r="H6" s="31" t="s">
        <v>545</v>
      </c>
      <c r="I6" s="31" t="s">
        <v>153</v>
      </c>
    </row>
    <row r="7" spans="1:9">
      <c r="A7" s="166" t="s">
        <v>396</v>
      </c>
      <c r="B7" s="121">
        <v>12</v>
      </c>
      <c r="C7" s="168">
        <f t="shared" ref="C7:C22" si="0">+B7/$B$23</f>
        <v>0.16</v>
      </c>
      <c r="D7" s="121">
        <v>12</v>
      </c>
      <c r="E7" s="168">
        <f t="shared" ref="E7:E23" si="1">+D7/$D$23</f>
        <v>0.14634146341463414</v>
      </c>
      <c r="F7" s="121">
        <v>12</v>
      </c>
      <c r="G7" s="184">
        <v>0.14117647058823529</v>
      </c>
      <c r="H7" s="121">
        <v>11</v>
      </c>
      <c r="I7" s="184">
        <v>0.11702127659574468</v>
      </c>
    </row>
    <row r="8" spans="1:9">
      <c r="A8" s="166" t="s">
        <v>397</v>
      </c>
      <c r="B8" s="121">
        <v>2</v>
      </c>
      <c r="C8" s="168">
        <f t="shared" si="0"/>
        <v>2.6666666666666668E-2</v>
      </c>
      <c r="D8" s="121">
        <v>7</v>
      </c>
      <c r="E8" s="168">
        <f t="shared" si="1"/>
        <v>8.5365853658536592E-2</v>
      </c>
      <c r="F8" s="121">
        <v>6</v>
      </c>
      <c r="G8" s="184">
        <v>7.0588235294117646E-2</v>
      </c>
      <c r="H8" s="121">
        <v>5</v>
      </c>
      <c r="I8" s="184">
        <v>5.3191489361702128E-2</v>
      </c>
    </row>
    <row r="9" spans="1:9">
      <c r="A9" s="166" t="s">
        <v>546</v>
      </c>
      <c r="B9" s="121">
        <v>28</v>
      </c>
      <c r="C9" s="168">
        <f t="shared" si="0"/>
        <v>0.37333333333333335</v>
      </c>
      <c r="D9" s="121">
        <v>39</v>
      </c>
      <c r="E9" s="168">
        <f t="shared" si="1"/>
        <v>0.47560975609756095</v>
      </c>
      <c r="F9" s="121">
        <v>43</v>
      </c>
      <c r="G9" s="184">
        <v>0.50588235294117645</v>
      </c>
      <c r="H9" s="121">
        <v>44</v>
      </c>
      <c r="I9" s="184">
        <v>0.46808510638297873</v>
      </c>
    </row>
    <row r="10" spans="1:9">
      <c r="A10" s="166" t="s">
        <v>547</v>
      </c>
      <c r="B10" s="121">
        <v>2</v>
      </c>
      <c r="C10" s="168">
        <f t="shared" si="0"/>
        <v>2.6666666666666668E-2</v>
      </c>
      <c r="D10" s="121">
        <v>3</v>
      </c>
      <c r="E10" s="168">
        <f t="shared" si="1"/>
        <v>3.6585365853658534E-2</v>
      </c>
      <c r="F10" s="121">
        <v>3</v>
      </c>
      <c r="G10" s="184">
        <v>3.5294117647058823E-2</v>
      </c>
      <c r="H10" s="121">
        <v>3</v>
      </c>
      <c r="I10" s="184">
        <v>3.1914893617021274E-2</v>
      </c>
    </row>
    <row r="11" spans="1:9">
      <c r="A11" s="166" t="s">
        <v>402</v>
      </c>
      <c r="B11" s="121">
        <v>2</v>
      </c>
      <c r="C11" s="168">
        <f t="shared" si="0"/>
        <v>2.6666666666666668E-2</v>
      </c>
      <c r="D11" s="121">
        <v>1</v>
      </c>
      <c r="E11" s="168">
        <f t="shared" si="1"/>
        <v>1.2195121951219513E-2</v>
      </c>
      <c r="F11" s="121">
        <v>1</v>
      </c>
      <c r="G11" s="184">
        <v>1.1764705882352941E-2</v>
      </c>
      <c r="H11" s="121">
        <v>2</v>
      </c>
      <c r="I11" s="184">
        <v>2.1276595744680851E-2</v>
      </c>
    </row>
    <row r="12" spans="1:9">
      <c r="A12" s="166" t="s">
        <v>575</v>
      </c>
      <c r="B12" s="121">
        <v>1</v>
      </c>
      <c r="C12" s="168">
        <f t="shared" si="0"/>
        <v>1.3333333333333334E-2</v>
      </c>
      <c r="D12" s="121">
        <v>1</v>
      </c>
      <c r="E12" s="168">
        <f t="shared" si="1"/>
        <v>1.2195121951219513E-2</v>
      </c>
      <c r="F12" s="121">
        <v>1</v>
      </c>
      <c r="G12" s="184">
        <v>1.1764705882352941E-2</v>
      </c>
      <c r="H12" s="121">
        <v>2</v>
      </c>
      <c r="I12" s="184">
        <v>2.1276595744680851E-2</v>
      </c>
    </row>
    <row r="13" spans="1:9">
      <c r="A13" s="166" t="s">
        <v>410</v>
      </c>
      <c r="B13" s="121">
        <v>1</v>
      </c>
      <c r="C13" s="168">
        <f t="shared" si="0"/>
        <v>1.3333333333333334E-2</v>
      </c>
      <c r="D13" s="121">
        <v>0</v>
      </c>
      <c r="E13" s="168">
        <f t="shared" si="1"/>
        <v>0</v>
      </c>
      <c r="F13" s="121">
        <v>0</v>
      </c>
      <c r="G13" s="184">
        <v>0</v>
      </c>
      <c r="H13" s="121">
        <v>1</v>
      </c>
      <c r="I13" s="184">
        <v>1.0638297872340425E-2</v>
      </c>
    </row>
    <row r="14" spans="1:9">
      <c r="A14" s="166" t="s">
        <v>413</v>
      </c>
      <c r="B14" s="177">
        <v>0</v>
      </c>
      <c r="C14" s="168">
        <f t="shared" si="0"/>
        <v>0</v>
      </c>
      <c r="D14" s="121">
        <v>1</v>
      </c>
      <c r="E14" s="168">
        <f t="shared" si="1"/>
        <v>1.2195121951219513E-2</v>
      </c>
      <c r="F14" s="121">
        <v>1</v>
      </c>
      <c r="G14" s="184">
        <v>1.1764705882352941E-2</v>
      </c>
      <c r="H14" s="121">
        <v>1</v>
      </c>
      <c r="I14" s="184">
        <v>1.0638297872340425E-2</v>
      </c>
    </row>
    <row r="15" spans="1:9">
      <c r="A15" s="166" t="s">
        <v>407</v>
      </c>
      <c r="B15" s="121">
        <v>3</v>
      </c>
      <c r="C15" s="168">
        <f t="shared" si="0"/>
        <v>0.04</v>
      </c>
      <c r="D15" s="121">
        <v>4</v>
      </c>
      <c r="E15" s="168">
        <f t="shared" si="1"/>
        <v>4.878048780487805E-2</v>
      </c>
      <c r="F15" s="121">
        <v>4</v>
      </c>
      <c r="G15" s="184">
        <v>4.7058823529411764E-2</v>
      </c>
      <c r="H15" s="121">
        <v>2</v>
      </c>
      <c r="I15" s="184">
        <v>2.1276595744680851E-2</v>
      </c>
    </row>
    <row r="16" spans="1:9">
      <c r="A16" s="166" t="s">
        <v>409</v>
      </c>
      <c r="B16" s="121">
        <v>1</v>
      </c>
      <c r="C16" s="168">
        <f t="shared" si="0"/>
        <v>1.3333333333333334E-2</v>
      </c>
      <c r="D16" s="121">
        <v>0</v>
      </c>
      <c r="E16" s="168">
        <f t="shared" si="1"/>
        <v>0</v>
      </c>
      <c r="F16" s="121">
        <v>0</v>
      </c>
      <c r="G16" s="184">
        <v>0</v>
      </c>
      <c r="H16" s="121">
        <v>0</v>
      </c>
      <c r="I16" s="184">
        <f t="shared" ref="I16" si="2">+H16/$D$23</f>
        <v>0</v>
      </c>
    </row>
    <row r="17" spans="1:9">
      <c r="A17" s="166" t="s">
        <v>548</v>
      </c>
      <c r="B17" s="121">
        <v>2</v>
      </c>
      <c r="C17" s="168">
        <f t="shared" si="0"/>
        <v>2.6666666666666668E-2</v>
      </c>
      <c r="D17" s="121">
        <v>3</v>
      </c>
      <c r="E17" s="168">
        <f t="shared" si="1"/>
        <v>3.6585365853658534E-2</v>
      </c>
      <c r="F17" s="121">
        <v>3</v>
      </c>
      <c r="G17" s="184">
        <v>3.5294117647058823E-2</v>
      </c>
      <c r="H17" s="121">
        <v>4</v>
      </c>
      <c r="I17" s="184">
        <v>4.2553191489361701E-2</v>
      </c>
    </row>
    <row r="18" spans="1:9">
      <c r="A18" s="166" t="s">
        <v>414</v>
      </c>
      <c r="B18" s="121">
        <v>2</v>
      </c>
      <c r="C18" s="168">
        <f t="shared" si="0"/>
        <v>2.6666666666666668E-2</v>
      </c>
      <c r="D18" s="121">
        <v>2</v>
      </c>
      <c r="E18" s="168">
        <f t="shared" si="1"/>
        <v>2.4390243902439025E-2</v>
      </c>
      <c r="F18" s="121">
        <v>2</v>
      </c>
      <c r="G18" s="184">
        <v>2.3529411764705882E-2</v>
      </c>
      <c r="H18" s="121">
        <v>2</v>
      </c>
      <c r="I18" s="184">
        <v>2.1276595744680851E-2</v>
      </c>
    </row>
    <row r="19" spans="1:9">
      <c r="A19" s="166" t="s">
        <v>400</v>
      </c>
      <c r="B19" s="121">
        <v>3</v>
      </c>
      <c r="C19" s="168">
        <f t="shared" si="0"/>
        <v>0.04</v>
      </c>
      <c r="D19" s="121">
        <v>1</v>
      </c>
      <c r="E19" s="168">
        <f t="shared" si="1"/>
        <v>1.2195121951219513E-2</v>
      </c>
      <c r="F19" s="121">
        <v>1</v>
      </c>
      <c r="G19" s="184">
        <v>1.1764705882352941E-2</v>
      </c>
      <c r="H19" s="121">
        <v>1</v>
      </c>
      <c r="I19" s="184">
        <v>1.0638297872340425E-2</v>
      </c>
    </row>
    <row r="20" spans="1:9">
      <c r="A20" s="166" t="s">
        <v>399</v>
      </c>
      <c r="B20" s="121">
        <v>8</v>
      </c>
      <c r="C20" s="168">
        <f t="shared" si="0"/>
        <v>0.10666666666666667</v>
      </c>
      <c r="D20" s="121">
        <v>2</v>
      </c>
      <c r="E20" s="168">
        <f t="shared" si="1"/>
        <v>2.4390243902439025E-2</v>
      </c>
      <c r="F20" s="121">
        <v>2</v>
      </c>
      <c r="G20" s="184">
        <v>2.3529411764705882E-2</v>
      </c>
      <c r="H20" s="121">
        <v>4</v>
      </c>
      <c r="I20" s="184">
        <v>4.2553191489361701E-2</v>
      </c>
    </row>
    <row r="21" spans="1:9">
      <c r="A21" s="166" t="s">
        <v>405</v>
      </c>
      <c r="B21" s="121">
        <v>1</v>
      </c>
      <c r="C21" s="168">
        <f t="shared" si="0"/>
        <v>1.3333333333333334E-2</v>
      </c>
      <c r="D21" s="121">
        <v>0</v>
      </c>
      <c r="E21" s="168">
        <f t="shared" si="1"/>
        <v>0</v>
      </c>
      <c r="F21" s="121">
        <v>0</v>
      </c>
      <c r="G21" s="184">
        <v>0</v>
      </c>
      <c r="H21" s="121">
        <v>0</v>
      </c>
      <c r="I21" s="184">
        <f t="shared" ref="I21" si="3">+H21/$D$23</f>
        <v>0</v>
      </c>
    </row>
    <row r="22" spans="1:9">
      <c r="A22" s="166" t="s">
        <v>550</v>
      </c>
      <c r="B22" s="121">
        <v>7</v>
      </c>
      <c r="C22" s="168">
        <f t="shared" si="0"/>
        <v>9.3333333333333338E-2</v>
      </c>
      <c r="D22" s="121">
        <v>6</v>
      </c>
      <c r="E22" s="168">
        <f t="shared" si="1"/>
        <v>7.3170731707317069E-2</v>
      </c>
      <c r="F22" s="121">
        <v>6</v>
      </c>
      <c r="G22" s="184">
        <v>7.0588235294117646E-2</v>
      </c>
      <c r="H22" s="121">
        <v>12</v>
      </c>
      <c r="I22" s="184">
        <v>0.1276595744680851</v>
      </c>
    </row>
    <row r="23" spans="1:9">
      <c r="A23" s="170" t="s">
        <v>152</v>
      </c>
      <c r="B23" s="130">
        <f>SUBTOTAL(9,B7:B22)</f>
        <v>75</v>
      </c>
      <c r="C23" s="173">
        <f>+B23/$B$23</f>
        <v>1</v>
      </c>
      <c r="D23" s="130">
        <f>SUM(D7:D22)</f>
        <v>82</v>
      </c>
      <c r="E23" s="173">
        <f t="shared" si="1"/>
        <v>1</v>
      </c>
      <c r="F23" s="162">
        <f>SUM(F7:F22)</f>
        <v>85</v>
      </c>
      <c r="G23" s="189">
        <f>SUM(G7:G22)</f>
        <v>0.99999999999999989</v>
      </c>
      <c r="H23" s="162">
        <f>SUM(H7:H22)</f>
        <v>94</v>
      </c>
      <c r="I23" s="189">
        <f>SUM(I7:I22)</f>
        <v>0.99999999999999989</v>
      </c>
    </row>
    <row r="24" spans="1:9" ht="20.100000000000001" customHeight="1">
      <c r="A24" s="135" t="s">
        <v>576</v>
      </c>
      <c r="B24" s="135"/>
      <c r="C24" s="135"/>
    </row>
  </sheetData>
  <mergeCells count="3">
    <mergeCell ref="A2:I2"/>
    <mergeCell ref="A3:I3"/>
    <mergeCell ref="A4:I4"/>
  </mergeCells>
  <conditionalFormatting sqref="A3">
    <cfRule type="duplicateValues" dxfId="51" priority="4"/>
  </conditionalFormatting>
  <conditionalFormatting sqref="A14:B14 A7:A13 A15:A23">
    <cfRule type="duplicateValues" dxfId="50" priority="3"/>
  </conditionalFormatting>
  <conditionalFormatting sqref="A6">
    <cfRule type="duplicateValues" dxfId="49" priority="2"/>
  </conditionalFormatting>
  <conditionalFormatting sqref="A4">
    <cfRule type="duplicateValues" dxfId="48" priority="1"/>
  </conditionalFormatting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4BF3-FDD8-5448-B854-EA15A65CAF32}">
  <dimension ref="A1:F38"/>
  <sheetViews>
    <sheetView showGridLines="0" zoomScale="87" zoomScaleNormal="87" workbookViewId="0">
      <selection activeCell="A16" sqref="A16"/>
    </sheetView>
  </sheetViews>
  <sheetFormatPr defaultColWidth="11.42578125" defaultRowHeight="15"/>
  <cols>
    <col min="1" max="2" width="29.7109375" style="128" customWidth="1"/>
    <col min="3" max="16384" width="11.42578125" style="128"/>
  </cols>
  <sheetData>
    <row r="1" spans="1:2" s="114" customFormat="1" ht="59.25" customHeight="1">
      <c r="A1" s="694"/>
      <c r="B1" s="694"/>
    </row>
    <row r="2" spans="1:2" s="115" customFormat="1" ht="3.75" customHeight="1"/>
    <row r="3" spans="1:2" ht="28.5" customHeight="1">
      <c r="A3" s="617" t="s">
        <v>110</v>
      </c>
      <c r="B3" s="617"/>
    </row>
    <row r="4" spans="1:2">
      <c r="A4" s="191" t="s">
        <v>88</v>
      </c>
      <c r="B4" s="191"/>
    </row>
    <row r="5" spans="1:2">
      <c r="A5" s="192" t="s">
        <v>587</v>
      </c>
      <c r="B5" s="192"/>
    </row>
    <row r="7" spans="1:2" s="194" customFormat="1" ht="18" customHeight="1">
      <c r="A7" s="193" t="s">
        <v>345</v>
      </c>
      <c r="B7" s="193" t="s">
        <v>588</v>
      </c>
    </row>
    <row r="8" spans="1:2" s="196" customFormat="1" ht="18" customHeight="1">
      <c r="A8" s="195">
        <v>2014</v>
      </c>
      <c r="B8" s="195">
        <v>73089</v>
      </c>
    </row>
    <row r="9" spans="1:2" s="196" customFormat="1" ht="18" customHeight="1">
      <c r="A9" s="195">
        <v>2015</v>
      </c>
      <c r="B9" s="195">
        <v>86352</v>
      </c>
    </row>
    <row r="10" spans="1:2" s="196" customFormat="1" ht="18" customHeight="1">
      <c r="A10" s="195">
        <v>2016</v>
      </c>
      <c r="B10" s="195">
        <v>90395</v>
      </c>
    </row>
    <row r="11" spans="1:2" s="196" customFormat="1" ht="18" customHeight="1">
      <c r="A11" s="195">
        <v>2017</v>
      </c>
      <c r="B11" s="195">
        <v>101823</v>
      </c>
    </row>
    <row r="12" spans="1:2" s="196" customFormat="1" ht="18" customHeight="1">
      <c r="A12" s="195">
        <v>2018</v>
      </c>
      <c r="B12" s="195">
        <v>107256</v>
      </c>
    </row>
    <row r="13" spans="1:2" s="196" customFormat="1" ht="18" customHeight="1">
      <c r="A13" s="195">
        <v>2019</v>
      </c>
      <c r="B13" s="195">
        <v>112505</v>
      </c>
    </row>
    <row r="14" spans="1:2" s="196" customFormat="1" ht="18" customHeight="1">
      <c r="A14" s="195">
        <v>2020</v>
      </c>
      <c r="B14" s="195">
        <v>136669</v>
      </c>
    </row>
    <row r="15" spans="1:2" s="196" customFormat="1" ht="18" customHeight="1">
      <c r="A15" s="195">
        <v>2021</v>
      </c>
      <c r="B15" s="195">
        <v>113582</v>
      </c>
    </row>
    <row r="16" spans="1:2" s="196" customFormat="1" ht="18" customHeight="1">
      <c r="A16" s="197" t="s">
        <v>152</v>
      </c>
      <c r="B16" s="197">
        <f>SUM(B8:B15)</f>
        <v>821671</v>
      </c>
    </row>
    <row r="17" spans="1:6" s="116" customFormat="1" ht="12.95">
      <c r="F17" s="116" t="s">
        <v>589</v>
      </c>
    </row>
    <row r="18" spans="1:6" s="116" customFormat="1" ht="12.95"/>
    <row r="19" spans="1:6" s="116" customFormat="1" ht="12.95">
      <c r="A19" s="135" t="s">
        <v>590</v>
      </c>
    </row>
    <row r="20" spans="1:6" s="116" customFormat="1" ht="12.95"/>
    <row r="21" spans="1:6" s="116" customFormat="1" ht="12.95"/>
    <row r="22" spans="1:6" s="116" customFormat="1" ht="12.95"/>
    <row r="23" spans="1:6" s="116" customFormat="1" ht="12.95"/>
    <row r="24" spans="1:6" s="116" customFormat="1" ht="12.95"/>
    <row r="25" spans="1:6" s="116" customFormat="1" ht="12.95"/>
    <row r="26" spans="1:6" s="116" customFormat="1" ht="12.95"/>
    <row r="27" spans="1:6" s="116" customFormat="1" ht="12.95"/>
    <row r="28" spans="1:6" s="116" customFormat="1" ht="12.95"/>
    <row r="29" spans="1:6" s="116" customFormat="1" ht="12.95"/>
    <row r="30" spans="1:6" s="116" customFormat="1" ht="12.95"/>
    <row r="31" spans="1:6" s="116" customFormat="1" ht="12.95"/>
    <row r="32" spans="1:6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</sheetData>
  <sheetProtection selectLockedCells="1" selectUnlockedCells="1"/>
  <mergeCells count="2">
    <mergeCell ref="A1:B1"/>
    <mergeCell ref="A3:B3"/>
  </mergeCells>
  <conditionalFormatting sqref="A4:B5">
    <cfRule type="duplicateValues" dxfId="4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7C16E-4128-C94B-9AA4-5EDBC63D095C}">
  <dimension ref="A1:J45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9" width="11.42578125" style="142"/>
    <col min="10" max="10" width="14.140625" style="128" bestFit="1" customWidth="1"/>
    <col min="11" max="16384" width="11.42578125" style="128"/>
  </cols>
  <sheetData>
    <row r="1" spans="1:10" s="114" customFormat="1" ht="59.25" customHeight="1">
      <c r="B1" s="371"/>
      <c r="C1" s="371"/>
    </row>
    <row r="2" spans="1:10" s="115" customFormat="1" ht="3.75" customHeight="1">
      <c r="B2" s="372"/>
      <c r="C2" s="372"/>
      <c r="D2" s="372"/>
      <c r="E2" s="372"/>
      <c r="F2" s="372"/>
      <c r="G2" s="372"/>
      <c r="H2" s="372"/>
      <c r="I2" s="372"/>
    </row>
    <row r="3" spans="1:10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</row>
    <row r="4" spans="1:10">
      <c r="A4" s="191" t="s">
        <v>12</v>
      </c>
      <c r="B4" s="373"/>
      <c r="C4" s="373"/>
      <c r="D4" s="373"/>
      <c r="E4" s="373"/>
      <c r="F4" s="373"/>
      <c r="G4" s="373"/>
      <c r="H4" s="373"/>
      <c r="I4" s="373"/>
      <c r="J4" s="373"/>
    </row>
    <row r="5" spans="1:10">
      <c r="A5" s="383" t="s">
        <v>199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10">
      <c r="A6" s="374" t="s">
        <v>111</v>
      </c>
      <c r="B6" s="375"/>
      <c r="C6" s="375"/>
      <c r="D6" s="375"/>
      <c r="E6" s="375"/>
      <c r="F6" s="375"/>
      <c r="G6" s="375"/>
      <c r="H6" s="375"/>
      <c r="I6" s="375"/>
      <c r="J6" s="375"/>
    </row>
    <row r="8" spans="1:10" s="116" customFormat="1" ht="12.95">
      <c r="A8" s="618" t="s">
        <v>112</v>
      </c>
      <c r="B8" s="621" t="s">
        <v>12</v>
      </c>
      <c r="C8" s="622"/>
      <c r="D8" s="622"/>
      <c r="E8" s="622"/>
      <c r="F8" s="622"/>
      <c r="G8" s="622"/>
      <c r="H8" s="622"/>
      <c r="I8" s="622"/>
      <c r="J8" s="623"/>
    </row>
    <row r="9" spans="1:10" s="116" customFormat="1" ht="38.25" customHeight="1">
      <c r="A9" s="619"/>
      <c r="B9" s="621" t="s">
        <v>200</v>
      </c>
      <c r="C9" s="623"/>
      <c r="D9" s="621" t="s">
        <v>201</v>
      </c>
      <c r="E9" s="623"/>
      <c r="F9" s="624" t="s">
        <v>202</v>
      </c>
      <c r="G9" s="737"/>
      <c r="H9" s="621" t="s">
        <v>203</v>
      </c>
      <c r="I9" s="623"/>
      <c r="J9" s="41" t="s">
        <v>151</v>
      </c>
    </row>
    <row r="10" spans="1:10" s="116" customFormat="1" ht="14.1">
      <c r="A10" s="620"/>
      <c r="B10" s="41" t="s">
        <v>152</v>
      </c>
      <c r="C10" s="41" t="s">
        <v>153</v>
      </c>
      <c r="D10" s="41" t="s">
        <v>152</v>
      </c>
      <c r="E10" s="41" t="s">
        <v>153</v>
      </c>
      <c r="F10" s="41" t="s">
        <v>152</v>
      </c>
      <c r="G10" s="41" t="s">
        <v>153</v>
      </c>
      <c r="H10" s="41" t="s">
        <v>152</v>
      </c>
      <c r="I10" s="41" t="s">
        <v>153</v>
      </c>
      <c r="J10" s="41"/>
    </row>
    <row r="11" spans="1:10" s="116" customFormat="1" ht="12.95">
      <c r="A11" s="376" t="s">
        <v>114</v>
      </c>
      <c r="B11" s="377">
        <f>SUM(B12:B43)</f>
        <v>8699</v>
      </c>
      <c r="C11" s="381">
        <f t="shared" ref="C11:C43" si="0">B11/$J11</f>
        <v>0.27497155139714252</v>
      </c>
      <c r="D11" s="377">
        <f>SUM(D12:D43)</f>
        <v>22240</v>
      </c>
      <c r="E11" s="381">
        <f t="shared" ref="E11:E43" si="1">D11/$J11</f>
        <v>0.70299658616765714</v>
      </c>
      <c r="F11" s="377">
        <f>SUM(F12:F43)</f>
        <v>409</v>
      </c>
      <c r="G11" s="381">
        <f t="shared" ref="G11:G43" si="2">F11/$J11</f>
        <v>1.292830952079909E-2</v>
      </c>
      <c r="H11" s="377">
        <f>SUM(H12:H43)</f>
        <v>288</v>
      </c>
      <c r="I11" s="381">
        <f t="shared" ref="I11:I43" si="3">H11/$J11</f>
        <v>9.1035529144013142E-3</v>
      </c>
      <c r="J11" s="377">
        <f>SUM(J12:J43)</f>
        <v>31636</v>
      </c>
    </row>
    <row r="12" spans="1:10" s="116" customFormat="1" ht="12.95">
      <c r="A12" s="291" t="s">
        <v>115</v>
      </c>
      <c r="B12" s="379">
        <v>107</v>
      </c>
      <c r="C12" s="382">
        <f t="shared" si="0"/>
        <v>0.13896103896103895</v>
      </c>
      <c r="D12" s="379">
        <v>659</v>
      </c>
      <c r="E12" s="382">
        <f t="shared" si="1"/>
        <v>0.85584415584415585</v>
      </c>
      <c r="F12" s="379">
        <v>3</v>
      </c>
      <c r="G12" s="382">
        <f t="shared" si="2"/>
        <v>3.8961038961038961E-3</v>
      </c>
      <c r="H12" s="379">
        <v>1</v>
      </c>
      <c r="I12" s="382">
        <f t="shared" si="3"/>
        <v>1.2987012987012987E-3</v>
      </c>
      <c r="J12" s="379">
        <f>B12+D12+F12+H12</f>
        <v>770</v>
      </c>
    </row>
    <row r="13" spans="1:10" s="116" customFormat="1" ht="12.95">
      <c r="A13" s="291" t="s">
        <v>116</v>
      </c>
      <c r="B13" s="379">
        <v>709</v>
      </c>
      <c r="C13" s="382">
        <f t="shared" si="0"/>
        <v>0.50897343862167987</v>
      </c>
      <c r="D13" s="379">
        <v>625</v>
      </c>
      <c r="E13" s="382">
        <f t="shared" si="1"/>
        <v>0.44867193108399139</v>
      </c>
      <c r="F13" s="379">
        <v>16</v>
      </c>
      <c r="G13" s="382">
        <f t="shared" si="2"/>
        <v>1.148600143575018E-2</v>
      </c>
      <c r="H13" s="379">
        <v>43</v>
      </c>
      <c r="I13" s="382">
        <f t="shared" si="3"/>
        <v>3.0868628858578606E-2</v>
      </c>
      <c r="J13" s="379">
        <f t="shared" ref="J13:J43" si="4">B13+D13+F13+H13</f>
        <v>1393</v>
      </c>
    </row>
    <row r="14" spans="1:10" s="116" customFormat="1" ht="12.95">
      <c r="A14" s="291" t="s">
        <v>117</v>
      </c>
      <c r="B14" s="379">
        <v>6</v>
      </c>
      <c r="C14" s="382">
        <f t="shared" si="0"/>
        <v>0.375</v>
      </c>
      <c r="D14" s="379">
        <v>10</v>
      </c>
      <c r="E14" s="382">
        <f t="shared" si="1"/>
        <v>0.625</v>
      </c>
      <c r="F14" s="379">
        <v>0</v>
      </c>
      <c r="G14" s="382">
        <f t="shared" si="2"/>
        <v>0</v>
      </c>
      <c r="H14" s="379">
        <v>0</v>
      </c>
      <c r="I14" s="382">
        <f t="shared" si="3"/>
        <v>0</v>
      </c>
      <c r="J14" s="379">
        <f t="shared" si="4"/>
        <v>16</v>
      </c>
    </row>
    <row r="15" spans="1:10" s="116" customFormat="1" ht="12.95">
      <c r="A15" s="291" t="s">
        <v>118</v>
      </c>
      <c r="B15" s="379">
        <v>409</v>
      </c>
      <c r="C15" s="382">
        <f t="shared" si="0"/>
        <v>0.2168610816542948</v>
      </c>
      <c r="D15" s="379">
        <v>1442</v>
      </c>
      <c r="E15" s="382">
        <f t="shared" si="1"/>
        <v>0.76458112407211032</v>
      </c>
      <c r="F15" s="379">
        <v>17</v>
      </c>
      <c r="G15" s="382">
        <f t="shared" si="2"/>
        <v>9.0137857900318141E-3</v>
      </c>
      <c r="H15" s="379">
        <v>18</v>
      </c>
      <c r="I15" s="382">
        <f t="shared" si="3"/>
        <v>9.5440084835630972E-3</v>
      </c>
      <c r="J15" s="379">
        <f t="shared" si="4"/>
        <v>1886</v>
      </c>
    </row>
    <row r="16" spans="1:10" s="116" customFormat="1" ht="12.95">
      <c r="A16" s="291" t="s">
        <v>119</v>
      </c>
      <c r="B16" s="379">
        <v>1545</v>
      </c>
      <c r="C16" s="382">
        <f t="shared" si="0"/>
        <v>0.71461609620721556</v>
      </c>
      <c r="D16" s="379">
        <v>536</v>
      </c>
      <c r="E16" s="382">
        <f t="shared" si="1"/>
        <v>0.2479185938945421</v>
      </c>
      <c r="F16" s="379">
        <v>38</v>
      </c>
      <c r="G16" s="382">
        <f t="shared" si="2"/>
        <v>1.757631822386679E-2</v>
      </c>
      <c r="H16" s="379">
        <v>43</v>
      </c>
      <c r="I16" s="382">
        <f t="shared" si="3"/>
        <v>1.9888991674375578E-2</v>
      </c>
      <c r="J16" s="379">
        <f t="shared" si="4"/>
        <v>2162</v>
      </c>
    </row>
    <row r="17" spans="1:10" s="116" customFormat="1" ht="12.95">
      <c r="A17" s="291" t="s">
        <v>120</v>
      </c>
      <c r="B17" s="379">
        <v>200</v>
      </c>
      <c r="C17" s="382">
        <f t="shared" si="0"/>
        <v>9.0867787369377562E-2</v>
      </c>
      <c r="D17" s="379">
        <v>1990</v>
      </c>
      <c r="E17" s="382">
        <f t="shared" si="1"/>
        <v>0.90413448432530663</v>
      </c>
      <c r="F17" s="379">
        <v>7</v>
      </c>
      <c r="G17" s="382">
        <f t="shared" si="2"/>
        <v>3.1803725579282144E-3</v>
      </c>
      <c r="H17" s="379">
        <v>4</v>
      </c>
      <c r="I17" s="382">
        <f t="shared" si="3"/>
        <v>1.817355747387551E-3</v>
      </c>
      <c r="J17" s="379">
        <f t="shared" si="4"/>
        <v>2201</v>
      </c>
    </row>
    <row r="18" spans="1:10" s="116" customFormat="1" ht="12.95">
      <c r="A18" s="291" t="s">
        <v>121</v>
      </c>
      <c r="B18" s="379">
        <v>698</v>
      </c>
      <c r="C18" s="382">
        <f t="shared" si="0"/>
        <v>0.3440118284869394</v>
      </c>
      <c r="D18" s="379">
        <v>1296</v>
      </c>
      <c r="E18" s="382">
        <f t="shared" si="1"/>
        <v>0.63873829472646626</v>
      </c>
      <c r="F18" s="379">
        <v>23</v>
      </c>
      <c r="G18" s="382">
        <f t="shared" si="2"/>
        <v>1.1335633316904879E-2</v>
      </c>
      <c r="H18" s="379">
        <v>12</v>
      </c>
      <c r="I18" s="382">
        <f t="shared" si="3"/>
        <v>5.9142434696895022E-3</v>
      </c>
      <c r="J18" s="379">
        <f t="shared" si="4"/>
        <v>2029</v>
      </c>
    </row>
    <row r="19" spans="1:10" s="116" customFormat="1" ht="12.95">
      <c r="A19" s="291" t="s">
        <v>122</v>
      </c>
      <c r="B19" s="379">
        <v>439</v>
      </c>
      <c r="C19" s="382">
        <f t="shared" si="0"/>
        <v>0.31245551601423488</v>
      </c>
      <c r="D19" s="379">
        <v>857</v>
      </c>
      <c r="E19" s="382">
        <f t="shared" si="1"/>
        <v>0.60996441281138791</v>
      </c>
      <c r="F19" s="379">
        <v>92</v>
      </c>
      <c r="G19" s="382">
        <f t="shared" si="2"/>
        <v>6.5480427046263348E-2</v>
      </c>
      <c r="H19" s="379">
        <v>17</v>
      </c>
      <c r="I19" s="382">
        <f t="shared" si="3"/>
        <v>1.2099644128113879E-2</v>
      </c>
      <c r="J19" s="379">
        <f t="shared" si="4"/>
        <v>1405</v>
      </c>
    </row>
    <row r="20" spans="1:10" s="116" customFormat="1" ht="12.95">
      <c r="A20" s="291" t="s">
        <v>123</v>
      </c>
      <c r="B20" s="379">
        <v>27</v>
      </c>
      <c r="C20" s="382">
        <f t="shared" si="0"/>
        <v>0.12676056338028169</v>
      </c>
      <c r="D20" s="379">
        <v>182</v>
      </c>
      <c r="E20" s="382">
        <f t="shared" si="1"/>
        <v>0.85446009389671362</v>
      </c>
      <c r="F20" s="379">
        <v>3</v>
      </c>
      <c r="G20" s="382">
        <f t="shared" si="2"/>
        <v>1.4084507042253521E-2</v>
      </c>
      <c r="H20" s="379">
        <v>1</v>
      </c>
      <c r="I20" s="382">
        <f t="shared" si="3"/>
        <v>4.6948356807511738E-3</v>
      </c>
      <c r="J20" s="379">
        <f t="shared" si="4"/>
        <v>213</v>
      </c>
    </row>
    <row r="21" spans="1:10" s="116" customFormat="1" ht="12.95">
      <c r="A21" s="291" t="s">
        <v>124</v>
      </c>
      <c r="B21" s="379">
        <v>4</v>
      </c>
      <c r="C21" s="382">
        <f t="shared" si="0"/>
        <v>0.5714285714285714</v>
      </c>
      <c r="D21" s="379">
        <v>3</v>
      </c>
      <c r="E21" s="382">
        <f t="shared" si="1"/>
        <v>0.42857142857142855</v>
      </c>
      <c r="F21" s="379">
        <v>0</v>
      </c>
      <c r="G21" s="382">
        <f t="shared" si="2"/>
        <v>0</v>
      </c>
      <c r="H21" s="379">
        <v>0</v>
      </c>
      <c r="I21" s="382">
        <f t="shared" si="3"/>
        <v>0</v>
      </c>
      <c r="J21" s="379">
        <f t="shared" si="4"/>
        <v>7</v>
      </c>
    </row>
    <row r="22" spans="1:10" s="116" customFormat="1" ht="12.95">
      <c r="A22" s="291" t="s">
        <v>125</v>
      </c>
      <c r="B22" s="379">
        <v>189</v>
      </c>
      <c r="C22" s="382">
        <f t="shared" si="0"/>
        <v>0.14041604754829123</v>
      </c>
      <c r="D22" s="379">
        <v>1152</v>
      </c>
      <c r="E22" s="382">
        <f t="shared" si="1"/>
        <v>0.85586924219910843</v>
      </c>
      <c r="F22" s="379">
        <v>4</v>
      </c>
      <c r="G22" s="382">
        <f t="shared" si="2"/>
        <v>2.9717682020802376E-3</v>
      </c>
      <c r="H22" s="379">
        <v>1</v>
      </c>
      <c r="I22" s="382">
        <f t="shared" si="3"/>
        <v>7.429420505200594E-4</v>
      </c>
      <c r="J22" s="379">
        <f t="shared" si="4"/>
        <v>1346</v>
      </c>
    </row>
    <row r="23" spans="1:10" s="116" customFormat="1" ht="12.95">
      <c r="A23" s="291" t="s">
        <v>126</v>
      </c>
      <c r="B23" s="379">
        <v>25</v>
      </c>
      <c r="C23" s="382">
        <f t="shared" si="0"/>
        <v>6.6137566137566134E-2</v>
      </c>
      <c r="D23" s="379">
        <v>351</v>
      </c>
      <c r="E23" s="382">
        <f t="shared" si="1"/>
        <v>0.9285714285714286</v>
      </c>
      <c r="F23" s="379">
        <v>0</v>
      </c>
      <c r="G23" s="382">
        <f t="shared" si="2"/>
        <v>0</v>
      </c>
      <c r="H23" s="379">
        <v>2</v>
      </c>
      <c r="I23" s="382">
        <f t="shared" si="3"/>
        <v>5.2910052910052907E-3</v>
      </c>
      <c r="J23" s="379">
        <f t="shared" si="4"/>
        <v>378</v>
      </c>
    </row>
    <row r="24" spans="1:10" s="116" customFormat="1" ht="12.95">
      <c r="A24" s="291" t="s">
        <v>127</v>
      </c>
      <c r="B24" s="379">
        <v>73</v>
      </c>
      <c r="C24" s="382">
        <f t="shared" si="0"/>
        <v>4.7495120364346131E-2</v>
      </c>
      <c r="D24" s="379">
        <v>1455</v>
      </c>
      <c r="E24" s="382">
        <f t="shared" si="1"/>
        <v>0.9466493168510085</v>
      </c>
      <c r="F24" s="379">
        <v>3</v>
      </c>
      <c r="G24" s="382">
        <f t="shared" si="2"/>
        <v>1.9518542615484711E-3</v>
      </c>
      <c r="H24" s="379">
        <v>6</v>
      </c>
      <c r="I24" s="382">
        <f t="shared" si="3"/>
        <v>3.9037085230969422E-3</v>
      </c>
      <c r="J24" s="379">
        <f t="shared" si="4"/>
        <v>1537</v>
      </c>
    </row>
    <row r="25" spans="1:10" s="116" customFormat="1" ht="12.95">
      <c r="A25" s="291" t="s">
        <v>128</v>
      </c>
      <c r="B25" s="379">
        <v>144</v>
      </c>
      <c r="C25" s="382">
        <f t="shared" si="0"/>
        <v>0.10867924528301887</v>
      </c>
      <c r="D25" s="379">
        <v>1174</v>
      </c>
      <c r="E25" s="382">
        <f t="shared" si="1"/>
        <v>0.88603773584905665</v>
      </c>
      <c r="F25" s="379">
        <v>5</v>
      </c>
      <c r="G25" s="382">
        <f t="shared" si="2"/>
        <v>3.7735849056603774E-3</v>
      </c>
      <c r="H25" s="379">
        <v>2</v>
      </c>
      <c r="I25" s="382">
        <f t="shared" si="3"/>
        <v>1.5094339622641509E-3</v>
      </c>
      <c r="J25" s="379">
        <f t="shared" si="4"/>
        <v>1325</v>
      </c>
    </row>
    <row r="26" spans="1:10" s="116" customFormat="1" ht="12.95">
      <c r="A26" s="291" t="s">
        <v>129</v>
      </c>
      <c r="B26" s="379">
        <v>726</v>
      </c>
      <c r="C26" s="382">
        <f t="shared" si="0"/>
        <v>0.5520912547528517</v>
      </c>
      <c r="D26" s="379">
        <v>550</v>
      </c>
      <c r="E26" s="382">
        <f t="shared" si="1"/>
        <v>0.41825095057034223</v>
      </c>
      <c r="F26" s="379">
        <v>25</v>
      </c>
      <c r="G26" s="382">
        <f t="shared" si="2"/>
        <v>1.9011406844106463E-2</v>
      </c>
      <c r="H26" s="379">
        <v>14</v>
      </c>
      <c r="I26" s="382">
        <f t="shared" si="3"/>
        <v>1.064638783269962E-2</v>
      </c>
      <c r="J26" s="379">
        <f t="shared" si="4"/>
        <v>1315</v>
      </c>
    </row>
    <row r="27" spans="1:10" s="116" customFormat="1" ht="12.95">
      <c r="A27" s="291" t="s">
        <v>130</v>
      </c>
      <c r="B27" s="379">
        <v>2</v>
      </c>
      <c r="C27" s="382">
        <f t="shared" si="0"/>
        <v>3.7735849056603772E-2</v>
      </c>
      <c r="D27" s="379">
        <v>51</v>
      </c>
      <c r="E27" s="382">
        <f t="shared" si="1"/>
        <v>0.96226415094339623</v>
      </c>
      <c r="F27" s="379">
        <v>0</v>
      </c>
      <c r="G27" s="382">
        <f t="shared" si="2"/>
        <v>0</v>
      </c>
      <c r="H27" s="379">
        <v>0</v>
      </c>
      <c r="I27" s="382">
        <f t="shared" si="3"/>
        <v>0</v>
      </c>
      <c r="J27" s="379">
        <f t="shared" si="4"/>
        <v>53</v>
      </c>
    </row>
    <row r="28" spans="1:10" s="116" customFormat="1" ht="12.95">
      <c r="A28" s="291" t="s">
        <v>131</v>
      </c>
      <c r="B28" s="379">
        <v>1</v>
      </c>
      <c r="C28" s="382">
        <f t="shared" si="0"/>
        <v>3.5714285714285712E-2</v>
      </c>
      <c r="D28" s="379">
        <v>27</v>
      </c>
      <c r="E28" s="382">
        <f t="shared" si="1"/>
        <v>0.9642857142857143</v>
      </c>
      <c r="F28" s="379">
        <v>0</v>
      </c>
      <c r="G28" s="382">
        <f t="shared" si="2"/>
        <v>0</v>
      </c>
      <c r="H28" s="379">
        <v>0</v>
      </c>
      <c r="I28" s="382">
        <f t="shared" si="3"/>
        <v>0</v>
      </c>
      <c r="J28" s="379">
        <f t="shared" si="4"/>
        <v>28</v>
      </c>
    </row>
    <row r="29" spans="1:10" s="116" customFormat="1" ht="12.95">
      <c r="A29" s="291" t="s">
        <v>132</v>
      </c>
      <c r="B29" s="379">
        <v>428</v>
      </c>
      <c r="C29" s="382">
        <f t="shared" si="0"/>
        <v>0.33753943217665616</v>
      </c>
      <c r="D29" s="379">
        <v>812</v>
      </c>
      <c r="E29" s="382">
        <f t="shared" si="1"/>
        <v>0.64037854889589907</v>
      </c>
      <c r="F29" s="379">
        <v>19</v>
      </c>
      <c r="G29" s="382">
        <f t="shared" si="2"/>
        <v>1.498422712933754E-2</v>
      </c>
      <c r="H29" s="379">
        <v>9</v>
      </c>
      <c r="I29" s="382">
        <f t="shared" si="3"/>
        <v>7.0977917981072556E-3</v>
      </c>
      <c r="J29" s="379">
        <f t="shared" si="4"/>
        <v>1268</v>
      </c>
    </row>
    <row r="30" spans="1:10" s="116" customFormat="1" ht="12.95">
      <c r="A30" s="291" t="s">
        <v>133</v>
      </c>
      <c r="B30" s="379">
        <v>152</v>
      </c>
      <c r="C30" s="382">
        <f t="shared" si="0"/>
        <v>0.1133482475764355</v>
      </c>
      <c r="D30" s="379">
        <v>1184</v>
      </c>
      <c r="E30" s="382">
        <f t="shared" si="1"/>
        <v>0.88292319164802391</v>
      </c>
      <c r="F30" s="379">
        <v>1</v>
      </c>
      <c r="G30" s="382">
        <f t="shared" si="2"/>
        <v>7.4571215510812821E-4</v>
      </c>
      <c r="H30" s="379">
        <v>4</v>
      </c>
      <c r="I30" s="382">
        <f t="shared" si="3"/>
        <v>2.9828486204325128E-3</v>
      </c>
      <c r="J30" s="379">
        <f t="shared" si="4"/>
        <v>1341</v>
      </c>
    </row>
    <row r="31" spans="1:10" s="116" customFormat="1" ht="12.95">
      <c r="A31" s="291" t="s">
        <v>134</v>
      </c>
      <c r="B31" s="379">
        <v>45</v>
      </c>
      <c r="C31" s="382">
        <f t="shared" si="0"/>
        <v>9.4142259414225937E-2</v>
      </c>
      <c r="D31" s="379">
        <v>432</v>
      </c>
      <c r="E31" s="382">
        <f t="shared" si="1"/>
        <v>0.90376569037656906</v>
      </c>
      <c r="F31" s="379">
        <v>1</v>
      </c>
      <c r="G31" s="382">
        <f t="shared" si="2"/>
        <v>2.0920502092050207E-3</v>
      </c>
      <c r="H31" s="379">
        <v>0</v>
      </c>
      <c r="I31" s="382">
        <f t="shared" si="3"/>
        <v>0</v>
      </c>
      <c r="J31" s="379">
        <f t="shared" si="4"/>
        <v>478</v>
      </c>
    </row>
    <row r="32" spans="1:10" s="116" customFormat="1" ht="12.95">
      <c r="A32" s="291" t="s">
        <v>135</v>
      </c>
      <c r="B32" s="379">
        <v>50</v>
      </c>
      <c r="C32" s="382">
        <f t="shared" si="0"/>
        <v>0.28735632183908044</v>
      </c>
      <c r="D32" s="379">
        <v>68</v>
      </c>
      <c r="E32" s="382">
        <f t="shared" si="1"/>
        <v>0.39080459770114945</v>
      </c>
      <c r="F32" s="379">
        <v>55</v>
      </c>
      <c r="G32" s="382">
        <f t="shared" si="2"/>
        <v>0.31609195402298851</v>
      </c>
      <c r="H32" s="379">
        <v>1</v>
      </c>
      <c r="I32" s="382">
        <f t="shared" si="3"/>
        <v>5.7471264367816091E-3</v>
      </c>
      <c r="J32" s="379">
        <f t="shared" si="4"/>
        <v>174</v>
      </c>
    </row>
    <row r="33" spans="1:10" s="116" customFormat="1" ht="12.95">
      <c r="A33" s="291" t="s">
        <v>136</v>
      </c>
      <c r="B33" s="379">
        <v>238</v>
      </c>
      <c r="C33" s="382">
        <f t="shared" si="0"/>
        <v>0.1260593220338983</v>
      </c>
      <c r="D33" s="379">
        <v>1633</v>
      </c>
      <c r="E33" s="382">
        <f t="shared" si="1"/>
        <v>0.86493644067796616</v>
      </c>
      <c r="F33" s="379">
        <v>12</v>
      </c>
      <c r="G33" s="382">
        <f t="shared" si="2"/>
        <v>6.3559322033898309E-3</v>
      </c>
      <c r="H33" s="379">
        <v>5</v>
      </c>
      <c r="I33" s="382">
        <f t="shared" si="3"/>
        <v>2.6483050847457626E-3</v>
      </c>
      <c r="J33" s="379">
        <f t="shared" si="4"/>
        <v>1888</v>
      </c>
    </row>
    <row r="34" spans="1:10" s="116" customFormat="1" ht="12.95">
      <c r="A34" s="291" t="s">
        <v>137</v>
      </c>
      <c r="B34" s="379">
        <v>233</v>
      </c>
      <c r="C34" s="382">
        <f t="shared" si="0"/>
        <v>0.25271149674620391</v>
      </c>
      <c r="D34" s="379">
        <v>669</v>
      </c>
      <c r="E34" s="382">
        <f t="shared" si="1"/>
        <v>0.72559652928416485</v>
      </c>
      <c r="F34" s="379">
        <v>11</v>
      </c>
      <c r="G34" s="382">
        <f t="shared" si="2"/>
        <v>1.193058568329718E-2</v>
      </c>
      <c r="H34" s="379">
        <v>9</v>
      </c>
      <c r="I34" s="382">
        <f t="shared" si="3"/>
        <v>9.7613882863340565E-3</v>
      </c>
      <c r="J34" s="379">
        <f t="shared" si="4"/>
        <v>922</v>
      </c>
    </row>
    <row r="35" spans="1:10" s="116" customFormat="1" ht="12.95">
      <c r="A35" s="291" t="s">
        <v>138</v>
      </c>
      <c r="B35" s="379">
        <v>166</v>
      </c>
      <c r="C35" s="382">
        <f t="shared" si="0"/>
        <v>0.11472011057360056</v>
      </c>
      <c r="D35" s="379">
        <v>1273</v>
      </c>
      <c r="E35" s="382">
        <f t="shared" si="1"/>
        <v>0.87975120939875606</v>
      </c>
      <c r="F35" s="379">
        <v>3</v>
      </c>
      <c r="G35" s="382">
        <f t="shared" si="2"/>
        <v>2.0732550103662751E-3</v>
      </c>
      <c r="H35" s="379">
        <v>5</v>
      </c>
      <c r="I35" s="382">
        <f t="shared" si="3"/>
        <v>3.4554250172771253E-3</v>
      </c>
      <c r="J35" s="379">
        <f t="shared" si="4"/>
        <v>1447</v>
      </c>
    </row>
    <row r="36" spans="1:10" s="116" customFormat="1" ht="12.95">
      <c r="A36" s="291" t="s">
        <v>139</v>
      </c>
      <c r="B36" s="379">
        <v>316</v>
      </c>
      <c r="C36" s="382">
        <f t="shared" si="0"/>
        <v>0.41469816272965881</v>
      </c>
      <c r="D36" s="379">
        <v>401</v>
      </c>
      <c r="E36" s="382">
        <f t="shared" si="1"/>
        <v>0.52624671916010501</v>
      </c>
      <c r="F36" s="379">
        <v>5</v>
      </c>
      <c r="G36" s="382">
        <f t="shared" si="2"/>
        <v>6.5616797900262466E-3</v>
      </c>
      <c r="H36" s="379">
        <v>40</v>
      </c>
      <c r="I36" s="382">
        <f t="shared" si="3"/>
        <v>5.2493438320209973E-2</v>
      </c>
      <c r="J36" s="379">
        <f t="shared" si="4"/>
        <v>762</v>
      </c>
    </row>
    <row r="37" spans="1:10" s="116" customFormat="1" ht="12.95">
      <c r="A37" s="291" t="s">
        <v>140</v>
      </c>
      <c r="B37" s="379">
        <v>399</v>
      </c>
      <c r="C37" s="382">
        <f t="shared" si="0"/>
        <v>0.34190231362467866</v>
      </c>
      <c r="D37" s="379">
        <v>737</v>
      </c>
      <c r="E37" s="382">
        <f t="shared" si="1"/>
        <v>0.6315338474721508</v>
      </c>
      <c r="F37" s="379">
        <v>22</v>
      </c>
      <c r="G37" s="382">
        <f t="shared" si="2"/>
        <v>1.8851756640959727E-2</v>
      </c>
      <c r="H37" s="379">
        <v>9</v>
      </c>
      <c r="I37" s="382">
        <f t="shared" si="3"/>
        <v>7.7120822622107968E-3</v>
      </c>
      <c r="J37" s="379">
        <f t="shared" si="4"/>
        <v>1167</v>
      </c>
    </row>
    <row r="38" spans="1:10" s="116" customFormat="1" ht="12.95">
      <c r="A38" s="291" t="s">
        <v>141</v>
      </c>
      <c r="B38" s="379">
        <v>362</v>
      </c>
      <c r="C38" s="382">
        <f t="shared" si="0"/>
        <v>0.3605577689243028</v>
      </c>
      <c r="D38" s="379">
        <v>620</v>
      </c>
      <c r="E38" s="382">
        <f t="shared" si="1"/>
        <v>0.61752988047808766</v>
      </c>
      <c r="F38" s="379">
        <v>18</v>
      </c>
      <c r="G38" s="382">
        <f t="shared" si="2"/>
        <v>1.7928286852589643E-2</v>
      </c>
      <c r="H38" s="379">
        <v>4</v>
      </c>
      <c r="I38" s="382">
        <f t="shared" si="3"/>
        <v>3.9840637450199202E-3</v>
      </c>
      <c r="J38" s="379">
        <f t="shared" si="4"/>
        <v>1004</v>
      </c>
    </row>
    <row r="39" spans="1:10" s="116" customFormat="1" ht="12.95">
      <c r="A39" s="291" t="s">
        <v>142</v>
      </c>
      <c r="B39" s="379">
        <v>39</v>
      </c>
      <c r="C39" s="382">
        <f t="shared" si="0"/>
        <v>9.4890510948905105E-2</v>
      </c>
      <c r="D39" s="379">
        <v>370</v>
      </c>
      <c r="E39" s="382">
        <f t="shared" si="1"/>
        <v>0.9002433090024331</v>
      </c>
      <c r="F39" s="379">
        <v>2</v>
      </c>
      <c r="G39" s="382">
        <f t="shared" si="2"/>
        <v>4.8661800486618006E-3</v>
      </c>
      <c r="H39" s="379">
        <v>0</v>
      </c>
      <c r="I39" s="382">
        <f t="shared" si="3"/>
        <v>0</v>
      </c>
      <c r="J39" s="379">
        <f t="shared" si="4"/>
        <v>411</v>
      </c>
    </row>
    <row r="40" spans="1:10" s="116" customFormat="1" ht="12.95">
      <c r="A40" s="291" t="s">
        <v>143</v>
      </c>
      <c r="B40" s="379">
        <v>504</v>
      </c>
      <c r="C40" s="382">
        <f t="shared" si="0"/>
        <v>0.33421750663129973</v>
      </c>
      <c r="D40" s="379">
        <v>965</v>
      </c>
      <c r="E40" s="382">
        <f t="shared" si="1"/>
        <v>0.63992042440318297</v>
      </c>
      <c r="F40" s="379">
        <v>15</v>
      </c>
      <c r="G40" s="382">
        <f t="shared" si="2"/>
        <v>9.9469496021220155E-3</v>
      </c>
      <c r="H40" s="379">
        <v>24</v>
      </c>
      <c r="I40" s="382">
        <f t="shared" si="3"/>
        <v>1.5915119363395226E-2</v>
      </c>
      <c r="J40" s="379">
        <f t="shared" si="4"/>
        <v>1508</v>
      </c>
    </row>
    <row r="41" spans="1:10" s="116" customFormat="1" ht="12.95">
      <c r="A41" s="291" t="s">
        <v>144</v>
      </c>
      <c r="B41" s="379">
        <v>455</v>
      </c>
      <c r="C41" s="382">
        <f t="shared" si="0"/>
        <v>0.40734109221128023</v>
      </c>
      <c r="D41" s="379">
        <v>639</v>
      </c>
      <c r="E41" s="382">
        <f t="shared" si="1"/>
        <v>0.57206803939122652</v>
      </c>
      <c r="F41" s="379">
        <v>9</v>
      </c>
      <c r="G41" s="382">
        <f t="shared" si="2"/>
        <v>8.057296329453895E-3</v>
      </c>
      <c r="H41" s="379">
        <v>14</v>
      </c>
      <c r="I41" s="382">
        <f t="shared" si="3"/>
        <v>1.2533572068039392E-2</v>
      </c>
      <c r="J41" s="379">
        <f t="shared" si="4"/>
        <v>1117</v>
      </c>
    </row>
    <row r="42" spans="1:10" s="116" customFormat="1" ht="12.95">
      <c r="A42" s="291" t="s">
        <v>145</v>
      </c>
      <c r="B42" s="379">
        <v>5</v>
      </c>
      <c r="C42" s="382">
        <f t="shared" si="0"/>
        <v>0.21739130434782608</v>
      </c>
      <c r="D42" s="379">
        <v>18</v>
      </c>
      <c r="E42" s="382">
        <f t="shared" si="1"/>
        <v>0.78260869565217395</v>
      </c>
      <c r="F42" s="379">
        <v>0</v>
      </c>
      <c r="G42" s="382">
        <f t="shared" si="2"/>
        <v>0</v>
      </c>
      <c r="H42" s="379">
        <v>0</v>
      </c>
      <c r="I42" s="382">
        <f t="shared" si="3"/>
        <v>0</v>
      </c>
      <c r="J42" s="379">
        <f t="shared" si="4"/>
        <v>23</v>
      </c>
    </row>
    <row r="43" spans="1:10" s="116" customFormat="1" ht="12.95">
      <c r="A43" s="291" t="s">
        <v>146</v>
      </c>
      <c r="B43" s="379">
        <v>3</v>
      </c>
      <c r="C43" s="382">
        <f t="shared" si="0"/>
        <v>4.8387096774193547E-2</v>
      </c>
      <c r="D43" s="379">
        <v>59</v>
      </c>
      <c r="E43" s="382">
        <f t="shared" si="1"/>
        <v>0.95161290322580649</v>
      </c>
      <c r="F43" s="379">
        <v>0</v>
      </c>
      <c r="G43" s="382">
        <f t="shared" si="2"/>
        <v>0</v>
      </c>
      <c r="H43" s="379">
        <v>0</v>
      </c>
      <c r="I43" s="382">
        <f t="shared" si="3"/>
        <v>0</v>
      </c>
      <c r="J43" s="379">
        <f t="shared" si="4"/>
        <v>62</v>
      </c>
    </row>
    <row r="44" spans="1:10" s="116" customFormat="1" ht="12.95">
      <c r="B44" s="380"/>
      <c r="C44" s="380"/>
      <c r="D44" s="380"/>
      <c r="E44" s="380"/>
      <c r="F44" s="380"/>
      <c r="G44" s="380"/>
      <c r="H44" s="380"/>
      <c r="I44" s="380"/>
    </row>
    <row r="45" spans="1:10" s="116" customFormat="1" ht="12.95">
      <c r="A45" s="135" t="s">
        <v>154</v>
      </c>
      <c r="B45" s="380"/>
      <c r="C45" s="380"/>
      <c r="D45" s="380"/>
      <c r="E45" s="380"/>
      <c r="F45" s="380"/>
      <c r="G45" s="380"/>
      <c r="H45" s="380"/>
      <c r="I45" s="380"/>
    </row>
  </sheetData>
  <sheetProtection selectLockedCells="1" selectUnlockedCells="1"/>
  <mergeCells count="7">
    <mergeCell ref="A3:J3"/>
    <mergeCell ref="A8:A10"/>
    <mergeCell ref="B8:J8"/>
    <mergeCell ref="B9:C9"/>
    <mergeCell ref="D9:E9"/>
    <mergeCell ref="F9:G9"/>
    <mergeCell ref="H9:I9"/>
  </mergeCells>
  <conditionalFormatting sqref="A4:C5">
    <cfRule type="duplicateValues" dxfId="208" priority="5"/>
  </conditionalFormatting>
  <conditionalFormatting sqref="B6:C6">
    <cfRule type="duplicateValues" dxfId="207" priority="4"/>
  </conditionalFormatting>
  <conditionalFormatting sqref="A6">
    <cfRule type="duplicateValues" dxfId="206" priority="3"/>
  </conditionalFormatting>
  <conditionalFormatting sqref="D4:J5">
    <cfRule type="duplicateValues" dxfId="205" priority="2"/>
  </conditionalFormatting>
  <conditionalFormatting sqref="D6:J6">
    <cfRule type="duplicateValues" dxfId="20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9F31E-EC06-3440-B05A-0868F0675A33}">
  <dimension ref="A1:G42"/>
  <sheetViews>
    <sheetView showGridLines="0" zoomScale="87" zoomScaleNormal="87" workbookViewId="0">
      <selection activeCell="B32" sqref="B32"/>
    </sheetView>
  </sheetViews>
  <sheetFormatPr defaultColWidth="11.42578125" defaultRowHeight="15"/>
  <cols>
    <col min="1" max="2" width="25.7109375" style="128" customWidth="1"/>
    <col min="3" max="6" width="11.42578125" style="128"/>
    <col min="7" max="7" width="51.42578125" style="128" customWidth="1"/>
    <col min="8" max="16384" width="11.42578125" style="128"/>
  </cols>
  <sheetData>
    <row r="1" spans="1:7" s="114" customFormat="1" ht="59.25" customHeight="1"/>
    <row r="2" spans="1:7" s="115" customFormat="1" ht="3.75" customHeight="1"/>
    <row r="3" spans="1:7" ht="28.5" customHeight="1">
      <c r="A3" s="617" t="s">
        <v>110</v>
      </c>
      <c r="B3" s="617"/>
    </row>
    <row r="4" spans="1:7">
      <c r="A4" s="191" t="s">
        <v>591</v>
      </c>
      <c r="B4" s="191"/>
    </row>
    <row r="5" spans="1:7">
      <c r="A5" s="192" t="s">
        <v>587</v>
      </c>
      <c r="B5" s="192"/>
    </row>
    <row r="7" spans="1:7" s="116" customFormat="1" ht="19.5" customHeight="1">
      <c r="A7" s="193" t="s">
        <v>345</v>
      </c>
      <c r="B7" s="193" t="s">
        <v>592</v>
      </c>
      <c r="G7" s="151"/>
    </row>
    <row r="8" spans="1:7" s="116" customFormat="1" ht="18" customHeight="1">
      <c r="A8" s="195">
        <v>2014</v>
      </c>
      <c r="B8" s="195">
        <v>65138</v>
      </c>
      <c r="G8" s="151" t="s">
        <v>589</v>
      </c>
    </row>
    <row r="9" spans="1:7" s="116" customFormat="1" ht="18" customHeight="1">
      <c r="A9" s="195">
        <v>2015</v>
      </c>
      <c r="B9" s="195">
        <v>69596</v>
      </c>
      <c r="G9" s="151"/>
    </row>
    <row r="10" spans="1:7" s="116" customFormat="1" ht="18" customHeight="1">
      <c r="A10" s="195">
        <v>2016</v>
      </c>
      <c r="B10" s="195">
        <v>71874</v>
      </c>
    </row>
    <row r="11" spans="1:7" s="116" customFormat="1" ht="18" customHeight="1">
      <c r="A11" s="195">
        <v>2017</v>
      </c>
      <c r="B11" s="195">
        <v>74176</v>
      </c>
    </row>
    <row r="12" spans="1:7" s="116" customFormat="1" ht="18" customHeight="1">
      <c r="A12" s="195">
        <v>2018</v>
      </c>
      <c r="B12" s="195">
        <v>78347</v>
      </c>
    </row>
    <row r="13" spans="1:7" s="116" customFormat="1" ht="18" customHeight="1">
      <c r="A13" s="195">
        <v>2019</v>
      </c>
      <c r="B13" s="195">
        <v>86250</v>
      </c>
    </row>
    <row r="14" spans="1:7" s="116" customFormat="1" ht="18" customHeight="1">
      <c r="A14" s="195">
        <v>2020</v>
      </c>
      <c r="B14" s="195">
        <v>104006</v>
      </c>
    </row>
    <row r="15" spans="1:7" s="116" customFormat="1" ht="18" customHeight="1">
      <c r="A15" s="195">
        <v>2021</v>
      </c>
      <c r="B15" s="195">
        <v>91566</v>
      </c>
    </row>
    <row r="16" spans="1:7" s="116" customFormat="1" ht="18" customHeight="1">
      <c r="A16" s="198" t="s">
        <v>152</v>
      </c>
      <c r="B16" s="198">
        <f>SUM(B8:B15)</f>
        <v>640953</v>
      </c>
    </row>
    <row r="17" spans="1:1" s="116" customFormat="1" ht="12.95"/>
    <row r="18" spans="1:1" s="116" customFormat="1" ht="12.95"/>
    <row r="19" spans="1:1" s="116" customFormat="1" ht="12.95">
      <c r="A19" s="135" t="s">
        <v>590</v>
      </c>
    </row>
    <row r="20" spans="1:1" s="116" customFormat="1" ht="12.95"/>
    <row r="21" spans="1:1" s="116" customFormat="1" ht="12.95"/>
    <row r="22" spans="1:1" s="116" customFormat="1" ht="12.95"/>
    <row r="23" spans="1:1" s="116" customFormat="1" ht="12.95"/>
    <row r="24" spans="1:1" s="116" customFormat="1" ht="12.95"/>
    <row r="25" spans="1:1" s="116" customFormat="1" ht="12.95"/>
    <row r="26" spans="1:1" s="116" customFormat="1" ht="12.95"/>
    <row r="27" spans="1:1" s="116" customFormat="1" ht="12.95"/>
    <row r="28" spans="1:1" s="116" customFormat="1" ht="12.95"/>
    <row r="29" spans="1:1" s="116" customFormat="1" ht="12.95"/>
    <row r="30" spans="1:1" s="116" customFormat="1" ht="12.95"/>
    <row r="31" spans="1:1" s="116" customFormat="1" ht="12.95"/>
    <row r="32" spans="1:1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</sheetData>
  <sheetProtection selectLockedCells="1" selectUnlockedCells="1"/>
  <mergeCells count="1">
    <mergeCell ref="A3:B3"/>
  </mergeCells>
  <conditionalFormatting sqref="A5">
    <cfRule type="duplicateValues" dxfId="46" priority="1"/>
  </conditionalFormatting>
  <conditionalFormatting sqref="A4:B4 B5">
    <cfRule type="duplicateValues" dxfId="45" priority="2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450CA-06BF-DC48-9DF0-B05EB2777D59}">
  <dimension ref="A1:E42"/>
  <sheetViews>
    <sheetView showGridLines="0" zoomScale="87" zoomScaleNormal="87" workbookViewId="0">
      <selection activeCell="A16" sqref="A16"/>
    </sheetView>
  </sheetViews>
  <sheetFormatPr defaultColWidth="11.42578125" defaultRowHeight="15"/>
  <cols>
    <col min="1" max="1" width="20.140625" style="128" customWidth="1"/>
    <col min="2" max="4" width="19.7109375" style="128" customWidth="1"/>
    <col min="5" max="16384" width="11.42578125" style="128"/>
  </cols>
  <sheetData>
    <row r="1" spans="1:5" s="114" customFormat="1" ht="59.25" customHeight="1"/>
    <row r="2" spans="1:5" s="115" customFormat="1" ht="3.75" customHeight="1"/>
    <row r="3" spans="1:5" ht="28.5" customHeight="1">
      <c r="A3" s="617" t="s">
        <v>110</v>
      </c>
      <c r="B3" s="617"/>
      <c r="C3" s="617"/>
      <c r="D3" s="617"/>
    </row>
    <row r="4" spans="1:5">
      <c r="A4" s="191" t="s">
        <v>593</v>
      </c>
      <c r="B4" s="191"/>
      <c r="C4" s="191"/>
    </row>
    <row r="5" spans="1:5">
      <c r="A5" s="192" t="s">
        <v>587</v>
      </c>
      <c r="B5" s="192"/>
      <c r="C5" s="192"/>
    </row>
    <row r="7" spans="1:5" s="116" customFormat="1" ht="30" customHeight="1">
      <c r="A7" s="193" t="s">
        <v>345</v>
      </c>
      <c r="B7" s="193" t="s">
        <v>594</v>
      </c>
      <c r="C7" s="193" t="s">
        <v>595</v>
      </c>
      <c r="D7" s="193" t="s">
        <v>596</v>
      </c>
    </row>
    <row r="8" spans="1:5" s="116" customFormat="1" ht="18" customHeight="1">
      <c r="A8" s="195">
        <v>2014</v>
      </c>
      <c r="B8" s="195">
        <v>13061</v>
      </c>
      <c r="C8" s="195">
        <v>52077</v>
      </c>
      <c r="D8" s="195">
        <v>0</v>
      </c>
    </row>
    <row r="9" spans="1:5" s="116" customFormat="1" ht="18" customHeight="1">
      <c r="A9" s="195">
        <v>2015</v>
      </c>
      <c r="B9" s="195">
        <v>10187</v>
      </c>
      <c r="C9" s="195">
        <v>59409</v>
      </c>
      <c r="D9" s="195">
        <v>0</v>
      </c>
    </row>
    <row r="10" spans="1:5" s="116" customFormat="1" ht="18" customHeight="1">
      <c r="A10" s="195">
        <v>2016</v>
      </c>
      <c r="B10" s="195">
        <v>10888</v>
      </c>
      <c r="C10" s="195">
        <v>60829</v>
      </c>
      <c r="D10" s="195">
        <v>157</v>
      </c>
    </row>
    <row r="11" spans="1:5" s="116" customFormat="1" ht="18" customHeight="1">
      <c r="A11" s="195">
        <v>2017</v>
      </c>
      <c r="B11" s="195">
        <v>7012</v>
      </c>
      <c r="C11" s="195">
        <v>67112</v>
      </c>
      <c r="D11" s="195">
        <v>52</v>
      </c>
    </row>
    <row r="12" spans="1:5" s="116" customFormat="1" ht="18" customHeight="1">
      <c r="A12" s="195">
        <v>2018</v>
      </c>
      <c r="B12" s="195">
        <v>5510</v>
      </c>
      <c r="C12" s="195">
        <v>72709</v>
      </c>
      <c r="D12" s="195">
        <v>128</v>
      </c>
    </row>
    <row r="13" spans="1:5" s="116" customFormat="1" ht="18" customHeight="1">
      <c r="A13" s="195">
        <v>2019</v>
      </c>
      <c r="B13" s="195">
        <v>4539</v>
      </c>
      <c r="C13" s="195">
        <v>81579</v>
      </c>
      <c r="D13" s="195">
        <v>132</v>
      </c>
    </row>
    <row r="14" spans="1:5" s="116" customFormat="1" ht="18" customHeight="1">
      <c r="A14" s="195">
        <v>2020</v>
      </c>
      <c r="B14" s="195">
        <v>1070</v>
      </c>
      <c r="C14" s="195">
        <v>102835</v>
      </c>
      <c r="D14" s="195">
        <v>101</v>
      </c>
      <c r="E14" s="116" t="s">
        <v>589</v>
      </c>
    </row>
    <row r="15" spans="1:5" s="116" customFormat="1" ht="18" customHeight="1">
      <c r="A15" s="195">
        <v>2021</v>
      </c>
      <c r="B15" s="195">
        <v>1090</v>
      </c>
      <c r="C15" s="195">
        <v>90476</v>
      </c>
      <c r="D15" s="195">
        <v>0</v>
      </c>
    </row>
    <row r="16" spans="1:5" s="116" customFormat="1" ht="18" customHeight="1">
      <c r="A16" s="198" t="s">
        <v>152</v>
      </c>
      <c r="B16" s="198">
        <f>SUM(B8:B15)</f>
        <v>53357</v>
      </c>
      <c r="C16" s="198">
        <f>SUM(C8:C15)</f>
        <v>587026</v>
      </c>
      <c r="D16" s="198">
        <f>SUM(D8:D15)</f>
        <v>570</v>
      </c>
      <c r="E16" s="116" t="s">
        <v>589</v>
      </c>
    </row>
    <row r="17" spans="1:1" s="116" customFormat="1" ht="12.95"/>
    <row r="18" spans="1:1" s="116" customFormat="1" ht="12.95"/>
    <row r="19" spans="1:1" s="116" customFormat="1" ht="12.95">
      <c r="A19" s="135" t="s">
        <v>590</v>
      </c>
    </row>
    <row r="20" spans="1:1" s="116" customFormat="1" ht="12.95"/>
    <row r="21" spans="1:1" s="116" customFormat="1" ht="12.95"/>
    <row r="22" spans="1:1" s="116" customFormat="1" ht="12.95"/>
    <row r="23" spans="1:1" s="116" customFormat="1" ht="12.95"/>
    <row r="24" spans="1:1" s="116" customFormat="1" ht="12.95"/>
    <row r="25" spans="1:1" s="116" customFormat="1" ht="12.95"/>
    <row r="26" spans="1:1" s="116" customFormat="1" ht="12.95"/>
    <row r="27" spans="1:1" s="116" customFormat="1" ht="12.95"/>
    <row r="28" spans="1:1" s="116" customFormat="1" ht="12.95"/>
    <row r="29" spans="1:1" s="116" customFormat="1" ht="12.95"/>
    <row r="30" spans="1:1" s="116" customFormat="1" ht="12.95"/>
    <row r="31" spans="1:1" s="116" customFormat="1" ht="12.95"/>
    <row r="32" spans="1:1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</sheetData>
  <sheetProtection selectLockedCells="1" selectUnlockedCells="1"/>
  <mergeCells count="1">
    <mergeCell ref="A3:D3"/>
  </mergeCells>
  <conditionalFormatting sqref="A4:C4 B5:C5">
    <cfRule type="duplicateValues" dxfId="44" priority="2"/>
  </conditionalFormatting>
  <conditionalFormatting sqref="A5">
    <cfRule type="duplicateValues" dxfId="43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89915-576E-DE41-835A-0002F024A8F5}">
  <dimension ref="A1:S40"/>
  <sheetViews>
    <sheetView showGridLines="0" topLeftCell="C2" zoomScale="87" zoomScaleNormal="87" workbookViewId="0">
      <selection activeCell="A16" sqref="A16"/>
    </sheetView>
  </sheetViews>
  <sheetFormatPr defaultColWidth="11.42578125" defaultRowHeight="15"/>
  <cols>
    <col min="1" max="1" width="36.42578125" style="128" customWidth="1"/>
    <col min="2" max="7" width="13.7109375" style="128" customWidth="1"/>
    <col min="8" max="16384" width="11.42578125" style="128"/>
  </cols>
  <sheetData>
    <row r="1" spans="1:19" s="114" customFormat="1" ht="59.25" customHeight="1"/>
    <row r="2" spans="1:19" s="115" customFormat="1" ht="3.75" customHeight="1"/>
    <row r="3" spans="1:19" ht="28.5" customHeight="1">
      <c r="A3" s="695" t="s">
        <v>110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199"/>
    </row>
    <row r="4" spans="1:19">
      <c r="A4" s="191" t="s">
        <v>597</v>
      </c>
      <c r="B4" s="191"/>
      <c r="C4" s="191"/>
    </row>
    <row r="5" spans="1:19">
      <c r="A5" s="192" t="s">
        <v>587</v>
      </c>
      <c r="B5" s="192"/>
      <c r="C5" s="192"/>
    </row>
    <row r="7" spans="1:19" s="116" customFormat="1" ht="30" customHeight="1">
      <c r="A7" s="200"/>
      <c r="B7" s="201"/>
      <c r="C7" s="202"/>
      <c r="D7" s="202"/>
      <c r="E7" s="202"/>
      <c r="F7" s="203" t="s">
        <v>589</v>
      </c>
      <c r="G7" s="204" t="s">
        <v>598</v>
      </c>
      <c r="H7" s="203"/>
      <c r="I7" s="203"/>
      <c r="J7" s="203"/>
      <c r="K7" s="203"/>
      <c r="L7" s="203"/>
      <c r="M7" s="203"/>
      <c r="N7" s="203"/>
      <c r="O7" s="203"/>
      <c r="P7" s="203"/>
      <c r="Q7" s="205"/>
      <c r="R7" s="206"/>
      <c r="S7" s="151"/>
    </row>
    <row r="8" spans="1:19" s="116" customFormat="1" ht="18" customHeight="1">
      <c r="A8" s="207" t="s">
        <v>599</v>
      </c>
      <c r="B8" s="208">
        <v>2014</v>
      </c>
      <c r="C8" s="208" t="s">
        <v>153</v>
      </c>
      <c r="D8" s="208">
        <v>2015</v>
      </c>
      <c r="E8" s="208" t="s">
        <v>153</v>
      </c>
      <c r="F8" s="208">
        <v>2016</v>
      </c>
      <c r="G8" s="208" t="s">
        <v>153</v>
      </c>
      <c r="H8" s="208">
        <v>2017</v>
      </c>
      <c r="I8" s="208" t="s">
        <v>153</v>
      </c>
      <c r="J8" s="208">
        <v>2018</v>
      </c>
      <c r="K8" s="208" t="s">
        <v>153</v>
      </c>
      <c r="L8" s="208">
        <v>2019</v>
      </c>
      <c r="M8" s="208" t="s">
        <v>153</v>
      </c>
      <c r="N8" s="208">
        <v>2020</v>
      </c>
      <c r="O8" s="209" t="s">
        <v>153</v>
      </c>
      <c r="P8" s="208">
        <v>2021</v>
      </c>
      <c r="Q8" s="209" t="s">
        <v>153</v>
      </c>
      <c r="R8" s="210"/>
      <c r="S8" s="151"/>
    </row>
    <row r="9" spans="1:19" s="116" customFormat="1" ht="18" customHeight="1">
      <c r="A9" s="211" t="s">
        <v>600</v>
      </c>
      <c r="B9" s="212">
        <v>1406</v>
      </c>
      <c r="C9" s="213">
        <f>B9/B19</f>
        <v>2.1584942736958459E-2</v>
      </c>
      <c r="D9" s="212">
        <v>1812</v>
      </c>
      <c r="E9" s="213">
        <f>D9/D19</f>
        <v>2.6035979079257428E-2</v>
      </c>
      <c r="F9" s="214">
        <v>1752</v>
      </c>
      <c r="G9" s="215">
        <f>F9/F19</f>
        <v>2.437599131814008E-2</v>
      </c>
      <c r="H9" s="214">
        <v>1442</v>
      </c>
      <c r="I9" s="216">
        <f>H9/H19</f>
        <v>1.9440250215703194E-2</v>
      </c>
      <c r="J9" s="217">
        <v>2903</v>
      </c>
      <c r="K9" s="216">
        <f>J9/J19</f>
        <v>3.7053109882956591E-2</v>
      </c>
      <c r="L9" s="214">
        <f>[10]CONSOLIDADO!$B$40</f>
        <v>2679</v>
      </c>
      <c r="M9" s="216">
        <f>L9/L19</f>
        <v>3.1060869565217392E-2</v>
      </c>
      <c r="N9" s="214">
        <v>1893</v>
      </c>
      <c r="O9" s="218">
        <f>N9/N19</f>
        <v>1.8200873026556159E-2</v>
      </c>
      <c r="P9" s="214">
        <v>2836</v>
      </c>
      <c r="Q9" s="218">
        <f>P9/P19</f>
        <v>3.0972194919511611E-2</v>
      </c>
      <c r="R9" s="219"/>
      <c r="S9" s="151"/>
    </row>
    <row r="10" spans="1:19" s="116" customFormat="1" ht="18" customHeight="1">
      <c r="A10" s="220" t="s">
        <v>601</v>
      </c>
      <c r="B10" s="212">
        <v>5220</v>
      </c>
      <c r="C10" s="213">
        <f>B10/B19</f>
        <v>8.0137554115877058E-2</v>
      </c>
      <c r="D10" s="212">
        <v>6137</v>
      </c>
      <c r="E10" s="213">
        <f>D10/D19</f>
        <v>8.8180355192827173E-2</v>
      </c>
      <c r="F10" s="212">
        <v>6799</v>
      </c>
      <c r="G10" s="213">
        <f>F10/F19</f>
        <v>9.4596098728330136E-2</v>
      </c>
      <c r="H10" s="212">
        <v>8505</v>
      </c>
      <c r="I10" s="221">
        <f>H10/H19</f>
        <v>0.11465972821397756</v>
      </c>
      <c r="J10" s="222">
        <v>9826</v>
      </c>
      <c r="K10" s="221">
        <f>J10/J19</f>
        <v>0.12541641671027609</v>
      </c>
      <c r="L10" s="212">
        <f>[10]CONSOLIDADO!$B$41</f>
        <v>11212</v>
      </c>
      <c r="M10" s="216">
        <f>L10/L19</f>
        <v>0.12999420289855074</v>
      </c>
      <c r="N10" s="212">
        <v>16555</v>
      </c>
      <c r="O10" s="218">
        <f>N10/N19</f>
        <v>0.1591735092206219</v>
      </c>
      <c r="P10" s="212">
        <v>15926</v>
      </c>
      <c r="Q10" s="218">
        <f>P10/P19</f>
        <v>0.17392918768975385</v>
      </c>
      <c r="R10" s="219"/>
      <c r="S10" s="151"/>
    </row>
    <row r="11" spans="1:19" s="116" customFormat="1" ht="18" customHeight="1">
      <c r="A11" s="220" t="s">
        <v>602</v>
      </c>
      <c r="B11" s="212">
        <v>10914</v>
      </c>
      <c r="C11" s="213">
        <f>B11/B19</f>
        <v>0.16755196659400043</v>
      </c>
      <c r="D11" s="212">
        <v>9086</v>
      </c>
      <c r="E11" s="213">
        <f>D11/D19</f>
        <v>0.13055348008506237</v>
      </c>
      <c r="F11" s="214">
        <v>8145</v>
      </c>
      <c r="G11" s="213">
        <f>F11/F19</f>
        <v>0.11332331580265464</v>
      </c>
      <c r="H11" s="214">
        <v>5154</v>
      </c>
      <c r="I11" s="216">
        <f>H11/H19</f>
        <v>6.9483390854184646E-2</v>
      </c>
      <c r="J11" s="217">
        <v>5589</v>
      </c>
      <c r="K11" s="216">
        <f>J11/J19</f>
        <v>7.1336490229364238E-2</v>
      </c>
      <c r="L11" s="214">
        <f>[10]CONSOLIDADO!$B$42</f>
        <v>6830</v>
      </c>
      <c r="M11" s="216">
        <f>L11/L19</f>
        <v>7.9188405797101444E-2</v>
      </c>
      <c r="N11" s="214">
        <v>7380</v>
      </c>
      <c r="O11" s="218">
        <f>N11/N19</f>
        <v>7.0957444762802149E-2</v>
      </c>
      <c r="P11" s="214">
        <v>5819</v>
      </c>
      <c r="Q11" s="218">
        <f>P11/P19</f>
        <v>6.3549789223074069E-2</v>
      </c>
      <c r="R11" s="219"/>
      <c r="S11" s="151"/>
    </row>
    <row r="12" spans="1:19" s="116" customFormat="1" ht="18" customHeight="1">
      <c r="A12" s="220" t="s">
        <v>603</v>
      </c>
      <c r="B12" s="223">
        <v>0</v>
      </c>
      <c r="C12" s="213">
        <v>0</v>
      </c>
      <c r="D12" s="223">
        <v>0</v>
      </c>
      <c r="E12" s="213">
        <v>0</v>
      </c>
      <c r="F12" s="212">
        <v>156</v>
      </c>
      <c r="G12" s="213">
        <f>F12/F19</f>
        <v>2.1704649803823356E-3</v>
      </c>
      <c r="H12" s="212">
        <v>49</v>
      </c>
      <c r="I12" s="221">
        <f>H12/H19</f>
        <v>6.6059102674719591E-4</v>
      </c>
      <c r="J12" s="222">
        <v>119</v>
      </c>
      <c r="K12" s="221">
        <f>J12/J19</f>
        <v>1.5188839393978071E-3</v>
      </c>
      <c r="L12" s="212">
        <f>[10]CONSOLIDADO!$B$43</f>
        <v>128</v>
      </c>
      <c r="M12" s="221">
        <f>L12/L19</f>
        <v>1.4840579710144928E-3</v>
      </c>
      <c r="N12" s="212">
        <v>0</v>
      </c>
      <c r="O12" s="218">
        <f>N12/N19</f>
        <v>0</v>
      </c>
      <c r="P12" s="212">
        <v>0</v>
      </c>
      <c r="Q12" s="218">
        <f>P12/P19</f>
        <v>0</v>
      </c>
      <c r="R12" s="219"/>
      <c r="S12" s="151"/>
    </row>
    <row r="13" spans="1:19" s="116" customFormat="1" ht="18" customHeight="1">
      <c r="A13" s="224" t="s">
        <v>604</v>
      </c>
      <c r="B13" s="212">
        <v>380</v>
      </c>
      <c r="C13" s="213">
        <f>B13/B19</f>
        <v>5.8337683072860694E-3</v>
      </c>
      <c r="D13" s="212">
        <v>511</v>
      </c>
      <c r="E13" s="213">
        <f>D13/D19</f>
        <v>7.3423759986206106E-3</v>
      </c>
      <c r="F13" s="214">
        <v>641</v>
      </c>
      <c r="G13" s="215">
        <f>F13/F19</f>
        <v>8.9183849514428027E-3</v>
      </c>
      <c r="H13" s="214">
        <v>1181</v>
      </c>
      <c r="I13" s="216">
        <f>H13/H19</f>
        <v>1.5921591889559966E-2</v>
      </c>
      <c r="J13" s="217">
        <v>993</v>
      </c>
      <c r="K13" s="216">
        <f>J13/J19</f>
        <v>1.2674384469092626E-2</v>
      </c>
      <c r="L13" s="214">
        <f>[10]CONSOLIDADO!$B$44</f>
        <v>821</v>
      </c>
      <c r="M13" s="216">
        <f>L13/L19</f>
        <v>9.5188405797101451E-3</v>
      </c>
      <c r="N13" s="214">
        <v>1295</v>
      </c>
      <c r="O13" s="218">
        <f>N13/N19</f>
        <v>1.2451204738188181E-2</v>
      </c>
      <c r="P13" s="214">
        <v>1116</v>
      </c>
      <c r="Q13" s="218">
        <f>P13/P19</f>
        <v>1.2187930017692156E-2</v>
      </c>
      <c r="R13" s="219"/>
      <c r="S13" s="151"/>
    </row>
    <row r="14" spans="1:19" s="116" customFormat="1" ht="18" customHeight="1">
      <c r="A14" s="220" t="s">
        <v>605</v>
      </c>
      <c r="B14" s="212">
        <v>0</v>
      </c>
      <c r="C14" s="213">
        <v>0</v>
      </c>
      <c r="D14" s="212">
        <v>0</v>
      </c>
      <c r="E14" s="213">
        <v>0</v>
      </c>
      <c r="F14" s="212">
        <v>1</v>
      </c>
      <c r="G14" s="213">
        <f>F14/F19</f>
        <v>1.3913237053732921E-5</v>
      </c>
      <c r="H14" s="212">
        <v>3</v>
      </c>
      <c r="I14" s="221">
        <f>H14/H19</f>
        <v>4.0444348576358927E-5</v>
      </c>
      <c r="J14" s="222">
        <v>9</v>
      </c>
      <c r="K14" s="221">
        <f>J14/J19</f>
        <v>1.1487357524857365E-4</v>
      </c>
      <c r="L14" s="212">
        <f>[10]CONSOLIDADO!$B$45</f>
        <v>4</v>
      </c>
      <c r="M14" s="221">
        <f>L14/L19</f>
        <v>4.6376811594202899E-5</v>
      </c>
      <c r="N14" s="212">
        <v>0</v>
      </c>
      <c r="O14" s="218">
        <f>N14/N19</f>
        <v>0</v>
      </c>
      <c r="P14" s="212">
        <v>0</v>
      </c>
      <c r="Q14" s="218">
        <f>P14/P19</f>
        <v>0</v>
      </c>
      <c r="R14" s="219"/>
      <c r="S14" s="151"/>
    </row>
    <row r="15" spans="1:19" s="116" customFormat="1" ht="18" customHeight="1">
      <c r="A15" s="220" t="s">
        <v>606</v>
      </c>
      <c r="B15" s="212">
        <v>868</v>
      </c>
      <c r="C15" s="213">
        <f>B15/B19</f>
        <v>1.3325554975590286E-2</v>
      </c>
      <c r="D15" s="212">
        <v>854</v>
      </c>
      <c r="E15" s="213">
        <f>D15/D19</f>
        <v>1.227082016207828E-2</v>
      </c>
      <c r="F15" s="214">
        <v>898</v>
      </c>
      <c r="G15" s="215">
        <f>F15/F19</f>
        <v>1.2494086874252163E-2</v>
      </c>
      <c r="H15" s="214">
        <v>1062</v>
      </c>
      <c r="I15" s="216">
        <f>H15/H19</f>
        <v>1.4317299396031061E-2</v>
      </c>
      <c r="J15" s="217">
        <v>643</v>
      </c>
      <c r="K15" s="216">
        <f>J15/J19</f>
        <v>8.2070787649814285E-3</v>
      </c>
      <c r="L15" s="214">
        <f>[10]CONSOLIDADO!$B$46</f>
        <v>1026</v>
      </c>
      <c r="M15" s="216">
        <f>L15/L19</f>
        <v>1.1895652173913043E-2</v>
      </c>
      <c r="N15" s="214">
        <v>1166</v>
      </c>
      <c r="O15" s="218">
        <f>N15/N19</f>
        <v>1.1210891679326193E-2</v>
      </c>
      <c r="P15" s="214">
        <v>970</v>
      </c>
      <c r="Q15" s="218">
        <f>P15/P19</f>
        <v>1.0593451717886553E-2</v>
      </c>
      <c r="R15" s="219"/>
      <c r="S15" s="151"/>
    </row>
    <row r="16" spans="1:19" s="116" customFormat="1" ht="18" customHeight="1">
      <c r="A16" s="220" t="s">
        <v>607</v>
      </c>
      <c r="B16" s="212">
        <v>30507</v>
      </c>
      <c r="C16" s="213">
        <f>B16/B19</f>
        <v>0.46834413092204241</v>
      </c>
      <c r="D16" s="212">
        <v>33693</v>
      </c>
      <c r="E16" s="213">
        <f>D16/D19</f>
        <v>0.48412265072705329</v>
      </c>
      <c r="F16" s="212">
        <v>33161</v>
      </c>
      <c r="G16" s="213">
        <f>F16/F19</f>
        <v>0.46137685393883743</v>
      </c>
      <c r="H16" s="212">
        <v>34886</v>
      </c>
      <c r="I16" s="221">
        <f>H16/H19</f>
        <v>0.47031384814495253</v>
      </c>
      <c r="J16" s="222">
        <v>36595</v>
      </c>
      <c r="K16" s="221">
        <f>J16/J19</f>
        <v>0.46708872069128365</v>
      </c>
      <c r="L16" s="212">
        <f>[10]CONSOLIDADO!$B$47</f>
        <v>39114</v>
      </c>
      <c r="M16" s="221">
        <f>L16/L19</f>
        <v>0.45349565217391302</v>
      </c>
      <c r="N16" s="212">
        <v>48650</v>
      </c>
      <c r="O16" s="218">
        <f>N16/N19</f>
        <v>0.46776147529950196</v>
      </c>
      <c r="P16" s="212">
        <v>40912</v>
      </c>
      <c r="Q16" s="218">
        <f>P16/P19</f>
        <v>0.4468033986414171</v>
      </c>
      <c r="R16" s="219"/>
      <c r="S16" s="151"/>
    </row>
    <row r="17" spans="1:19" s="116" customFormat="1" ht="18" customHeight="1">
      <c r="A17" s="220" t="s">
        <v>608</v>
      </c>
      <c r="B17" s="212">
        <v>13503</v>
      </c>
      <c r="C17" s="213">
        <f>B17/B19</f>
        <v>0.20729835119285209</v>
      </c>
      <c r="D17" s="212">
        <v>14532</v>
      </c>
      <c r="E17" s="213">
        <f>D17/D19</f>
        <v>0.20880510374159433</v>
      </c>
      <c r="F17" s="214">
        <v>16901</v>
      </c>
      <c r="G17" s="215">
        <f>F17/F19</f>
        <v>0.23514761944514009</v>
      </c>
      <c r="H17" s="214">
        <v>18265</v>
      </c>
      <c r="I17" s="216">
        <f>H17/H19</f>
        <v>0.24623867558239862</v>
      </c>
      <c r="J17" s="217">
        <v>18621</v>
      </c>
      <c r="K17" s="216">
        <f>J17/J19</f>
        <v>0.23767342718929887</v>
      </c>
      <c r="L17" s="214">
        <f>[10]CONSOLIDADO!$B$48</f>
        <v>21342</v>
      </c>
      <c r="M17" s="216">
        <f>L17/L19</f>
        <v>0.24744347826086957</v>
      </c>
      <c r="N17" s="214">
        <v>24312</v>
      </c>
      <c r="O17" s="218">
        <f>N17/N19</f>
        <v>0.23375574486087342</v>
      </c>
      <c r="P17" s="214">
        <v>21411</v>
      </c>
      <c r="Q17" s="218">
        <f>P17/P19</f>
        <v>0.23383133477491647</v>
      </c>
      <c r="R17" s="219"/>
      <c r="S17" s="151"/>
    </row>
    <row r="18" spans="1:19" s="116" customFormat="1" ht="18" customHeight="1">
      <c r="A18" s="225" t="s">
        <v>609</v>
      </c>
      <c r="B18" s="212">
        <v>2340</v>
      </c>
      <c r="C18" s="213">
        <f>B18/B19</f>
        <v>3.5923731155393164E-2</v>
      </c>
      <c r="D18" s="212">
        <v>2971</v>
      </c>
      <c r="E18" s="213">
        <f>D18/D19</f>
        <v>4.2689235013506521E-2</v>
      </c>
      <c r="F18" s="212">
        <v>3420</v>
      </c>
      <c r="G18" s="213">
        <f>F18/F19</f>
        <v>4.7583270723766592E-2</v>
      </c>
      <c r="H18" s="212">
        <v>3629</v>
      </c>
      <c r="I18" s="221">
        <f>H18/H19</f>
        <v>4.8924180327868855E-2</v>
      </c>
      <c r="J18" s="222">
        <v>3049</v>
      </c>
      <c r="K18" s="221">
        <f>J18/J19</f>
        <v>3.8916614548100116E-2</v>
      </c>
      <c r="L18" s="214">
        <v>3094</v>
      </c>
      <c r="M18" s="221">
        <f>L18/L19</f>
        <v>3.5872463768115939E-2</v>
      </c>
      <c r="N18" s="212">
        <v>2755</v>
      </c>
      <c r="O18" s="218">
        <f>N18/N19</f>
        <v>2.6488856412130068E-2</v>
      </c>
      <c r="P18" s="212">
        <v>2576</v>
      </c>
      <c r="Q18" s="218">
        <f>P18/P19</f>
        <v>2.8132713015748205E-2</v>
      </c>
      <c r="R18" s="219"/>
      <c r="S18" s="151"/>
    </row>
    <row r="19" spans="1:19" s="116" customFormat="1" ht="18" customHeight="1">
      <c r="A19" s="226" t="s">
        <v>610</v>
      </c>
      <c r="B19" s="227">
        <f t="shared" ref="B19:P19" si="0">SUM(B9:B18)</f>
        <v>65138</v>
      </c>
      <c r="C19" s="228">
        <f>SUM(C9:C18)</f>
        <v>0.99999999999999989</v>
      </c>
      <c r="D19" s="227">
        <f t="shared" si="0"/>
        <v>69596</v>
      </c>
      <c r="E19" s="228">
        <f>SUM(E9:E18)</f>
        <v>1</v>
      </c>
      <c r="F19" s="227">
        <f t="shared" si="0"/>
        <v>71874</v>
      </c>
      <c r="G19" s="228">
        <f>SUM(G9:G18)</f>
        <v>1</v>
      </c>
      <c r="H19" s="208">
        <f t="shared" si="0"/>
        <v>74176</v>
      </c>
      <c r="I19" s="228">
        <f>SUM(I9:I18)</f>
        <v>1</v>
      </c>
      <c r="J19" s="227">
        <f t="shared" si="0"/>
        <v>78347</v>
      </c>
      <c r="K19" s="228">
        <f>SUM(K9:K18)</f>
        <v>1</v>
      </c>
      <c r="L19" s="227">
        <f>SUM(L9:L18)</f>
        <v>86250</v>
      </c>
      <c r="M19" s="228">
        <f>SUM(M9:M18)</f>
        <v>1</v>
      </c>
      <c r="N19" s="227">
        <f t="shared" ref="N19" si="1">SUM(N9:N18)</f>
        <v>104006</v>
      </c>
      <c r="O19" s="229">
        <f>SUM(O9:O18)</f>
        <v>0.99999999999999989</v>
      </c>
      <c r="P19" s="227">
        <f t="shared" si="0"/>
        <v>91566</v>
      </c>
      <c r="Q19" s="229">
        <f>SUM(Q9:Q18)</f>
        <v>1</v>
      </c>
      <c r="R19" s="230"/>
      <c r="S19" s="151"/>
    </row>
    <row r="20" spans="1:19" s="116" customFormat="1">
      <c r="A20" s="151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</row>
    <row r="21" spans="1:19" s="116" customFormat="1" ht="12.95"/>
    <row r="22" spans="1:19" s="116" customFormat="1" ht="12.95">
      <c r="A22" s="135" t="s">
        <v>590</v>
      </c>
    </row>
    <row r="23" spans="1:19" s="116" customFormat="1" ht="12.95"/>
    <row r="24" spans="1:19" s="116" customFormat="1" ht="12.95"/>
    <row r="25" spans="1:19" s="116" customFormat="1" ht="12.95"/>
    <row r="26" spans="1:19" s="116" customFormat="1" ht="12.95"/>
    <row r="27" spans="1:19" s="116" customFormat="1" ht="12.95"/>
    <row r="28" spans="1:19" s="116" customFormat="1" ht="12.95"/>
    <row r="29" spans="1:19" s="116" customFormat="1" ht="12.95"/>
    <row r="30" spans="1:19" s="116" customFormat="1" ht="12.95"/>
    <row r="31" spans="1:19" s="116" customFormat="1" ht="12.95"/>
    <row r="32" spans="1:19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</sheetData>
  <sheetProtection selectLockedCells="1" selectUnlockedCells="1"/>
  <mergeCells count="1">
    <mergeCell ref="A3:Q3"/>
  </mergeCells>
  <conditionalFormatting sqref="A4:C4 B5:C5">
    <cfRule type="duplicateValues" dxfId="42" priority="2"/>
  </conditionalFormatting>
  <conditionalFormatting sqref="A5">
    <cfRule type="duplicateValues" dxfId="4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2430-9630-C445-B177-2A3398AB118B}">
  <dimension ref="A1:M40"/>
  <sheetViews>
    <sheetView showGridLines="0" topLeftCell="A2" zoomScale="87" zoomScaleNormal="87" workbookViewId="0">
      <selection activeCell="A16" sqref="A16"/>
    </sheetView>
  </sheetViews>
  <sheetFormatPr defaultColWidth="11.42578125" defaultRowHeight="15"/>
  <cols>
    <col min="1" max="1" width="22.140625" style="128" customWidth="1"/>
    <col min="2" max="9" width="15.85546875" style="128" customWidth="1"/>
    <col min="10" max="12" width="11.42578125" style="128"/>
    <col min="13" max="13" width="64.140625" style="128" customWidth="1"/>
    <col min="14" max="16384" width="11.42578125" style="128"/>
  </cols>
  <sheetData>
    <row r="1" spans="1:13" s="114" customFormat="1" ht="59.25" customHeight="1"/>
    <row r="2" spans="1:13" s="115" customFormat="1" ht="3.75" customHeight="1"/>
    <row r="3" spans="1:13" ht="28.5" customHeight="1">
      <c r="A3" s="696" t="s">
        <v>110</v>
      </c>
      <c r="B3" s="696"/>
      <c r="C3" s="696"/>
      <c r="D3" s="696"/>
      <c r="E3" s="696"/>
      <c r="F3" s="696"/>
      <c r="G3" s="696"/>
      <c r="H3" s="696"/>
      <c r="I3" s="696"/>
    </row>
    <row r="4" spans="1:13">
      <c r="A4" s="191" t="s">
        <v>94</v>
      </c>
      <c r="B4" s="191"/>
      <c r="C4" s="191"/>
    </row>
    <row r="5" spans="1:13">
      <c r="A5" s="192" t="s">
        <v>587</v>
      </c>
      <c r="B5" s="192"/>
      <c r="C5" s="192"/>
    </row>
    <row r="7" spans="1:13" s="116" customFormat="1" ht="18" customHeight="1">
      <c r="A7" s="231" t="s">
        <v>589</v>
      </c>
      <c r="B7" s="232"/>
      <c r="C7" s="233"/>
      <c r="D7" s="234" t="s">
        <v>598</v>
      </c>
      <c r="E7" s="233"/>
      <c r="F7" s="233"/>
      <c r="G7" s="233"/>
      <c r="H7" s="233"/>
      <c r="I7" s="235"/>
    </row>
    <row r="8" spans="1:13" s="116" customFormat="1" ht="18" customHeight="1">
      <c r="A8" s="208" t="s">
        <v>611</v>
      </c>
      <c r="B8" s="208">
        <v>2014</v>
      </c>
      <c r="C8" s="208">
        <v>2015</v>
      </c>
      <c r="D8" s="236">
        <v>2016</v>
      </c>
      <c r="E8" s="208">
        <v>2017</v>
      </c>
      <c r="F8" s="208">
        <v>2018</v>
      </c>
      <c r="G8" s="208">
        <v>2019</v>
      </c>
      <c r="H8" s="208">
        <v>2020</v>
      </c>
      <c r="I8" s="208">
        <v>2021</v>
      </c>
    </row>
    <row r="9" spans="1:13" s="116" customFormat="1" ht="18" customHeight="1">
      <c r="A9" s="237" t="s">
        <v>612</v>
      </c>
      <c r="B9" s="238">
        <v>4379</v>
      </c>
      <c r="C9" s="238">
        <v>3225</v>
      </c>
      <c r="D9" s="238">
        <v>5485</v>
      </c>
      <c r="E9" s="238">
        <v>3141</v>
      </c>
      <c r="F9" s="238">
        <v>5494</v>
      </c>
      <c r="G9" s="238">
        <v>6341</v>
      </c>
      <c r="H9" s="238">
        <v>6179</v>
      </c>
      <c r="I9" s="238">
        <v>6009</v>
      </c>
      <c r="M9" s="151"/>
    </row>
    <row r="10" spans="1:13" s="116" customFormat="1" ht="18" customHeight="1">
      <c r="A10" s="237" t="s">
        <v>613</v>
      </c>
      <c r="B10" s="239">
        <v>5751</v>
      </c>
      <c r="C10" s="239">
        <v>6456</v>
      </c>
      <c r="D10" s="239">
        <v>6206</v>
      </c>
      <c r="E10" s="239">
        <v>6516</v>
      </c>
      <c r="F10" s="239">
        <v>7003</v>
      </c>
      <c r="G10" s="239">
        <v>6223</v>
      </c>
      <c r="H10" s="239">
        <v>6515</v>
      </c>
      <c r="I10" s="239">
        <v>6975</v>
      </c>
    </row>
    <row r="11" spans="1:13" s="116" customFormat="1" ht="18" customHeight="1">
      <c r="A11" s="237" t="s">
        <v>614</v>
      </c>
      <c r="B11" s="238">
        <v>5747</v>
      </c>
      <c r="C11" s="238">
        <v>6813</v>
      </c>
      <c r="D11" s="238">
        <v>6028</v>
      </c>
      <c r="E11" s="238">
        <v>6923</v>
      </c>
      <c r="F11" s="238">
        <v>5614</v>
      </c>
      <c r="G11" s="238">
        <v>7420</v>
      </c>
      <c r="H11" s="238">
        <v>7519</v>
      </c>
      <c r="I11" s="238">
        <v>7035</v>
      </c>
    </row>
    <row r="12" spans="1:13" s="116" customFormat="1" ht="18" customHeight="1">
      <c r="A12" s="237" t="s">
        <v>615</v>
      </c>
      <c r="B12" s="239">
        <v>4978</v>
      </c>
      <c r="C12" s="239">
        <v>6094</v>
      </c>
      <c r="D12" s="239">
        <v>5849</v>
      </c>
      <c r="E12" s="239">
        <v>6148</v>
      </c>
      <c r="F12" s="239">
        <v>6947</v>
      </c>
      <c r="G12" s="239">
        <v>8155</v>
      </c>
      <c r="H12" s="239">
        <v>7276</v>
      </c>
      <c r="I12" s="239">
        <v>7054</v>
      </c>
    </row>
    <row r="13" spans="1:13" s="116" customFormat="1" ht="18" customHeight="1">
      <c r="A13" s="237" t="s">
        <v>616</v>
      </c>
      <c r="B13" s="238">
        <v>5837</v>
      </c>
      <c r="C13" s="238">
        <v>7004</v>
      </c>
      <c r="D13" s="238">
        <v>7157</v>
      </c>
      <c r="E13" s="238">
        <v>7015</v>
      </c>
      <c r="F13" s="238">
        <v>7157</v>
      </c>
      <c r="G13" s="238">
        <v>8985</v>
      </c>
      <c r="H13" s="238">
        <v>8547</v>
      </c>
      <c r="I13" s="238">
        <v>7480</v>
      </c>
    </row>
    <row r="14" spans="1:13" s="116" customFormat="1" ht="18" customHeight="1">
      <c r="A14" s="237" t="s">
        <v>617</v>
      </c>
      <c r="B14" s="239">
        <v>4293</v>
      </c>
      <c r="C14" s="239">
        <v>6187</v>
      </c>
      <c r="D14" s="239">
        <v>6781</v>
      </c>
      <c r="E14" s="239">
        <v>7514</v>
      </c>
      <c r="F14" s="239">
        <v>7424</v>
      </c>
      <c r="G14" s="239">
        <v>7764</v>
      </c>
      <c r="H14" s="239">
        <v>10242</v>
      </c>
      <c r="I14" s="239">
        <v>8312</v>
      </c>
    </row>
    <row r="15" spans="1:13" s="116" customFormat="1" ht="18" customHeight="1">
      <c r="A15" s="237" t="s">
        <v>618</v>
      </c>
      <c r="B15" s="238">
        <v>5380</v>
      </c>
      <c r="C15" s="238">
        <v>6135</v>
      </c>
      <c r="D15" s="238">
        <v>6113</v>
      </c>
      <c r="E15" s="238">
        <v>5909</v>
      </c>
      <c r="F15" s="238">
        <v>6364</v>
      </c>
      <c r="G15" s="238">
        <v>7592</v>
      </c>
      <c r="H15" s="238">
        <v>12812</v>
      </c>
      <c r="I15" s="238">
        <v>8285</v>
      </c>
    </row>
    <row r="16" spans="1:13" s="116" customFormat="1" ht="18" customHeight="1">
      <c r="A16" s="237" t="s">
        <v>619</v>
      </c>
      <c r="B16" s="239">
        <v>5038</v>
      </c>
      <c r="C16" s="239">
        <v>5747</v>
      </c>
      <c r="D16" s="239">
        <v>6016</v>
      </c>
      <c r="E16" s="239">
        <v>6435</v>
      </c>
      <c r="F16" s="239">
        <v>6768</v>
      </c>
      <c r="G16" s="239">
        <v>6401</v>
      </c>
      <c r="H16" s="239">
        <v>9255</v>
      </c>
      <c r="I16" s="239">
        <v>9663</v>
      </c>
    </row>
    <row r="17" spans="1:10" s="116" customFormat="1" ht="18" customHeight="1">
      <c r="A17" s="237" t="s">
        <v>620</v>
      </c>
      <c r="B17" s="238">
        <v>6001</v>
      </c>
      <c r="C17" s="238">
        <v>6057</v>
      </c>
      <c r="D17" s="238">
        <v>5861</v>
      </c>
      <c r="E17" s="238">
        <v>5861</v>
      </c>
      <c r="F17" s="238">
        <v>6493</v>
      </c>
      <c r="G17" s="238">
        <v>7233</v>
      </c>
      <c r="H17" s="238">
        <v>10497</v>
      </c>
      <c r="I17" s="238">
        <v>8346</v>
      </c>
    </row>
    <row r="18" spans="1:10" s="116" customFormat="1" ht="18" customHeight="1">
      <c r="A18" s="237" t="s">
        <v>621</v>
      </c>
      <c r="B18" s="239">
        <v>6164</v>
      </c>
      <c r="C18" s="239">
        <v>5928</v>
      </c>
      <c r="D18" s="239">
        <v>4621</v>
      </c>
      <c r="E18" s="239">
        <v>7568</v>
      </c>
      <c r="F18" s="239">
        <v>6751</v>
      </c>
      <c r="G18" s="239">
        <v>7542</v>
      </c>
      <c r="H18" s="239">
        <v>7527</v>
      </c>
      <c r="I18" s="239">
        <v>7591</v>
      </c>
    </row>
    <row r="19" spans="1:10" s="116" customFormat="1" ht="18" customHeight="1">
      <c r="A19" s="237" t="s">
        <v>622</v>
      </c>
      <c r="B19" s="238">
        <v>5162</v>
      </c>
      <c r="C19" s="238">
        <v>5541</v>
      </c>
      <c r="D19" s="238">
        <v>7401</v>
      </c>
      <c r="E19" s="238">
        <v>6113</v>
      </c>
      <c r="F19" s="238">
        <v>6156</v>
      </c>
      <c r="G19" s="238">
        <v>7173</v>
      </c>
      <c r="H19" s="238">
        <v>9970</v>
      </c>
      <c r="I19" s="238">
        <v>6535</v>
      </c>
    </row>
    <row r="20" spans="1:10" s="116" customFormat="1" ht="18" customHeight="1" thickBot="1">
      <c r="A20" s="240" t="s">
        <v>623</v>
      </c>
      <c r="B20" s="241">
        <v>6408</v>
      </c>
      <c r="C20" s="241">
        <v>4409</v>
      </c>
      <c r="D20" s="241">
        <v>4356</v>
      </c>
      <c r="E20" s="241">
        <v>5033</v>
      </c>
      <c r="F20" s="241">
        <v>6176</v>
      </c>
      <c r="G20" s="242">
        <v>5421</v>
      </c>
      <c r="H20" s="242">
        <v>7667</v>
      </c>
      <c r="I20" s="242">
        <v>8281</v>
      </c>
    </row>
    <row r="21" spans="1:10" s="116" customFormat="1" ht="18" customHeight="1" thickBot="1">
      <c r="A21" s="243" t="s">
        <v>610</v>
      </c>
      <c r="B21" s="244">
        <f t="shared" ref="B21:I21" si="0">SUM(B9:B20)</f>
        <v>65138</v>
      </c>
      <c r="C21" s="245">
        <f t="shared" si="0"/>
        <v>69596</v>
      </c>
      <c r="D21" s="245">
        <f t="shared" si="0"/>
        <v>71874</v>
      </c>
      <c r="E21" s="245">
        <f t="shared" si="0"/>
        <v>74176</v>
      </c>
      <c r="F21" s="245">
        <f t="shared" si="0"/>
        <v>78347</v>
      </c>
      <c r="G21" s="245">
        <f>SUM(G9:G20)</f>
        <v>86250</v>
      </c>
      <c r="H21" s="245">
        <f t="shared" ref="H21" si="1">SUM(H9:H20)</f>
        <v>104006</v>
      </c>
      <c r="I21" s="245">
        <f t="shared" si="0"/>
        <v>91566</v>
      </c>
      <c r="J21" s="116" t="s">
        <v>589</v>
      </c>
    </row>
    <row r="22" spans="1:10" s="116" customFormat="1" ht="12.95"/>
    <row r="23" spans="1:10" s="116" customFormat="1" ht="12.95"/>
    <row r="24" spans="1:10" s="116" customFormat="1" ht="12.95">
      <c r="A24" s="135" t="s">
        <v>590</v>
      </c>
    </row>
    <row r="25" spans="1:10" s="116" customFormat="1" ht="12.95"/>
    <row r="26" spans="1:10" s="116" customFormat="1" ht="12.95"/>
    <row r="27" spans="1:10" s="116" customFormat="1" ht="12.95"/>
    <row r="28" spans="1:10" s="116" customFormat="1" ht="12.95"/>
    <row r="29" spans="1:10" s="116" customFormat="1" ht="12.95"/>
    <row r="30" spans="1:10" s="116" customFormat="1" ht="12.95"/>
    <row r="31" spans="1:10" s="116" customFormat="1" ht="12.95"/>
    <row r="32" spans="1:10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</sheetData>
  <sheetProtection selectLockedCells="1" selectUnlockedCells="1"/>
  <mergeCells count="1">
    <mergeCell ref="A3:I3"/>
  </mergeCells>
  <conditionalFormatting sqref="A4:C4 B5:C5">
    <cfRule type="duplicateValues" dxfId="40" priority="2"/>
  </conditionalFormatting>
  <conditionalFormatting sqref="A5">
    <cfRule type="duplicateValues" dxfId="3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C48E-F58C-3347-A04C-594C86C8D6D6}">
  <dimension ref="A1:M43"/>
  <sheetViews>
    <sheetView showGridLines="0" zoomScale="87" zoomScaleNormal="87" workbookViewId="0">
      <selection activeCell="A16" sqref="A16"/>
    </sheetView>
  </sheetViews>
  <sheetFormatPr defaultColWidth="11.42578125" defaultRowHeight="15"/>
  <cols>
    <col min="1" max="1" width="24.7109375" style="128" customWidth="1"/>
    <col min="2" max="9" width="15.42578125" style="128" customWidth="1"/>
    <col min="10" max="16384" width="11.42578125" style="128"/>
  </cols>
  <sheetData>
    <row r="1" spans="1:13" s="114" customFormat="1" ht="59.25" customHeight="1">
      <c r="M1" s="151"/>
    </row>
    <row r="2" spans="1:13" s="115" customFormat="1" ht="3.75" customHeight="1">
      <c r="M2" s="151"/>
    </row>
    <row r="3" spans="1:13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M3" s="151" t="s">
        <v>589</v>
      </c>
    </row>
    <row r="4" spans="1:13">
      <c r="A4" s="117" t="s">
        <v>624</v>
      </c>
      <c r="B4" s="117"/>
      <c r="C4" s="117"/>
      <c r="D4" s="246"/>
      <c r="E4" s="246"/>
    </row>
    <row r="5" spans="1:13">
      <c r="A5" s="247" t="s">
        <v>625</v>
      </c>
      <c r="B5" s="247"/>
      <c r="C5" s="247"/>
      <c r="D5" s="246"/>
      <c r="E5" s="246"/>
    </row>
    <row r="7" spans="1:13" s="116" customFormat="1" ht="18" customHeight="1">
      <c r="A7" s="231"/>
      <c r="B7" s="697" t="s">
        <v>598</v>
      </c>
      <c r="C7" s="697"/>
      <c r="D7" s="697"/>
      <c r="E7" s="697"/>
      <c r="F7" s="697"/>
      <c r="G7" s="697"/>
      <c r="H7" s="697"/>
      <c r="I7" s="697"/>
    </row>
    <row r="8" spans="1:13" s="116" customFormat="1" ht="18" customHeight="1">
      <c r="A8" s="208" t="s">
        <v>626</v>
      </c>
      <c r="B8" s="208">
        <v>2014</v>
      </c>
      <c r="C8" s="208">
        <v>2015</v>
      </c>
      <c r="D8" s="208">
        <v>2016</v>
      </c>
      <c r="E8" s="208">
        <v>2017</v>
      </c>
      <c r="F8" s="208">
        <v>2018</v>
      </c>
      <c r="G8" s="208">
        <v>2019</v>
      </c>
      <c r="H8" s="208">
        <v>2020</v>
      </c>
      <c r="I8" s="208">
        <v>2021</v>
      </c>
    </row>
    <row r="9" spans="1:13" s="116" customFormat="1" ht="18" customHeight="1">
      <c r="A9" s="248" t="s">
        <v>115</v>
      </c>
      <c r="B9" s="248">
        <v>27</v>
      </c>
      <c r="C9" s="248">
        <v>39</v>
      </c>
      <c r="D9" s="248">
        <v>18</v>
      </c>
      <c r="E9" s="248">
        <v>18</v>
      </c>
      <c r="F9" s="248">
        <v>21</v>
      </c>
      <c r="G9" s="248">
        <v>19</v>
      </c>
      <c r="H9" s="248">
        <v>28</v>
      </c>
      <c r="I9" s="248">
        <v>10</v>
      </c>
    </row>
    <row r="10" spans="1:13" s="116" customFormat="1" ht="18" customHeight="1">
      <c r="A10" s="248" t="s">
        <v>116</v>
      </c>
      <c r="B10" s="248">
        <v>8244</v>
      </c>
      <c r="C10" s="248">
        <v>9599</v>
      </c>
      <c r="D10" s="248">
        <v>9419</v>
      </c>
      <c r="E10" s="248">
        <v>10813</v>
      </c>
      <c r="F10" s="248">
        <v>11026</v>
      </c>
      <c r="G10" s="248">
        <v>11830</v>
      </c>
      <c r="H10" s="248">
        <v>14298</v>
      </c>
      <c r="I10" s="248">
        <v>13740</v>
      </c>
    </row>
    <row r="11" spans="1:13" s="116" customFormat="1" ht="18" customHeight="1">
      <c r="A11" s="248" t="s">
        <v>117</v>
      </c>
      <c r="B11" s="248">
        <v>27</v>
      </c>
      <c r="C11" s="248">
        <v>85</v>
      </c>
      <c r="D11" s="248">
        <v>98</v>
      </c>
      <c r="E11" s="248">
        <v>62</v>
      </c>
      <c r="F11" s="248">
        <v>151</v>
      </c>
      <c r="G11" s="248">
        <v>141</v>
      </c>
      <c r="H11" s="248">
        <v>426</v>
      </c>
      <c r="I11" s="248">
        <v>84</v>
      </c>
    </row>
    <row r="12" spans="1:13" s="116" customFormat="1" ht="18" customHeight="1">
      <c r="A12" s="248" t="s">
        <v>627</v>
      </c>
      <c r="B12" s="248">
        <v>2220</v>
      </c>
      <c r="C12" s="248">
        <v>2989</v>
      </c>
      <c r="D12" s="248">
        <v>2576</v>
      </c>
      <c r="E12" s="248">
        <v>3103</v>
      </c>
      <c r="F12" s="248">
        <v>3654</v>
      </c>
      <c r="G12" s="248">
        <v>4751</v>
      </c>
      <c r="H12" s="248">
        <v>6850</v>
      </c>
      <c r="I12" s="248">
        <v>4595</v>
      </c>
    </row>
    <row r="13" spans="1:13" s="116" customFormat="1" ht="18" customHeight="1">
      <c r="A13" s="248" t="s">
        <v>628</v>
      </c>
      <c r="B13" s="249">
        <v>1641</v>
      </c>
      <c r="C13" s="248">
        <v>1914</v>
      </c>
      <c r="D13" s="248">
        <v>1928</v>
      </c>
      <c r="E13" s="248">
        <v>2685</v>
      </c>
      <c r="F13" s="248">
        <v>2449</v>
      </c>
      <c r="G13" s="248">
        <v>2790</v>
      </c>
      <c r="H13" s="248">
        <v>3181</v>
      </c>
      <c r="I13" s="248">
        <v>3101</v>
      </c>
    </row>
    <row r="14" spans="1:13" s="116" customFormat="1" ht="18" customHeight="1">
      <c r="A14" s="248" t="s">
        <v>629</v>
      </c>
      <c r="B14" s="249">
        <v>1404</v>
      </c>
      <c r="C14" s="248">
        <v>1825</v>
      </c>
      <c r="D14" s="248">
        <v>1182</v>
      </c>
      <c r="E14" s="248">
        <v>1378</v>
      </c>
      <c r="F14" s="248">
        <v>1157</v>
      </c>
      <c r="G14" s="248">
        <v>1132</v>
      </c>
      <c r="H14" s="248">
        <v>1478</v>
      </c>
      <c r="I14" s="248">
        <v>1336</v>
      </c>
    </row>
    <row r="15" spans="1:13" s="116" customFormat="1" ht="18" customHeight="1">
      <c r="A15" s="248" t="s">
        <v>122</v>
      </c>
      <c r="B15" s="249">
        <v>912</v>
      </c>
      <c r="C15" s="248">
        <v>763</v>
      </c>
      <c r="D15" s="248">
        <v>796</v>
      </c>
      <c r="E15" s="248">
        <v>996</v>
      </c>
      <c r="F15" s="248">
        <v>1596</v>
      </c>
      <c r="G15" s="248">
        <v>1107</v>
      </c>
      <c r="H15" s="248">
        <v>1268</v>
      </c>
      <c r="I15" s="248">
        <v>923</v>
      </c>
    </row>
    <row r="16" spans="1:13" s="116" customFormat="1" ht="18" customHeight="1">
      <c r="A16" s="248" t="s">
        <v>630</v>
      </c>
      <c r="B16" s="249">
        <v>145</v>
      </c>
      <c r="C16" s="248">
        <v>138</v>
      </c>
      <c r="D16" s="248">
        <v>133</v>
      </c>
      <c r="E16" s="248">
        <v>248</v>
      </c>
      <c r="F16" s="248">
        <v>304</v>
      </c>
      <c r="G16" s="248">
        <v>295</v>
      </c>
      <c r="H16" s="248">
        <v>255</v>
      </c>
      <c r="I16" s="248">
        <v>237</v>
      </c>
    </row>
    <row r="17" spans="1:9" s="116" customFormat="1" ht="18" customHeight="1">
      <c r="A17" s="248" t="s">
        <v>124</v>
      </c>
      <c r="B17" s="249">
        <v>157</v>
      </c>
      <c r="C17" s="248">
        <v>210</v>
      </c>
      <c r="D17" s="248">
        <v>397</v>
      </c>
      <c r="E17" s="248">
        <v>268</v>
      </c>
      <c r="F17" s="248">
        <v>278</v>
      </c>
      <c r="G17" s="248">
        <v>216</v>
      </c>
      <c r="H17" s="248">
        <v>264</v>
      </c>
      <c r="I17" s="248">
        <v>277</v>
      </c>
    </row>
    <row r="18" spans="1:9" s="116" customFormat="1" ht="18" customHeight="1">
      <c r="A18" s="248" t="s">
        <v>125</v>
      </c>
      <c r="B18" s="249">
        <v>498</v>
      </c>
      <c r="C18" s="248">
        <v>473</v>
      </c>
      <c r="D18" s="248">
        <v>432</v>
      </c>
      <c r="E18" s="248">
        <v>582</v>
      </c>
      <c r="F18" s="248">
        <v>553</v>
      </c>
      <c r="G18" s="248">
        <v>541</v>
      </c>
      <c r="H18" s="248">
        <v>793</v>
      </c>
      <c r="I18" s="248">
        <v>689</v>
      </c>
    </row>
    <row r="19" spans="1:9" s="116" customFormat="1" ht="18" customHeight="1">
      <c r="A19" s="248" t="s">
        <v>126</v>
      </c>
      <c r="B19" s="249">
        <v>1020</v>
      </c>
      <c r="C19" s="248">
        <v>909</v>
      </c>
      <c r="D19" s="248">
        <v>1187</v>
      </c>
      <c r="E19" s="248">
        <v>1051</v>
      </c>
      <c r="F19" s="248">
        <v>1167</v>
      </c>
      <c r="G19" s="248">
        <v>2174</v>
      </c>
      <c r="H19" s="248">
        <v>1873</v>
      </c>
      <c r="I19" s="248">
        <v>1824</v>
      </c>
    </row>
    <row r="20" spans="1:9" s="116" customFormat="1" ht="18" customHeight="1">
      <c r="A20" s="248" t="s">
        <v>631</v>
      </c>
      <c r="B20" s="249">
        <v>198</v>
      </c>
      <c r="C20" s="248">
        <v>255</v>
      </c>
      <c r="D20" s="248">
        <v>283</v>
      </c>
      <c r="E20" s="248">
        <v>162</v>
      </c>
      <c r="F20" s="248">
        <v>308</v>
      </c>
      <c r="G20" s="248">
        <v>260</v>
      </c>
      <c r="H20" s="248">
        <v>381</v>
      </c>
      <c r="I20" s="248">
        <v>272</v>
      </c>
    </row>
    <row r="21" spans="1:9" s="116" customFormat="1" ht="18" customHeight="1">
      <c r="A21" s="248" t="s">
        <v>632</v>
      </c>
      <c r="B21" s="249">
        <v>734</v>
      </c>
      <c r="C21" s="248">
        <v>764</v>
      </c>
      <c r="D21" s="248">
        <v>696</v>
      </c>
      <c r="E21" s="248">
        <v>457</v>
      </c>
      <c r="F21" s="248">
        <v>858</v>
      </c>
      <c r="G21" s="248">
        <v>1023</v>
      </c>
      <c r="H21" s="248">
        <v>973</v>
      </c>
      <c r="I21" s="248">
        <v>1123</v>
      </c>
    </row>
    <row r="22" spans="1:9" s="116" customFormat="1" ht="18" customHeight="1">
      <c r="A22" s="248" t="s">
        <v>129</v>
      </c>
      <c r="B22" s="249">
        <v>31493</v>
      </c>
      <c r="C22" s="248">
        <v>31593</v>
      </c>
      <c r="D22" s="248">
        <v>35760</v>
      </c>
      <c r="E22" s="248">
        <v>34159</v>
      </c>
      <c r="F22" s="248">
        <v>37032</v>
      </c>
      <c r="G22" s="248">
        <v>39515</v>
      </c>
      <c r="H22" s="248">
        <v>46445</v>
      </c>
      <c r="I22" s="248">
        <v>39876</v>
      </c>
    </row>
    <row r="23" spans="1:9" s="116" customFormat="1" ht="18" customHeight="1">
      <c r="A23" s="248" t="s">
        <v>633</v>
      </c>
      <c r="B23" s="249">
        <v>202</v>
      </c>
      <c r="C23" s="248">
        <v>313</v>
      </c>
      <c r="D23" s="248">
        <v>207</v>
      </c>
      <c r="E23" s="248">
        <v>282</v>
      </c>
      <c r="F23" s="248">
        <v>391</v>
      </c>
      <c r="G23" s="248">
        <v>220</v>
      </c>
      <c r="H23" s="248">
        <v>376</v>
      </c>
      <c r="I23" s="248">
        <v>511</v>
      </c>
    </row>
    <row r="24" spans="1:9" s="116" customFormat="1" ht="18" customHeight="1">
      <c r="A24" s="248" t="s">
        <v>131</v>
      </c>
      <c r="B24" s="249">
        <v>17</v>
      </c>
      <c r="C24" s="248">
        <v>11</v>
      </c>
      <c r="D24" s="248">
        <v>18</v>
      </c>
      <c r="E24" s="248">
        <v>9</v>
      </c>
      <c r="F24" s="248">
        <v>26</v>
      </c>
      <c r="G24" s="248">
        <v>33</v>
      </c>
      <c r="H24" s="248">
        <v>79</v>
      </c>
      <c r="I24" s="248">
        <v>121</v>
      </c>
    </row>
    <row r="25" spans="1:9" s="116" customFormat="1" ht="18" customHeight="1">
      <c r="A25" s="248" t="s">
        <v>132</v>
      </c>
      <c r="B25" s="249">
        <v>520</v>
      </c>
      <c r="C25" s="248">
        <v>474</v>
      </c>
      <c r="D25" s="248">
        <v>751</v>
      </c>
      <c r="E25" s="248">
        <v>575</v>
      </c>
      <c r="F25" s="248">
        <v>585</v>
      </c>
      <c r="G25" s="248">
        <v>776</v>
      </c>
      <c r="H25" s="248">
        <v>840</v>
      </c>
      <c r="I25" s="248">
        <v>760</v>
      </c>
    </row>
    <row r="26" spans="1:9" s="116" customFormat="1" ht="18" customHeight="1">
      <c r="A26" s="248" t="s">
        <v>134</v>
      </c>
      <c r="B26" s="249">
        <v>1050</v>
      </c>
      <c r="C26" s="248">
        <v>1207</v>
      </c>
      <c r="D26" s="248">
        <v>973</v>
      </c>
      <c r="E26" s="248">
        <v>856</v>
      </c>
      <c r="F26" s="248">
        <v>899</v>
      </c>
      <c r="G26" s="248">
        <v>1162</v>
      </c>
      <c r="H26" s="248">
        <v>1290</v>
      </c>
      <c r="I26" s="248">
        <v>1293</v>
      </c>
    </row>
    <row r="27" spans="1:9" s="116" customFormat="1" ht="18" customHeight="1">
      <c r="A27" s="248" t="s">
        <v>135</v>
      </c>
      <c r="B27" s="249">
        <v>1109</v>
      </c>
      <c r="C27" s="248">
        <v>1139</v>
      </c>
      <c r="D27" s="248">
        <v>830</v>
      </c>
      <c r="E27" s="248">
        <v>695</v>
      </c>
      <c r="F27" s="248">
        <v>1007</v>
      </c>
      <c r="G27" s="248">
        <v>851</v>
      </c>
      <c r="H27" s="248">
        <v>1455</v>
      </c>
      <c r="I27" s="248">
        <v>993</v>
      </c>
    </row>
    <row r="28" spans="1:9" s="116" customFormat="1" ht="18" customHeight="1">
      <c r="A28" s="248" t="s">
        <v>136</v>
      </c>
      <c r="B28" s="249">
        <v>569</v>
      </c>
      <c r="C28" s="248">
        <v>946</v>
      </c>
      <c r="D28" s="248">
        <v>915</v>
      </c>
      <c r="E28" s="248">
        <v>1028</v>
      </c>
      <c r="F28" s="248">
        <v>808</v>
      </c>
      <c r="G28" s="248">
        <v>720</v>
      </c>
      <c r="H28" s="248">
        <v>1012</v>
      </c>
      <c r="I28" s="248">
        <v>1164</v>
      </c>
    </row>
    <row r="29" spans="1:9" s="116" customFormat="1" ht="18" customHeight="1">
      <c r="A29" s="248" t="s">
        <v>137</v>
      </c>
      <c r="B29" s="249">
        <v>742</v>
      </c>
      <c r="C29" s="248">
        <v>803</v>
      </c>
      <c r="D29" s="248">
        <v>832</v>
      </c>
      <c r="E29" s="248">
        <v>682</v>
      </c>
      <c r="F29" s="248">
        <v>904</v>
      </c>
      <c r="G29" s="248">
        <v>1161</v>
      </c>
      <c r="H29" s="248">
        <v>1375</v>
      </c>
      <c r="I29" s="248">
        <v>1690</v>
      </c>
    </row>
    <row r="30" spans="1:9" s="116" customFormat="1" ht="18" customHeight="1">
      <c r="A30" s="248" t="s">
        <v>138</v>
      </c>
      <c r="B30" s="249">
        <v>74</v>
      </c>
      <c r="C30" s="248">
        <v>84</v>
      </c>
      <c r="D30" s="248">
        <v>51</v>
      </c>
      <c r="E30" s="248">
        <v>92</v>
      </c>
      <c r="F30" s="248">
        <v>70</v>
      </c>
      <c r="G30" s="248">
        <v>84</v>
      </c>
      <c r="H30" s="248">
        <v>260</v>
      </c>
      <c r="I30" s="248">
        <v>80</v>
      </c>
    </row>
    <row r="31" spans="1:9" s="116" customFormat="1" ht="18" customHeight="1">
      <c r="A31" s="248" t="s">
        <v>634</v>
      </c>
      <c r="B31" s="249">
        <v>518</v>
      </c>
      <c r="C31" s="248">
        <v>488</v>
      </c>
      <c r="D31" s="248">
        <v>562</v>
      </c>
      <c r="E31" s="248">
        <v>615</v>
      </c>
      <c r="F31" s="248">
        <v>511</v>
      </c>
      <c r="G31" s="248">
        <v>505</v>
      </c>
      <c r="H31" s="248">
        <v>814</v>
      </c>
      <c r="I31" s="248">
        <v>843</v>
      </c>
    </row>
    <row r="32" spans="1:9" s="116" customFormat="1" ht="18" customHeight="1">
      <c r="A32" s="248" t="s">
        <v>140</v>
      </c>
      <c r="B32" s="249">
        <v>1002</v>
      </c>
      <c r="C32" s="248">
        <v>1169</v>
      </c>
      <c r="D32" s="248">
        <v>1045</v>
      </c>
      <c r="E32" s="248">
        <v>1381</v>
      </c>
      <c r="F32" s="248">
        <v>1263</v>
      </c>
      <c r="G32" s="248">
        <v>1769</v>
      </c>
      <c r="H32" s="248">
        <v>1929</v>
      </c>
      <c r="I32" s="248">
        <v>1296</v>
      </c>
    </row>
    <row r="33" spans="1:9" s="116" customFormat="1" ht="18" customHeight="1">
      <c r="A33" s="248" t="s">
        <v>635</v>
      </c>
      <c r="B33" s="249">
        <v>150</v>
      </c>
      <c r="C33" s="248">
        <v>176</v>
      </c>
      <c r="D33" s="248">
        <v>120</v>
      </c>
      <c r="E33" s="248">
        <v>60</v>
      </c>
      <c r="F33" s="248">
        <v>67</v>
      </c>
      <c r="G33" s="248">
        <v>128</v>
      </c>
      <c r="H33" s="248">
        <v>140</v>
      </c>
      <c r="I33" s="248">
        <v>158</v>
      </c>
    </row>
    <row r="34" spans="1:9" s="116" customFormat="1" ht="18" customHeight="1">
      <c r="A34" s="248" t="s">
        <v>141</v>
      </c>
      <c r="B34" s="249">
        <v>2107</v>
      </c>
      <c r="C34" s="248">
        <v>2336</v>
      </c>
      <c r="D34" s="248">
        <v>2353</v>
      </c>
      <c r="E34" s="248">
        <v>2604</v>
      </c>
      <c r="F34" s="248">
        <v>2059</v>
      </c>
      <c r="G34" s="248">
        <v>2913</v>
      </c>
      <c r="H34" s="248">
        <v>2855</v>
      </c>
      <c r="I34" s="248">
        <v>3030</v>
      </c>
    </row>
    <row r="35" spans="1:9" s="116" customFormat="1" ht="18" customHeight="1">
      <c r="A35" s="248" t="s">
        <v>142</v>
      </c>
      <c r="B35" s="249">
        <v>560</v>
      </c>
      <c r="C35" s="248">
        <v>834</v>
      </c>
      <c r="D35" s="248">
        <v>509</v>
      </c>
      <c r="E35" s="248">
        <v>555</v>
      </c>
      <c r="F35" s="248">
        <v>476</v>
      </c>
      <c r="G35" s="248">
        <v>663</v>
      </c>
      <c r="H35" s="248">
        <v>617</v>
      </c>
      <c r="I35" s="248">
        <v>732</v>
      </c>
    </row>
    <row r="36" spans="1:9" s="116" customFormat="1" ht="18" customHeight="1">
      <c r="A36" s="248" t="s">
        <v>143</v>
      </c>
      <c r="B36" s="249">
        <v>1195</v>
      </c>
      <c r="C36" s="248">
        <v>1144</v>
      </c>
      <c r="D36" s="248">
        <v>1013</v>
      </c>
      <c r="E36" s="248">
        <v>1445</v>
      </c>
      <c r="F36" s="248">
        <v>1111</v>
      </c>
      <c r="G36" s="248">
        <v>1003</v>
      </c>
      <c r="H36" s="248">
        <v>1476</v>
      </c>
      <c r="I36" s="248">
        <v>1187</v>
      </c>
    </row>
    <row r="37" spans="1:9" s="116" customFormat="1" ht="18" customHeight="1">
      <c r="A37" s="248" t="s">
        <v>144</v>
      </c>
      <c r="B37" s="249">
        <v>5780</v>
      </c>
      <c r="C37" s="248">
        <v>5955</v>
      </c>
      <c r="D37" s="248">
        <v>5703</v>
      </c>
      <c r="E37" s="248">
        <v>5908</v>
      </c>
      <c r="F37" s="248">
        <v>6217</v>
      </c>
      <c r="G37" s="248">
        <v>6753</v>
      </c>
      <c r="H37" s="248">
        <v>9097</v>
      </c>
      <c r="I37" s="248">
        <v>8000</v>
      </c>
    </row>
    <row r="38" spans="1:9" s="116" customFormat="1" ht="18" customHeight="1">
      <c r="A38" s="248" t="s">
        <v>636</v>
      </c>
      <c r="B38" s="249">
        <v>0</v>
      </c>
      <c r="C38" s="248">
        <v>1</v>
      </c>
      <c r="D38" s="248">
        <v>0</v>
      </c>
      <c r="E38" s="248">
        <v>3</v>
      </c>
      <c r="F38" s="248">
        <v>0</v>
      </c>
      <c r="G38" s="248">
        <v>0</v>
      </c>
      <c r="H38" s="248">
        <v>0</v>
      </c>
      <c r="I38" s="248">
        <v>0</v>
      </c>
    </row>
    <row r="39" spans="1:9" s="116" customFormat="1" ht="18" customHeight="1">
      <c r="A39" s="248" t="s">
        <v>146</v>
      </c>
      <c r="B39" s="248">
        <v>2</v>
      </c>
      <c r="C39" s="248">
        <v>2</v>
      </c>
      <c r="D39" s="248">
        <v>3</v>
      </c>
      <c r="E39" s="248">
        <v>1</v>
      </c>
      <c r="F39" s="248">
        <v>10</v>
      </c>
      <c r="G39" s="248">
        <v>3</v>
      </c>
      <c r="H39" s="248">
        <v>0</v>
      </c>
      <c r="I39" s="248">
        <v>13</v>
      </c>
    </row>
    <row r="40" spans="1:9" s="116" customFormat="1" ht="18" customHeight="1">
      <c r="A40" s="248" t="s">
        <v>637</v>
      </c>
      <c r="B40" s="248">
        <v>0</v>
      </c>
      <c r="C40" s="248">
        <v>7</v>
      </c>
      <c r="D40" s="248">
        <v>3</v>
      </c>
      <c r="E40" s="248">
        <v>5</v>
      </c>
      <c r="F40" s="250">
        <v>0</v>
      </c>
      <c r="G40" s="250">
        <v>0</v>
      </c>
      <c r="H40" s="250">
        <v>2</v>
      </c>
      <c r="I40" s="250">
        <v>11</v>
      </c>
    </row>
    <row r="41" spans="1:9">
      <c r="I41" s="128" t="s">
        <v>589</v>
      </c>
    </row>
    <row r="43" spans="1:9">
      <c r="A43" s="135" t="s">
        <v>590</v>
      </c>
      <c r="B43" s="116"/>
    </row>
  </sheetData>
  <sheetProtection selectLockedCells="1" selectUnlockedCells="1"/>
  <mergeCells count="2">
    <mergeCell ref="A3:I3"/>
    <mergeCell ref="B7:I7"/>
  </mergeCells>
  <conditionalFormatting sqref="A4:C4 B5:C5">
    <cfRule type="duplicateValues" dxfId="38" priority="2"/>
  </conditionalFormatting>
  <conditionalFormatting sqref="A5">
    <cfRule type="duplicateValues" dxfId="37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8E44-AE05-4C43-8577-6D33A1515104}">
  <dimension ref="A1:CG43"/>
  <sheetViews>
    <sheetView showGridLines="0" zoomScale="87" zoomScaleNormal="87" workbookViewId="0">
      <selection activeCell="CL20" sqref="CL20"/>
    </sheetView>
  </sheetViews>
  <sheetFormatPr defaultColWidth="11.42578125" defaultRowHeight="15"/>
  <cols>
    <col min="1" max="1" width="22.28515625" style="128" customWidth="1"/>
    <col min="2" max="2" width="14.85546875" style="128" customWidth="1"/>
    <col min="3" max="3" width="13.42578125" style="128" customWidth="1"/>
    <col min="4" max="4" width="12.42578125" style="128" customWidth="1"/>
    <col min="5" max="5" width="14.28515625" style="128" customWidth="1"/>
    <col min="6" max="6" width="12.7109375" style="128" customWidth="1"/>
    <col min="7" max="7" width="15.42578125" style="128" customWidth="1"/>
    <col min="8" max="10" width="11.42578125" style="128"/>
    <col min="11" max="11" width="5.28515625" style="128" customWidth="1"/>
    <col min="12" max="12" width="21.7109375" style="128" customWidth="1"/>
    <col min="13" max="13" width="14.42578125" style="128" customWidth="1"/>
    <col min="14" max="16" width="11.42578125" style="128"/>
    <col min="17" max="17" width="13.28515625" style="128" customWidth="1"/>
    <col min="18" max="18" width="14.140625" style="128" customWidth="1"/>
    <col min="19" max="19" width="11.42578125" style="128"/>
    <col min="20" max="20" width="11.42578125" style="128" customWidth="1"/>
    <col min="21" max="21" width="11.42578125" style="128"/>
    <col min="22" max="22" width="4.85546875" style="128" customWidth="1"/>
    <col min="23" max="23" width="20.42578125" style="128" customWidth="1"/>
    <col min="24" max="24" width="15.28515625" style="128" customWidth="1"/>
    <col min="25" max="27" width="11.42578125" style="128"/>
    <col min="28" max="28" width="13.42578125" style="128" customWidth="1"/>
    <col min="29" max="29" width="14" style="128" customWidth="1"/>
    <col min="30" max="32" width="11.42578125" style="128"/>
    <col min="33" max="33" width="5" style="128" customWidth="1"/>
    <col min="34" max="34" width="11.42578125" style="128"/>
    <col min="35" max="35" width="15" style="128" customWidth="1"/>
    <col min="36" max="36" width="11.42578125" style="128"/>
    <col min="37" max="37" width="13" style="128" customWidth="1"/>
    <col min="38" max="38" width="11.42578125" style="128"/>
    <col min="39" max="39" width="13" style="128" customWidth="1"/>
    <col min="40" max="40" width="13.85546875" style="128" customWidth="1"/>
    <col min="41" max="41" width="13.7109375" style="128" customWidth="1"/>
    <col min="42" max="43" width="11.42578125" style="128"/>
    <col min="44" max="44" width="5.42578125" style="128" customWidth="1"/>
    <col min="45" max="45" width="20.42578125" style="128" customWidth="1"/>
    <col min="46" max="46" width="15.28515625" style="128" customWidth="1"/>
    <col min="47" max="47" width="11.42578125" style="128"/>
    <col min="48" max="48" width="12.7109375" style="128" customWidth="1"/>
    <col min="49" max="49" width="11.42578125" style="128"/>
    <col min="50" max="50" width="14.42578125" style="128" customWidth="1"/>
    <col min="51" max="51" width="14.28515625" style="128" customWidth="1"/>
    <col min="52" max="52" width="13.42578125" style="128" customWidth="1"/>
    <col min="53" max="54" width="11.42578125" style="128"/>
    <col min="55" max="55" width="5.7109375" style="128" customWidth="1"/>
    <col min="56" max="56" width="20.42578125" style="128" customWidth="1"/>
    <col min="57" max="57" width="14.7109375" style="128" customWidth="1"/>
    <col min="58" max="58" width="13.42578125" style="128" customWidth="1"/>
    <col min="59" max="59" width="11.42578125" style="128"/>
    <col min="60" max="60" width="14.28515625" style="128" customWidth="1"/>
    <col min="61" max="61" width="11.42578125" style="128"/>
    <col min="62" max="62" width="14.140625" style="128" customWidth="1"/>
    <col min="63" max="66" width="11.42578125" style="128"/>
    <col min="67" max="67" width="21.42578125" style="128" customWidth="1"/>
    <col min="68" max="68" width="14.85546875" style="128" customWidth="1"/>
    <col min="69" max="71" width="11.42578125" style="128"/>
    <col min="72" max="72" width="13" style="128" customWidth="1"/>
    <col min="73" max="73" width="13.85546875" style="128" customWidth="1"/>
    <col min="74" max="76" width="11.42578125" style="128"/>
    <col min="77" max="77" width="19.42578125" style="128" customWidth="1"/>
    <col min="78" max="78" width="15.28515625" style="128" customWidth="1"/>
    <col min="79" max="80" width="11.42578125" style="128"/>
    <col min="81" max="81" width="13.7109375" style="128" customWidth="1"/>
    <col min="82" max="82" width="11.42578125" style="128"/>
    <col min="83" max="83" width="13.85546875" style="128" customWidth="1"/>
    <col min="84" max="16384" width="11.42578125" style="128"/>
  </cols>
  <sheetData>
    <row r="1" spans="1:85" s="114" customFormat="1" ht="59.25" customHeight="1">
      <c r="H1" s="151"/>
    </row>
    <row r="2" spans="1:85" s="115" customFormat="1" ht="3.75" customHeight="1"/>
    <row r="3" spans="1:85" ht="28.5" customHeight="1">
      <c r="A3" s="700" t="s">
        <v>110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0"/>
      <c r="AE3" s="700"/>
      <c r="AF3" s="700"/>
      <c r="AG3" s="700"/>
      <c r="AH3" s="700"/>
      <c r="AI3" s="700"/>
      <c r="AJ3" s="700"/>
      <c r="AK3" s="700"/>
      <c r="AL3" s="700"/>
      <c r="AM3" s="700"/>
      <c r="AN3" s="700"/>
      <c r="AO3" s="700"/>
      <c r="AP3" s="700"/>
      <c r="AQ3" s="700"/>
      <c r="AR3" s="700"/>
      <c r="AS3" s="700"/>
      <c r="AT3" s="700"/>
      <c r="AU3" s="700"/>
      <c r="AV3" s="700"/>
      <c r="AW3" s="700"/>
      <c r="AX3" s="700"/>
      <c r="AY3" s="700"/>
      <c r="AZ3" s="700"/>
      <c r="BA3" s="700"/>
      <c r="BB3" s="700"/>
      <c r="BC3" s="700"/>
      <c r="BD3" s="700"/>
      <c r="BE3" s="700"/>
      <c r="BF3" s="700"/>
      <c r="BG3" s="700"/>
      <c r="BH3" s="700"/>
      <c r="BI3" s="700"/>
      <c r="BJ3" s="700"/>
      <c r="BK3" s="700"/>
      <c r="BL3" s="700"/>
      <c r="BM3" s="700"/>
      <c r="BN3" s="251"/>
      <c r="BO3" s="251"/>
      <c r="BP3" s="251"/>
      <c r="BQ3" s="251"/>
      <c r="BR3" s="251"/>
      <c r="BS3" s="251"/>
      <c r="BT3" s="251"/>
      <c r="BU3" s="251"/>
      <c r="BV3" s="251"/>
      <c r="BW3" s="252"/>
      <c r="BX3" s="251"/>
      <c r="BY3" s="252"/>
      <c r="BZ3" s="251"/>
      <c r="CA3" s="252"/>
      <c r="CB3" s="251"/>
      <c r="CC3" s="252"/>
      <c r="CD3" s="251"/>
      <c r="CE3" s="252"/>
      <c r="CF3" s="252"/>
      <c r="CG3" s="252"/>
    </row>
    <row r="4" spans="1:85">
      <c r="A4" s="191" t="s">
        <v>638</v>
      </c>
      <c r="B4" s="191"/>
      <c r="C4" s="191"/>
    </row>
    <row r="5" spans="1:85">
      <c r="A5" s="192" t="s">
        <v>587</v>
      </c>
      <c r="B5" s="192"/>
      <c r="C5" s="192"/>
    </row>
    <row r="6" spans="1:85" s="116" customFormat="1" ht="18" customHeight="1">
      <c r="A6" s="701" t="s">
        <v>639</v>
      </c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701" t="s">
        <v>640</v>
      </c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701" t="s">
        <v>641</v>
      </c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701" t="s">
        <v>642</v>
      </c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701" t="s">
        <v>643</v>
      </c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</row>
    <row r="7" spans="1:85" s="116" customFormat="1" ht="18" customHeight="1">
      <c r="A7" s="701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701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4" t="s">
        <v>644</v>
      </c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701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701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701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4" t="s">
        <v>645</v>
      </c>
      <c r="BP7" s="253"/>
      <c r="BQ7" s="253"/>
      <c r="BR7" s="253"/>
      <c r="BS7" s="253"/>
      <c r="BT7" s="253"/>
      <c r="BU7" s="253"/>
      <c r="BV7" s="253"/>
      <c r="BY7" s="255" t="s">
        <v>646</v>
      </c>
    </row>
    <row r="8" spans="1:85" s="116" customFormat="1" ht="25.5" customHeight="1">
      <c r="A8" s="256" t="s">
        <v>541</v>
      </c>
      <c r="B8" s="256" t="s">
        <v>647</v>
      </c>
      <c r="C8" s="256" t="s">
        <v>648</v>
      </c>
      <c r="D8" s="256" t="s">
        <v>649</v>
      </c>
      <c r="E8" s="256" t="s">
        <v>650</v>
      </c>
      <c r="F8" s="256" t="s">
        <v>651</v>
      </c>
      <c r="G8" s="256" t="s">
        <v>652</v>
      </c>
      <c r="H8" s="256" t="s">
        <v>653</v>
      </c>
      <c r="I8" s="256" t="s">
        <v>654</v>
      </c>
      <c r="J8" s="256" t="s">
        <v>157</v>
      </c>
      <c r="K8" s="253"/>
      <c r="L8" s="257" t="s">
        <v>541</v>
      </c>
      <c r="M8" s="257" t="s">
        <v>647</v>
      </c>
      <c r="N8" s="257" t="s">
        <v>651</v>
      </c>
      <c r="O8" s="257" t="s">
        <v>655</v>
      </c>
      <c r="P8" s="257" t="s">
        <v>649</v>
      </c>
      <c r="Q8" s="257" t="s">
        <v>650</v>
      </c>
      <c r="R8" s="257" t="s">
        <v>652</v>
      </c>
      <c r="S8" s="257" t="s">
        <v>653</v>
      </c>
      <c r="T8" s="257" t="s">
        <v>656</v>
      </c>
      <c r="U8" s="257" t="s">
        <v>157</v>
      </c>
      <c r="V8" s="253"/>
      <c r="W8" s="258" t="s">
        <v>541</v>
      </c>
      <c r="X8" s="258" t="s">
        <v>647</v>
      </c>
      <c r="Y8" s="258" t="s">
        <v>651</v>
      </c>
      <c r="Z8" s="258" t="s">
        <v>648</v>
      </c>
      <c r="AA8" s="258" t="s">
        <v>654</v>
      </c>
      <c r="AB8" s="258" t="s">
        <v>650</v>
      </c>
      <c r="AC8" s="258" t="s">
        <v>652</v>
      </c>
      <c r="AD8" s="258" t="s">
        <v>653</v>
      </c>
      <c r="AE8" s="258" t="s">
        <v>649</v>
      </c>
      <c r="AF8" s="258" t="s">
        <v>157</v>
      </c>
      <c r="AG8" s="253"/>
      <c r="AH8" s="258" t="s">
        <v>541</v>
      </c>
      <c r="AI8" s="258" t="s">
        <v>647</v>
      </c>
      <c r="AJ8" s="258" t="s">
        <v>657</v>
      </c>
      <c r="AK8" s="258" t="s">
        <v>658</v>
      </c>
      <c r="AL8" s="258" t="s">
        <v>659</v>
      </c>
      <c r="AM8" s="258" t="s">
        <v>660</v>
      </c>
      <c r="AN8" s="258" t="s">
        <v>661</v>
      </c>
      <c r="AO8" s="258" t="s">
        <v>662</v>
      </c>
      <c r="AP8" s="258" t="s">
        <v>663</v>
      </c>
      <c r="AQ8" s="258" t="s">
        <v>157</v>
      </c>
      <c r="AR8" s="253"/>
      <c r="AS8" s="259" t="s">
        <v>541</v>
      </c>
      <c r="AT8" s="256" t="s">
        <v>647</v>
      </c>
      <c r="AU8" s="258" t="s">
        <v>657</v>
      </c>
      <c r="AV8" s="258" t="s">
        <v>658</v>
      </c>
      <c r="AW8" s="258" t="s">
        <v>659</v>
      </c>
      <c r="AX8" s="258" t="s">
        <v>650</v>
      </c>
      <c r="AY8" s="256" t="s">
        <v>652</v>
      </c>
      <c r="AZ8" s="258" t="s">
        <v>662</v>
      </c>
      <c r="BA8" s="258" t="s">
        <v>663</v>
      </c>
      <c r="BB8" s="258" t="s">
        <v>664</v>
      </c>
      <c r="BC8" s="253"/>
      <c r="BD8" s="258" t="s">
        <v>541</v>
      </c>
      <c r="BE8" s="256" t="s">
        <v>647</v>
      </c>
      <c r="BF8" s="258" t="s">
        <v>658</v>
      </c>
      <c r="BG8" s="258" t="s">
        <v>659</v>
      </c>
      <c r="BH8" s="258" t="s">
        <v>665</v>
      </c>
      <c r="BI8" s="258" t="s">
        <v>657</v>
      </c>
      <c r="BJ8" s="256" t="s">
        <v>652</v>
      </c>
      <c r="BK8" s="258" t="s">
        <v>666</v>
      </c>
      <c r="BL8" s="258" t="s">
        <v>656</v>
      </c>
      <c r="BM8" s="258" t="s">
        <v>157</v>
      </c>
      <c r="BN8" s="253"/>
      <c r="BO8" s="258" t="s">
        <v>541</v>
      </c>
      <c r="BP8" s="204" t="s">
        <v>667</v>
      </c>
      <c r="BQ8" s="260" t="s">
        <v>657</v>
      </c>
      <c r="BR8" s="261" t="s">
        <v>658</v>
      </c>
      <c r="BS8" s="262" t="s">
        <v>659</v>
      </c>
      <c r="BT8" s="263" t="s">
        <v>650</v>
      </c>
      <c r="BU8" s="262" t="s">
        <v>668</v>
      </c>
      <c r="BV8" s="264" t="s">
        <v>669</v>
      </c>
      <c r="BW8" s="261" t="s">
        <v>656</v>
      </c>
      <c r="BY8" s="265" t="s">
        <v>541</v>
      </c>
      <c r="BZ8" s="265" t="s">
        <v>647</v>
      </c>
      <c r="CA8" s="265" t="s">
        <v>648</v>
      </c>
      <c r="CB8" s="265" t="s">
        <v>649</v>
      </c>
      <c r="CC8" s="265" t="s">
        <v>650</v>
      </c>
      <c r="CD8" s="265" t="s">
        <v>651</v>
      </c>
      <c r="CE8" s="265" t="s">
        <v>652</v>
      </c>
      <c r="CF8" s="265" t="s">
        <v>653</v>
      </c>
      <c r="CG8" s="265" t="s">
        <v>654</v>
      </c>
    </row>
    <row r="9" spans="1:85" s="116" customFormat="1" ht="18" customHeight="1">
      <c r="A9" s="249" t="s">
        <v>115</v>
      </c>
      <c r="B9" s="249">
        <v>4</v>
      </c>
      <c r="C9" s="249">
        <v>4</v>
      </c>
      <c r="D9" s="249">
        <v>19</v>
      </c>
      <c r="E9" s="249">
        <v>0</v>
      </c>
      <c r="F9" s="249">
        <v>0</v>
      </c>
      <c r="G9" s="249">
        <v>0</v>
      </c>
      <c r="H9" s="249">
        <v>0</v>
      </c>
      <c r="I9" s="249">
        <v>0</v>
      </c>
      <c r="J9" s="249">
        <v>27</v>
      </c>
      <c r="K9" s="253"/>
      <c r="L9" s="248" t="s">
        <v>115</v>
      </c>
      <c r="M9" s="248">
        <v>2</v>
      </c>
      <c r="N9" s="248">
        <v>4</v>
      </c>
      <c r="O9" s="248">
        <v>13</v>
      </c>
      <c r="P9" s="248">
        <v>20</v>
      </c>
      <c r="Q9" s="248">
        <v>0</v>
      </c>
      <c r="R9" s="248">
        <v>0</v>
      </c>
      <c r="S9" s="248">
        <v>0</v>
      </c>
      <c r="T9" s="248">
        <v>0</v>
      </c>
      <c r="U9" s="248">
        <v>39</v>
      </c>
      <c r="V9" s="253"/>
      <c r="W9" s="248" t="s">
        <v>115</v>
      </c>
      <c r="X9" s="248">
        <v>3</v>
      </c>
      <c r="Y9" s="248">
        <v>2</v>
      </c>
      <c r="Z9" s="248">
        <v>7</v>
      </c>
      <c r="AA9" s="248">
        <v>6</v>
      </c>
      <c r="AB9" s="248">
        <v>0</v>
      </c>
      <c r="AC9" s="248">
        <v>0</v>
      </c>
      <c r="AD9" s="248">
        <v>0</v>
      </c>
      <c r="AE9" s="248">
        <v>0</v>
      </c>
      <c r="AF9" s="248">
        <v>18</v>
      </c>
      <c r="AG9" s="253"/>
      <c r="AH9" s="248" t="s">
        <v>115</v>
      </c>
      <c r="AI9" s="248">
        <v>3</v>
      </c>
      <c r="AJ9" s="248">
        <v>4</v>
      </c>
      <c r="AK9" s="248">
        <v>10</v>
      </c>
      <c r="AL9" s="248">
        <v>1</v>
      </c>
      <c r="AM9" s="248">
        <v>0</v>
      </c>
      <c r="AN9" s="248">
        <v>0</v>
      </c>
      <c r="AO9" s="248">
        <v>0</v>
      </c>
      <c r="AP9" s="248">
        <v>0</v>
      </c>
      <c r="AQ9" s="248">
        <v>18</v>
      </c>
      <c r="AR9" s="253"/>
      <c r="AS9" s="248" t="s">
        <v>115</v>
      </c>
      <c r="AT9" s="248">
        <v>1</v>
      </c>
      <c r="AU9" s="248">
        <v>1</v>
      </c>
      <c r="AV9" s="248">
        <v>16</v>
      </c>
      <c r="AW9" s="248">
        <v>3</v>
      </c>
      <c r="AX9" s="248">
        <v>0</v>
      </c>
      <c r="AY9" s="248">
        <v>0</v>
      </c>
      <c r="AZ9" s="248">
        <v>0</v>
      </c>
      <c r="BA9" s="248">
        <v>0</v>
      </c>
      <c r="BB9" s="248">
        <v>21</v>
      </c>
      <c r="BC9" s="253"/>
      <c r="BD9" s="248" t="s">
        <v>115</v>
      </c>
      <c r="BE9" s="248">
        <v>1</v>
      </c>
      <c r="BF9" s="248">
        <v>11</v>
      </c>
      <c r="BG9" s="248">
        <v>7</v>
      </c>
      <c r="BH9" s="248">
        <v>0</v>
      </c>
      <c r="BI9" s="248">
        <v>0</v>
      </c>
      <c r="BJ9" s="248">
        <v>0</v>
      </c>
      <c r="BK9" s="248">
        <v>0</v>
      </c>
      <c r="BL9" s="248">
        <v>0</v>
      </c>
      <c r="BM9" s="248">
        <v>19</v>
      </c>
      <c r="BN9" s="253"/>
      <c r="BO9" s="266" t="s">
        <v>115</v>
      </c>
      <c r="BP9" s="267">
        <v>10</v>
      </c>
      <c r="BQ9" s="266">
        <v>1</v>
      </c>
      <c r="BR9" s="267">
        <v>14</v>
      </c>
      <c r="BS9" s="266">
        <v>3</v>
      </c>
      <c r="BT9" s="268">
        <v>0</v>
      </c>
      <c r="BU9" s="269">
        <v>0</v>
      </c>
      <c r="BV9" s="270">
        <v>0</v>
      </c>
      <c r="BW9" s="271">
        <v>0</v>
      </c>
      <c r="BY9" s="272" t="s">
        <v>115</v>
      </c>
      <c r="BZ9" s="273">
        <v>1</v>
      </c>
      <c r="CA9" s="273">
        <v>8</v>
      </c>
      <c r="CB9" s="273">
        <v>1</v>
      </c>
      <c r="CC9" s="273">
        <v>0</v>
      </c>
      <c r="CD9" s="273">
        <v>0</v>
      </c>
      <c r="CE9" s="273">
        <v>0</v>
      </c>
      <c r="CF9" s="273">
        <v>0</v>
      </c>
      <c r="CG9" s="273">
        <v>0</v>
      </c>
    </row>
    <row r="10" spans="1:85" s="116" customFormat="1" ht="18" customHeight="1">
      <c r="A10" s="249" t="s">
        <v>116</v>
      </c>
      <c r="B10" s="249">
        <v>618</v>
      </c>
      <c r="C10" s="249">
        <v>3627</v>
      </c>
      <c r="D10" s="249">
        <v>2666</v>
      </c>
      <c r="E10" s="249">
        <v>212</v>
      </c>
      <c r="F10" s="249">
        <v>769</v>
      </c>
      <c r="G10" s="249">
        <v>45</v>
      </c>
      <c r="H10" s="249">
        <v>34</v>
      </c>
      <c r="I10" s="249">
        <v>273</v>
      </c>
      <c r="J10" s="249">
        <v>8244</v>
      </c>
      <c r="K10" s="253"/>
      <c r="L10" s="248" t="s">
        <v>116</v>
      </c>
      <c r="M10" s="248">
        <v>860</v>
      </c>
      <c r="N10" s="248">
        <v>1040</v>
      </c>
      <c r="O10" s="248">
        <v>4078</v>
      </c>
      <c r="P10" s="248">
        <v>2955</v>
      </c>
      <c r="Q10" s="248">
        <v>249</v>
      </c>
      <c r="R10" s="248">
        <v>90</v>
      </c>
      <c r="S10" s="248">
        <v>46</v>
      </c>
      <c r="T10" s="248">
        <v>281</v>
      </c>
      <c r="U10" s="248">
        <v>9599</v>
      </c>
      <c r="V10" s="253"/>
      <c r="W10" s="248" t="s">
        <v>116</v>
      </c>
      <c r="X10" s="248">
        <v>1074</v>
      </c>
      <c r="Y10" s="248">
        <v>525</v>
      </c>
      <c r="Z10" s="248">
        <v>3490</v>
      </c>
      <c r="AA10" s="248">
        <v>319</v>
      </c>
      <c r="AB10" s="248">
        <v>353</v>
      </c>
      <c r="AC10" s="248">
        <v>123</v>
      </c>
      <c r="AD10" s="248">
        <v>39</v>
      </c>
      <c r="AE10" s="248">
        <v>3496</v>
      </c>
      <c r="AF10" s="248">
        <v>9419</v>
      </c>
      <c r="AG10" s="253"/>
      <c r="AH10" s="248" t="s">
        <v>116</v>
      </c>
      <c r="AI10" s="248">
        <v>1574</v>
      </c>
      <c r="AJ10" s="248">
        <v>655</v>
      </c>
      <c r="AK10" s="248">
        <v>4231</v>
      </c>
      <c r="AL10" s="248">
        <v>3627</v>
      </c>
      <c r="AM10" s="248">
        <v>253</v>
      </c>
      <c r="AN10" s="248">
        <v>62</v>
      </c>
      <c r="AO10" s="248">
        <v>64</v>
      </c>
      <c r="AP10" s="248">
        <v>347</v>
      </c>
      <c r="AQ10" s="248">
        <v>10813</v>
      </c>
      <c r="AR10" s="253"/>
      <c r="AS10" s="248" t="s">
        <v>116</v>
      </c>
      <c r="AT10" s="248">
        <v>1467</v>
      </c>
      <c r="AU10" s="248">
        <v>355</v>
      </c>
      <c r="AV10" s="248">
        <v>4606</v>
      </c>
      <c r="AW10" s="248">
        <v>3854</v>
      </c>
      <c r="AX10" s="248">
        <v>238</v>
      </c>
      <c r="AY10" s="248">
        <v>69</v>
      </c>
      <c r="AZ10" s="248">
        <v>61</v>
      </c>
      <c r="BA10" s="248">
        <v>376</v>
      </c>
      <c r="BB10" s="248">
        <v>11026</v>
      </c>
      <c r="BC10" s="253"/>
      <c r="BD10" s="248" t="s">
        <v>116</v>
      </c>
      <c r="BE10" s="248">
        <v>1566</v>
      </c>
      <c r="BF10" s="248">
        <v>4875</v>
      </c>
      <c r="BG10" s="248">
        <v>4397</v>
      </c>
      <c r="BH10" s="248">
        <v>129</v>
      </c>
      <c r="BI10" s="248">
        <v>434</v>
      </c>
      <c r="BJ10" s="248">
        <v>45</v>
      </c>
      <c r="BK10" s="248">
        <v>54</v>
      </c>
      <c r="BL10" s="248">
        <v>330</v>
      </c>
      <c r="BM10" s="248">
        <v>11830</v>
      </c>
      <c r="BN10" s="253"/>
      <c r="BO10" s="274" t="s">
        <v>116</v>
      </c>
      <c r="BP10" s="275">
        <v>2918</v>
      </c>
      <c r="BQ10" s="274">
        <v>613</v>
      </c>
      <c r="BR10" s="275">
        <v>5641</v>
      </c>
      <c r="BS10" s="274">
        <v>4434</v>
      </c>
      <c r="BT10" s="275">
        <v>196</v>
      </c>
      <c r="BU10" s="276">
        <v>99</v>
      </c>
      <c r="BV10" s="274">
        <v>50</v>
      </c>
      <c r="BW10" s="277">
        <v>347</v>
      </c>
      <c r="BY10" s="272" t="s">
        <v>116</v>
      </c>
      <c r="BZ10" s="273">
        <v>3121</v>
      </c>
      <c r="CA10" s="273">
        <v>5216</v>
      </c>
      <c r="CB10" s="273">
        <v>4129</v>
      </c>
      <c r="CC10" s="273">
        <v>233</v>
      </c>
      <c r="CD10" s="273">
        <v>533</v>
      </c>
      <c r="CE10" s="273">
        <v>133</v>
      </c>
      <c r="CF10" s="273">
        <v>46</v>
      </c>
      <c r="CG10" s="273">
        <v>329</v>
      </c>
    </row>
    <row r="11" spans="1:85" s="116" customFormat="1" ht="18" customHeight="1">
      <c r="A11" s="249" t="s">
        <v>117</v>
      </c>
      <c r="B11" s="249">
        <v>0</v>
      </c>
      <c r="C11" s="249">
        <v>16</v>
      </c>
      <c r="D11" s="249">
        <v>9</v>
      </c>
      <c r="E11" s="249">
        <v>0</v>
      </c>
      <c r="F11" s="249">
        <v>1</v>
      </c>
      <c r="G11" s="249">
        <v>0</v>
      </c>
      <c r="H11" s="249">
        <v>0</v>
      </c>
      <c r="I11" s="249">
        <v>1</v>
      </c>
      <c r="J11" s="249">
        <v>27</v>
      </c>
      <c r="K11" s="253"/>
      <c r="L11" s="248" t="s">
        <v>117</v>
      </c>
      <c r="M11" s="248">
        <v>0</v>
      </c>
      <c r="N11" s="248">
        <v>4</v>
      </c>
      <c r="O11" s="248">
        <v>35</v>
      </c>
      <c r="P11" s="248">
        <v>41</v>
      </c>
      <c r="Q11" s="248">
        <v>0</v>
      </c>
      <c r="R11" s="248">
        <v>0</v>
      </c>
      <c r="S11" s="248">
        <v>0</v>
      </c>
      <c r="T11" s="248">
        <v>5</v>
      </c>
      <c r="U11" s="248">
        <v>85</v>
      </c>
      <c r="V11" s="253"/>
      <c r="W11" s="248" t="s">
        <v>117</v>
      </c>
      <c r="X11" s="248">
        <v>0</v>
      </c>
      <c r="Y11" s="248">
        <v>7</v>
      </c>
      <c r="Z11" s="248">
        <v>76</v>
      </c>
      <c r="AA11" s="248">
        <v>3</v>
      </c>
      <c r="AB11" s="248">
        <v>0</v>
      </c>
      <c r="AC11" s="248">
        <v>0</v>
      </c>
      <c r="AD11" s="248">
        <v>1</v>
      </c>
      <c r="AE11" s="248">
        <v>11</v>
      </c>
      <c r="AF11" s="248">
        <v>98</v>
      </c>
      <c r="AG11" s="253"/>
      <c r="AH11" s="248" t="s">
        <v>117</v>
      </c>
      <c r="AI11" s="248">
        <v>2</v>
      </c>
      <c r="AJ11" s="248">
        <v>2</v>
      </c>
      <c r="AK11" s="248">
        <v>53</v>
      </c>
      <c r="AL11" s="248">
        <v>2</v>
      </c>
      <c r="AM11" s="248">
        <v>1</v>
      </c>
      <c r="AN11" s="248">
        <v>0</v>
      </c>
      <c r="AO11" s="248">
        <v>0</v>
      </c>
      <c r="AP11" s="248">
        <v>2</v>
      </c>
      <c r="AQ11" s="248">
        <v>62</v>
      </c>
      <c r="AR11" s="253"/>
      <c r="AS11" s="248" t="s">
        <v>117</v>
      </c>
      <c r="AT11" s="248">
        <v>31</v>
      </c>
      <c r="AU11" s="248">
        <v>1</v>
      </c>
      <c r="AV11" s="248">
        <v>70</v>
      </c>
      <c r="AW11" s="248">
        <v>45</v>
      </c>
      <c r="AX11" s="248">
        <v>0</v>
      </c>
      <c r="AY11" s="248">
        <v>2</v>
      </c>
      <c r="AZ11" s="248">
        <v>0</v>
      </c>
      <c r="BA11" s="248">
        <v>2</v>
      </c>
      <c r="BB11" s="248">
        <v>151</v>
      </c>
      <c r="BC11" s="253"/>
      <c r="BD11" s="248" t="s">
        <v>117</v>
      </c>
      <c r="BE11" s="248">
        <v>11</v>
      </c>
      <c r="BF11" s="248">
        <v>75</v>
      </c>
      <c r="BG11" s="248">
        <v>32</v>
      </c>
      <c r="BH11" s="248">
        <v>0</v>
      </c>
      <c r="BI11" s="248">
        <v>19</v>
      </c>
      <c r="BJ11" s="248">
        <v>0</v>
      </c>
      <c r="BK11" s="248">
        <v>2</v>
      </c>
      <c r="BL11" s="248">
        <v>2</v>
      </c>
      <c r="BM11" s="248">
        <v>141</v>
      </c>
      <c r="BN11" s="253"/>
      <c r="BO11" s="274" t="s">
        <v>117</v>
      </c>
      <c r="BP11" s="275">
        <v>199</v>
      </c>
      <c r="BQ11" s="274">
        <v>4</v>
      </c>
      <c r="BR11" s="275">
        <v>206</v>
      </c>
      <c r="BS11" s="274">
        <v>14</v>
      </c>
      <c r="BT11" s="275">
        <v>0</v>
      </c>
      <c r="BU11" s="274">
        <v>0</v>
      </c>
      <c r="BV11" s="274">
        <v>0</v>
      </c>
      <c r="BW11" s="277">
        <v>3</v>
      </c>
      <c r="BY11" s="272" t="s">
        <v>117</v>
      </c>
      <c r="BZ11" s="273">
        <v>6</v>
      </c>
      <c r="CA11" s="273">
        <v>44</v>
      </c>
      <c r="CB11" s="273">
        <v>30</v>
      </c>
      <c r="CC11" s="273">
        <v>0</v>
      </c>
      <c r="CD11" s="273">
        <v>0</v>
      </c>
      <c r="CE11" s="273">
        <v>0</v>
      </c>
      <c r="CF11" s="273">
        <v>1</v>
      </c>
      <c r="CG11" s="273">
        <v>3</v>
      </c>
    </row>
    <row r="12" spans="1:85" s="116" customFormat="1" ht="18" customHeight="1">
      <c r="A12" s="249" t="s">
        <v>627</v>
      </c>
      <c r="B12" s="249">
        <v>201</v>
      </c>
      <c r="C12" s="249">
        <v>1188</v>
      </c>
      <c r="D12" s="249">
        <v>541</v>
      </c>
      <c r="E12" s="249">
        <v>0</v>
      </c>
      <c r="F12" s="249">
        <v>126</v>
      </c>
      <c r="G12" s="249">
        <v>6</v>
      </c>
      <c r="H12" s="249">
        <v>52</v>
      </c>
      <c r="I12" s="249">
        <v>106</v>
      </c>
      <c r="J12" s="249">
        <v>2220</v>
      </c>
      <c r="K12" s="253"/>
      <c r="L12" s="248" t="s">
        <v>627</v>
      </c>
      <c r="M12" s="248">
        <v>223</v>
      </c>
      <c r="N12" s="248">
        <v>188</v>
      </c>
      <c r="O12" s="248">
        <v>1785</v>
      </c>
      <c r="P12" s="248">
        <v>593</v>
      </c>
      <c r="Q12" s="248">
        <v>3</v>
      </c>
      <c r="R12" s="248">
        <v>5</v>
      </c>
      <c r="S12" s="248">
        <v>52</v>
      </c>
      <c r="T12" s="248">
        <v>140</v>
      </c>
      <c r="U12" s="248">
        <v>2989</v>
      </c>
      <c r="V12" s="253"/>
      <c r="W12" s="248" t="s">
        <v>627</v>
      </c>
      <c r="X12" s="248">
        <v>198</v>
      </c>
      <c r="Y12" s="248">
        <v>168</v>
      </c>
      <c r="Z12" s="248">
        <v>1355</v>
      </c>
      <c r="AA12" s="248">
        <v>91</v>
      </c>
      <c r="AB12" s="248">
        <v>3</v>
      </c>
      <c r="AC12" s="248">
        <v>8</v>
      </c>
      <c r="AD12" s="248">
        <v>53</v>
      </c>
      <c r="AE12" s="248">
        <v>700</v>
      </c>
      <c r="AF12" s="248">
        <v>2576</v>
      </c>
      <c r="AG12" s="253"/>
      <c r="AH12" s="248" t="s">
        <v>627</v>
      </c>
      <c r="AI12" s="248">
        <v>324</v>
      </c>
      <c r="AJ12" s="248">
        <v>134</v>
      </c>
      <c r="AK12" s="248">
        <v>1627</v>
      </c>
      <c r="AL12" s="248">
        <v>738</v>
      </c>
      <c r="AM12" s="248">
        <v>15</v>
      </c>
      <c r="AN12" s="248">
        <v>4</v>
      </c>
      <c r="AO12" s="248">
        <v>79</v>
      </c>
      <c r="AP12" s="248">
        <v>182</v>
      </c>
      <c r="AQ12" s="248">
        <v>3103</v>
      </c>
      <c r="AR12" s="253"/>
      <c r="AS12" s="248" t="s">
        <v>627</v>
      </c>
      <c r="AT12" s="248">
        <v>348</v>
      </c>
      <c r="AU12" s="248">
        <v>184</v>
      </c>
      <c r="AV12" s="248">
        <v>1756</v>
      </c>
      <c r="AW12" s="248">
        <v>1129</v>
      </c>
      <c r="AX12" s="248">
        <v>13</v>
      </c>
      <c r="AY12" s="248">
        <v>9</v>
      </c>
      <c r="AZ12" s="248">
        <v>42</v>
      </c>
      <c r="BA12" s="248">
        <v>173</v>
      </c>
      <c r="BB12" s="248">
        <v>3654</v>
      </c>
      <c r="BC12" s="253"/>
      <c r="BD12" s="248" t="s">
        <v>627</v>
      </c>
      <c r="BE12" s="248">
        <v>540</v>
      </c>
      <c r="BF12" s="248">
        <v>2517</v>
      </c>
      <c r="BG12" s="248">
        <v>1244</v>
      </c>
      <c r="BH12" s="248">
        <v>52</v>
      </c>
      <c r="BI12" s="248">
        <v>192</v>
      </c>
      <c r="BJ12" s="248">
        <v>15</v>
      </c>
      <c r="BK12" s="248">
        <v>49</v>
      </c>
      <c r="BL12" s="248">
        <v>142</v>
      </c>
      <c r="BM12" s="248">
        <v>4751</v>
      </c>
      <c r="BN12" s="253"/>
      <c r="BO12" s="274" t="s">
        <v>627</v>
      </c>
      <c r="BP12" s="275">
        <v>744</v>
      </c>
      <c r="BQ12" s="274">
        <v>159</v>
      </c>
      <c r="BR12" s="275">
        <v>3130</v>
      </c>
      <c r="BS12" s="274">
        <v>2572</v>
      </c>
      <c r="BT12" s="275">
        <v>4</v>
      </c>
      <c r="BU12" s="274">
        <v>39</v>
      </c>
      <c r="BV12" s="274">
        <v>20</v>
      </c>
      <c r="BW12" s="277">
        <v>182</v>
      </c>
      <c r="BY12" s="272" t="s">
        <v>627</v>
      </c>
      <c r="BZ12" s="273">
        <v>886</v>
      </c>
      <c r="CA12" s="273">
        <v>2288</v>
      </c>
      <c r="CB12" s="273">
        <v>1064</v>
      </c>
      <c r="CC12" s="273">
        <v>3</v>
      </c>
      <c r="CD12" s="273">
        <v>93</v>
      </c>
      <c r="CE12" s="273">
        <v>13</v>
      </c>
      <c r="CF12" s="273">
        <v>67</v>
      </c>
      <c r="CG12" s="273">
        <v>181</v>
      </c>
    </row>
    <row r="13" spans="1:85" s="116" customFormat="1" ht="18" customHeight="1">
      <c r="A13" s="249" t="s">
        <v>628</v>
      </c>
      <c r="B13" s="249">
        <v>123</v>
      </c>
      <c r="C13" s="249">
        <v>958</v>
      </c>
      <c r="D13" s="249">
        <v>441</v>
      </c>
      <c r="E13" s="249">
        <v>1</v>
      </c>
      <c r="F13" s="249">
        <v>66</v>
      </c>
      <c r="G13" s="249">
        <v>3</v>
      </c>
      <c r="H13" s="249">
        <v>1</v>
      </c>
      <c r="I13" s="249">
        <v>48</v>
      </c>
      <c r="J13" s="249">
        <v>1641</v>
      </c>
      <c r="K13" s="253"/>
      <c r="L13" s="248" t="s">
        <v>628</v>
      </c>
      <c r="M13" s="248">
        <v>149</v>
      </c>
      <c r="N13" s="248">
        <v>39</v>
      </c>
      <c r="O13" s="248">
        <v>1098</v>
      </c>
      <c r="P13" s="248">
        <v>475</v>
      </c>
      <c r="Q13" s="248">
        <v>13</v>
      </c>
      <c r="R13" s="248">
        <v>47</v>
      </c>
      <c r="S13" s="248">
        <v>7</v>
      </c>
      <c r="T13" s="248">
        <v>86</v>
      </c>
      <c r="U13" s="248">
        <v>1914</v>
      </c>
      <c r="V13" s="253"/>
      <c r="W13" s="248" t="s">
        <v>628</v>
      </c>
      <c r="X13" s="248">
        <v>193</v>
      </c>
      <c r="Y13" s="248">
        <v>134</v>
      </c>
      <c r="Z13" s="248">
        <v>1049</v>
      </c>
      <c r="AA13" s="248">
        <v>70</v>
      </c>
      <c r="AB13" s="248">
        <v>17</v>
      </c>
      <c r="AC13" s="248">
        <v>95</v>
      </c>
      <c r="AD13" s="248">
        <v>5</v>
      </c>
      <c r="AE13" s="248">
        <v>365</v>
      </c>
      <c r="AF13" s="248">
        <v>1928</v>
      </c>
      <c r="AG13" s="253"/>
      <c r="AH13" s="248" t="s">
        <v>628</v>
      </c>
      <c r="AI13" s="248">
        <v>315</v>
      </c>
      <c r="AJ13" s="248">
        <v>36</v>
      </c>
      <c r="AK13" s="248">
        <v>1274</v>
      </c>
      <c r="AL13" s="248">
        <v>833</v>
      </c>
      <c r="AM13" s="248">
        <v>22</v>
      </c>
      <c r="AN13" s="248">
        <v>126</v>
      </c>
      <c r="AO13" s="248">
        <v>4</v>
      </c>
      <c r="AP13" s="248">
        <v>75</v>
      </c>
      <c r="AQ13" s="248">
        <v>2685</v>
      </c>
      <c r="AR13" s="253"/>
      <c r="AS13" s="248" t="s">
        <v>628</v>
      </c>
      <c r="AT13" s="248">
        <v>298</v>
      </c>
      <c r="AU13" s="248">
        <v>137</v>
      </c>
      <c r="AV13" s="248">
        <v>1124</v>
      </c>
      <c r="AW13" s="248">
        <v>666</v>
      </c>
      <c r="AX13" s="248">
        <v>23</v>
      </c>
      <c r="AY13" s="248">
        <v>148</v>
      </c>
      <c r="AZ13" s="248">
        <v>0</v>
      </c>
      <c r="BA13" s="248">
        <v>53</v>
      </c>
      <c r="BB13" s="248">
        <v>2449</v>
      </c>
      <c r="BC13" s="253"/>
      <c r="BD13" s="248" t="s">
        <v>628</v>
      </c>
      <c r="BE13" s="248">
        <v>319</v>
      </c>
      <c r="BF13" s="248">
        <v>1218</v>
      </c>
      <c r="BG13" s="248">
        <v>821</v>
      </c>
      <c r="BH13" s="248">
        <v>146</v>
      </c>
      <c r="BI13" s="248">
        <v>91</v>
      </c>
      <c r="BJ13" s="248">
        <v>122</v>
      </c>
      <c r="BK13" s="248">
        <v>12</v>
      </c>
      <c r="BL13" s="248">
        <v>61</v>
      </c>
      <c r="BM13" s="248">
        <v>2790</v>
      </c>
      <c r="BN13" s="253"/>
      <c r="BO13" s="274" t="s">
        <v>628</v>
      </c>
      <c r="BP13" s="275">
        <v>494</v>
      </c>
      <c r="BQ13" s="274">
        <v>104</v>
      </c>
      <c r="BR13" s="275">
        <v>1481</v>
      </c>
      <c r="BS13" s="274">
        <v>911</v>
      </c>
      <c r="BT13" s="275">
        <v>74</v>
      </c>
      <c r="BU13" s="274">
        <v>73</v>
      </c>
      <c r="BV13" s="274">
        <v>4</v>
      </c>
      <c r="BW13" s="277">
        <v>40</v>
      </c>
      <c r="BY13" s="272" t="s">
        <v>628</v>
      </c>
      <c r="BZ13" s="273">
        <v>540</v>
      </c>
      <c r="CA13" s="273">
        <v>1390</v>
      </c>
      <c r="CB13" s="273">
        <v>830</v>
      </c>
      <c r="CC13" s="273">
        <v>83</v>
      </c>
      <c r="CD13" s="273">
        <v>166</v>
      </c>
      <c r="CE13" s="273">
        <v>60</v>
      </c>
      <c r="CF13" s="273">
        <v>3</v>
      </c>
      <c r="CG13" s="273">
        <v>29</v>
      </c>
    </row>
    <row r="14" spans="1:85" s="116" customFormat="1" ht="18" customHeight="1">
      <c r="A14" s="249" t="s">
        <v>629</v>
      </c>
      <c r="B14" s="249">
        <v>30</v>
      </c>
      <c r="C14" s="249">
        <v>673</v>
      </c>
      <c r="D14" s="249">
        <v>332</v>
      </c>
      <c r="E14" s="249">
        <v>3</v>
      </c>
      <c r="F14" s="249">
        <v>261</v>
      </c>
      <c r="G14" s="249">
        <v>15</v>
      </c>
      <c r="H14" s="249">
        <v>13</v>
      </c>
      <c r="I14" s="249">
        <v>77</v>
      </c>
      <c r="J14" s="249">
        <v>1404</v>
      </c>
      <c r="K14" s="253"/>
      <c r="L14" s="248" t="s">
        <v>629</v>
      </c>
      <c r="M14" s="248">
        <v>72</v>
      </c>
      <c r="N14" s="248">
        <v>169</v>
      </c>
      <c r="O14" s="248">
        <v>1035</v>
      </c>
      <c r="P14" s="248">
        <v>453</v>
      </c>
      <c r="Q14" s="248">
        <v>7</v>
      </c>
      <c r="R14" s="248">
        <v>12</v>
      </c>
      <c r="S14" s="248">
        <v>7</v>
      </c>
      <c r="T14" s="248">
        <v>70</v>
      </c>
      <c r="U14" s="248">
        <v>1825</v>
      </c>
      <c r="V14" s="253"/>
      <c r="W14" s="248" t="s">
        <v>629</v>
      </c>
      <c r="X14" s="248">
        <v>56</v>
      </c>
      <c r="Y14" s="248">
        <v>64</v>
      </c>
      <c r="Z14" s="248">
        <v>677</v>
      </c>
      <c r="AA14" s="248">
        <v>75</v>
      </c>
      <c r="AB14" s="248">
        <v>5</v>
      </c>
      <c r="AC14" s="248">
        <v>17</v>
      </c>
      <c r="AD14" s="248">
        <v>10</v>
      </c>
      <c r="AE14" s="248">
        <v>278</v>
      </c>
      <c r="AF14" s="248">
        <v>1182</v>
      </c>
      <c r="AG14" s="253"/>
      <c r="AH14" s="248" t="s">
        <v>629</v>
      </c>
      <c r="AI14" s="248">
        <v>191</v>
      </c>
      <c r="AJ14" s="248">
        <v>179</v>
      </c>
      <c r="AK14" s="248">
        <v>705</v>
      </c>
      <c r="AL14" s="248">
        <v>251</v>
      </c>
      <c r="AM14" s="248">
        <v>3</v>
      </c>
      <c r="AN14" s="248">
        <v>4</v>
      </c>
      <c r="AO14" s="248">
        <v>5</v>
      </c>
      <c r="AP14" s="248">
        <v>40</v>
      </c>
      <c r="AQ14" s="248">
        <v>1378</v>
      </c>
      <c r="AR14" s="253"/>
      <c r="AS14" s="248" t="s">
        <v>629</v>
      </c>
      <c r="AT14" s="248">
        <v>176</v>
      </c>
      <c r="AU14" s="248">
        <v>44</v>
      </c>
      <c r="AV14" s="248">
        <v>595</v>
      </c>
      <c r="AW14" s="248">
        <v>305</v>
      </c>
      <c r="AX14" s="248">
        <v>3</v>
      </c>
      <c r="AY14" s="248">
        <v>6</v>
      </c>
      <c r="AZ14" s="248">
        <v>3</v>
      </c>
      <c r="BA14" s="248">
        <v>25</v>
      </c>
      <c r="BB14" s="248">
        <v>1157</v>
      </c>
      <c r="BC14" s="253"/>
      <c r="BD14" s="248" t="s">
        <v>629</v>
      </c>
      <c r="BE14" s="248">
        <v>115</v>
      </c>
      <c r="BF14" s="248">
        <v>563</v>
      </c>
      <c r="BG14" s="248">
        <v>267</v>
      </c>
      <c r="BH14" s="248">
        <v>0</v>
      </c>
      <c r="BI14" s="248">
        <v>99</v>
      </c>
      <c r="BJ14" s="248">
        <v>9</v>
      </c>
      <c r="BK14" s="248">
        <v>2</v>
      </c>
      <c r="BL14" s="248">
        <v>77</v>
      </c>
      <c r="BM14" s="248">
        <v>1132</v>
      </c>
      <c r="BN14" s="253"/>
      <c r="BO14" s="274" t="s">
        <v>629</v>
      </c>
      <c r="BP14" s="275">
        <v>279</v>
      </c>
      <c r="BQ14" s="274">
        <v>59</v>
      </c>
      <c r="BR14" s="275">
        <v>777</v>
      </c>
      <c r="BS14" s="274">
        <v>235</v>
      </c>
      <c r="BT14" s="275">
        <v>3</v>
      </c>
      <c r="BU14" s="274">
        <v>5</v>
      </c>
      <c r="BV14" s="274">
        <v>49</v>
      </c>
      <c r="BW14" s="277">
        <v>71</v>
      </c>
      <c r="BY14" s="272" t="s">
        <v>629</v>
      </c>
      <c r="BZ14" s="273">
        <v>148</v>
      </c>
      <c r="CA14" s="273">
        <v>663</v>
      </c>
      <c r="CB14" s="273">
        <v>295</v>
      </c>
      <c r="CC14" s="273">
        <v>3</v>
      </c>
      <c r="CD14" s="273">
        <v>160</v>
      </c>
      <c r="CE14" s="273">
        <v>8</v>
      </c>
      <c r="CF14" s="273">
        <v>13</v>
      </c>
      <c r="CG14" s="273">
        <v>46</v>
      </c>
    </row>
    <row r="15" spans="1:85" s="116" customFormat="1" ht="18" customHeight="1">
      <c r="A15" s="249" t="s">
        <v>121</v>
      </c>
      <c r="B15" s="249">
        <v>0</v>
      </c>
      <c r="C15" s="249">
        <v>0</v>
      </c>
      <c r="D15" s="249">
        <v>0</v>
      </c>
      <c r="E15" s="249">
        <v>0</v>
      </c>
      <c r="F15" s="249">
        <v>1</v>
      </c>
      <c r="G15" s="249">
        <v>0</v>
      </c>
      <c r="H15" s="249">
        <v>0</v>
      </c>
      <c r="I15" s="249">
        <v>0</v>
      </c>
      <c r="J15" s="249">
        <v>1</v>
      </c>
      <c r="K15" s="253"/>
      <c r="L15" s="248" t="s">
        <v>122</v>
      </c>
      <c r="M15" s="248">
        <v>40</v>
      </c>
      <c r="N15" s="248">
        <v>10</v>
      </c>
      <c r="O15" s="248">
        <v>534</v>
      </c>
      <c r="P15" s="248">
        <v>138</v>
      </c>
      <c r="Q15" s="248">
        <v>4</v>
      </c>
      <c r="R15" s="248">
        <v>5</v>
      </c>
      <c r="S15" s="248">
        <v>7</v>
      </c>
      <c r="T15" s="248">
        <v>25</v>
      </c>
      <c r="U15" s="248">
        <v>763</v>
      </c>
      <c r="V15" s="253"/>
      <c r="W15" s="248" t="s">
        <v>122</v>
      </c>
      <c r="X15" s="248">
        <v>59</v>
      </c>
      <c r="Y15" s="248">
        <v>98</v>
      </c>
      <c r="Z15" s="248">
        <v>333</v>
      </c>
      <c r="AA15" s="248">
        <v>102</v>
      </c>
      <c r="AB15" s="248">
        <v>0</v>
      </c>
      <c r="AC15" s="248">
        <v>1</v>
      </c>
      <c r="AD15" s="248">
        <v>3</v>
      </c>
      <c r="AE15" s="248">
        <v>200</v>
      </c>
      <c r="AF15" s="248">
        <v>796</v>
      </c>
      <c r="AG15" s="253"/>
      <c r="AH15" s="248" t="s">
        <v>122</v>
      </c>
      <c r="AI15" s="248">
        <v>63</v>
      </c>
      <c r="AJ15" s="248">
        <v>51</v>
      </c>
      <c r="AK15" s="248">
        <v>497</v>
      </c>
      <c r="AL15" s="248">
        <v>245</v>
      </c>
      <c r="AM15" s="248">
        <v>13</v>
      </c>
      <c r="AN15" s="248">
        <v>5</v>
      </c>
      <c r="AO15" s="248">
        <v>17</v>
      </c>
      <c r="AP15" s="248">
        <v>105</v>
      </c>
      <c r="AQ15" s="248">
        <v>996</v>
      </c>
      <c r="AR15" s="253"/>
      <c r="AS15" s="248" t="s">
        <v>122</v>
      </c>
      <c r="AT15" s="248">
        <v>112</v>
      </c>
      <c r="AU15" s="248">
        <v>679</v>
      </c>
      <c r="AV15" s="248">
        <v>445</v>
      </c>
      <c r="AW15" s="248">
        <v>174</v>
      </c>
      <c r="AX15" s="248">
        <v>104</v>
      </c>
      <c r="AY15" s="248">
        <v>4</v>
      </c>
      <c r="AZ15" s="248">
        <v>0</v>
      </c>
      <c r="BA15" s="248">
        <v>78</v>
      </c>
      <c r="BB15" s="248">
        <v>1596</v>
      </c>
      <c r="BC15" s="253"/>
      <c r="BD15" s="248" t="s">
        <v>122</v>
      </c>
      <c r="BE15" s="248">
        <v>172</v>
      </c>
      <c r="BF15" s="248">
        <v>443</v>
      </c>
      <c r="BG15" s="248">
        <v>233</v>
      </c>
      <c r="BH15" s="248">
        <v>24</v>
      </c>
      <c r="BI15" s="248">
        <v>160</v>
      </c>
      <c r="BJ15" s="248">
        <v>2</v>
      </c>
      <c r="BK15" s="248">
        <v>5</v>
      </c>
      <c r="BL15" s="248">
        <v>68</v>
      </c>
      <c r="BM15" s="248">
        <v>1107</v>
      </c>
      <c r="BN15" s="253"/>
      <c r="BO15" s="274" t="s">
        <v>122</v>
      </c>
      <c r="BP15" s="275">
        <v>278</v>
      </c>
      <c r="BQ15" s="274">
        <v>143</v>
      </c>
      <c r="BR15" s="275">
        <v>509</v>
      </c>
      <c r="BS15" s="274">
        <v>230</v>
      </c>
      <c r="BT15" s="275">
        <v>17</v>
      </c>
      <c r="BU15" s="274">
        <v>4</v>
      </c>
      <c r="BV15" s="274">
        <v>18</v>
      </c>
      <c r="BW15" s="277">
        <v>69</v>
      </c>
      <c r="BY15" s="272" t="s">
        <v>122</v>
      </c>
      <c r="BZ15" s="273">
        <v>126</v>
      </c>
      <c r="CA15" s="273">
        <v>393</v>
      </c>
      <c r="CB15" s="273">
        <v>199</v>
      </c>
      <c r="CC15" s="273">
        <v>14</v>
      </c>
      <c r="CD15" s="273">
        <v>51</v>
      </c>
      <c r="CE15" s="273">
        <v>2</v>
      </c>
      <c r="CF15" s="273">
        <v>83</v>
      </c>
      <c r="CG15" s="273">
        <v>55</v>
      </c>
    </row>
    <row r="16" spans="1:85" s="116" customFormat="1" ht="18" customHeight="1">
      <c r="A16" s="249" t="s">
        <v>122</v>
      </c>
      <c r="B16" s="249">
        <v>62</v>
      </c>
      <c r="C16" s="249">
        <v>550</v>
      </c>
      <c r="D16" s="249">
        <v>133</v>
      </c>
      <c r="E16" s="249">
        <v>10</v>
      </c>
      <c r="F16" s="249">
        <v>124</v>
      </c>
      <c r="G16" s="249">
        <v>1</v>
      </c>
      <c r="H16" s="249">
        <v>0</v>
      </c>
      <c r="I16" s="249">
        <v>32</v>
      </c>
      <c r="J16" s="249">
        <v>912</v>
      </c>
      <c r="K16" s="253"/>
      <c r="L16" s="248" t="s">
        <v>630</v>
      </c>
      <c r="M16" s="248">
        <v>5</v>
      </c>
      <c r="N16" s="248">
        <v>4</v>
      </c>
      <c r="O16" s="248">
        <v>101</v>
      </c>
      <c r="P16" s="248">
        <v>20</v>
      </c>
      <c r="Q16" s="248">
        <v>0</v>
      </c>
      <c r="R16" s="248">
        <v>1</v>
      </c>
      <c r="S16" s="248">
        <v>0</v>
      </c>
      <c r="T16" s="248">
        <v>7</v>
      </c>
      <c r="U16" s="248">
        <v>138</v>
      </c>
      <c r="V16" s="253"/>
      <c r="W16" s="248" t="s">
        <v>630</v>
      </c>
      <c r="X16" s="248">
        <v>1</v>
      </c>
      <c r="Y16" s="248">
        <v>9</v>
      </c>
      <c r="Z16" s="248">
        <v>75</v>
      </c>
      <c r="AA16" s="248">
        <v>5</v>
      </c>
      <c r="AB16" s="248">
        <v>0</v>
      </c>
      <c r="AC16" s="248">
        <v>0</v>
      </c>
      <c r="AD16" s="248">
        <v>2</v>
      </c>
      <c r="AE16" s="248">
        <v>41</v>
      </c>
      <c r="AF16" s="248">
        <v>133</v>
      </c>
      <c r="AG16" s="253"/>
      <c r="AH16" s="248" t="s">
        <v>630</v>
      </c>
      <c r="AI16" s="248">
        <v>20</v>
      </c>
      <c r="AJ16" s="248">
        <v>5</v>
      </c>
      <c r="AK16" s="248">
        <v>189</v>
      </c>
      <c r="AL16" s="248">
        <v>23</v>
      </c>
      <c r="AM16" s="248">
        <v>0</v>
      </c>
      <c r="AN16" s="248">
        <v>0</v>
      </c>
      <c r="AO16" s="248">
        <v>6</v>
      </c>
      <c r="AP16" s="248">
        <v>5</v>
      </c>
      <c r="AQ16" s="248">
        <v>248</v>
      </c>
      <c r="AR16" s="253"/>
      <c r="AS16" s="248" t="s">
        <v>630</v>
      </c>
      <c r="AT16" s="248">
        <v>3</v>
      </c>
      <c r="AU16" s="248">
        <v>9</v>
      </c>
      <c r="AV16" s="248">
        <v>246</v>
      </c>
      <c r="AW16" s="248">
        <v>40</v>
      </c>
      <c r="AX16" s="248">
        <v>0</v>
      </c>
      <c r="AY16" s="248">
        <v>0</v>
      </c>
      <c r="AZ16" s="248">
        <v>5</v>
      </c>
      <c r="BA16" s="248">
        <v>1</v>
      </c>
      <c r="BB16" s="248">
        <v>304</v>
      </c>
      <c r="BC16" s="253"/>
      <c r="BD16" s="248" t="s">
        <v>630</v>
      </c>
      <c r="BE16" s="248">
        <v>21</v>
      </c>
      <c r="BF16" s="248">
        <v>189</v>
      </c>
      <c r="BG16" s="248">
        <v>45</v>
      </c>
      <c r="BH16" s="248">
        <v>2</v>
      </c>
      <c r="BI16" s="248">
        <v>27</v>
      </c>
      <c r="BJ16" s="248">
        <v>0</v>
      </c>
      <c r="BK16" s="248">
        <v>5</v>
      </c>
      <c r="BL16" s="248">
        <v>6</v>
      </c>
      <c r="BM16" s="248">
        <v>295</v>
      </c>
      <c r="BN16" s="253"/>
      <c r="BO16" s="274" t="s">
        <v>630</v>
      </c>
      <c r="BP16" s="275">
        <v>5</v>
      </c>
      <c r="BQ16" s="274">
        <v>2</v>
      </c>
      <c r="BR16" s="275">
        <v>165</v>
      </c>
      <c r="BS16" s="274">
        <v>81</v>
      </c>
      <c r="BT16" s="275">
        <v>0</v>
      </c>
      <c r="BU16" s="274">
        <v>0</v>
      </c>
      <c r="BV16" s="274">
        <v>0</v>
      </c>
      <c r="BW16" s="277">
        <v>2</v>
      </c>
      <c r="BY16" s="272" t="s">
        <v>630</v>
      </c>
      <c r="BZ16" s="273">
        <v>20</v>
      </c>
      <c r="CA16" s="273">
        <v>176</v>
      </c>
      <c r="CB16" s="273">
        <v>38</v>
      </c>
      <c r="CC16" s="273">
        <v>0</v>
      </c>
      <c r="CD16" s="273">
        <v>1</v>
      </c>
      <c r="CE16" s="273">
        <v>0</v>
      </c>
      <c r="CF16" s="273">
        <v>0</v>
      </c>
      <c r="CG16" s="273">
        <v>2</v>
      </c>
    </row>
    <row r="17" spans="1:85" s="116" customFormat="1" ht="18" customHeight="1">
      <c r="A17" s="249" t="s">
        <v>630</v>
      </c>
      <c r="B17" s="249">
        <v>1</v>
      </c>
      <c r="C17" s="249">
        <v>86</v>
      </c>
      <c r="D17" s="249">
        <v>35</v>
      </c>
      <c r="E17" s="249">
        <v>0</v>
      </c>
      <c r="F17" s="249">
        <v>12</v>
      </c>
      <c r="G17" s="249">
        <v>0</v>
      </c>
      <c r="H17" s="249">
        <v>5</v>
      </c>
      <c r="I17" s="249">
        <v>6</v>
      </c>
      <c r="J17" s="249">
        <v>145</v>
      </c>
      <c r="K17" s="253"/>
      <c r="L17" s="248" t="s">
        <v>124</v>
      </c>
      <c r="M17" s="248">
        <v>9</v>
      </c>
      <c r="N17" s="248">
        <v>3</v>
      </c>
      <c r="O17" s="248">
        <v>146</v>
      </c>
      <c r="P17" s="248">
        <v>43</v>
      </c>
      <c r="Q17" s="248">
        <v>0</v>
      </c>
      <c r="R17" s="248">
        <v>0</v>
      </c>
      <c r="S17" s="248">
        <v>2</v>
      </c>
      <c r="T17" s="248">
        <v>7</v>
      </c>
      <c r="U17" s="248">
        <v>210</v>
      </c>
      <c r="V17" s="253"/>
      <c r="W17" s="248" t="s">
        <v>124</v>
      </c>
      <c r="X17" s="248">
        <v>33</v>
      </c>
      <c r="Y17" s="248">
        <v>32</v>
      </c>
      <c r="Z17" s="248">
        <v>179</v>
      </c>
      <c r="AA17" s="248">
        <v>3</v>
      </c>
      <c r="AB17" s="248">
        <v>17</v>
      </c>
      <c r="AC17" s="248">
        <v>0</v>
      </c>
      <c r="AD17" s="248">
        <v>3</v>
      </c>
      <c r="AE17" s="248">
        <v>130</v>
      </c>
      <c r="AF17" s="248">
        <v>397</v>
      </c>
      <c r="AG17" s="253"/>
      <c r="AH17" s="248" t="s">
        <v>124</v>
      </c>
      <c r="AI17" s="248">
        <v>43</v>
      </c>
      <c r="AJ17" s="248">
        <v>9</v>
      </c>
      <c r="AK17" s="248">
        <v>114</v>
      </c>
      <c r="AL17" s="248">
        <v>92</v>
      </c>
      <c r="AM17" s="248">
        <v>0</v>
      </c>
      <c r="AN17" s="248">
        <v>0</v>
      </c>
      <c r="AO17" s="248">
        <v>0</v>
      </c>
      <c r="AP17" s="248">
        <v>10</v>
      </c>
      <c r="AQ17" s="248">
        <v>268</v>
      </c>
      <c r="AR17" s="253"/>
      <c r="AS17" s="248" t="s">
        <v>124</v>
      </c>
      <c r="AT17" s="248">
        <v>13</v>
      </c>
      <c r="AU17" s="248">
        <v>0</v>
      </c>
      <c r="AV17" s="248">
        <v>176</v>
      </c>
      <c r="AW17" s="248">
        <v>81</v>
      </c>
      <c r="AX17" s="248">
        <v>0</v>
      </c>
      <c r="AY17" s="248">
        <v>1</v>
      </c>
      <c r="AZ17" s="248">
        <v>1</v>
      </c>
      <c r="BA17" s="248">
        <v>6</v>
      </c>
      <c r="BB17" s="248">
        <v>278</v>
      </c>
      <c r="BC17" s="253"/>
      <c r="BD17" s="248" t="s">
        <v>124</v>
      </c>
      <c r="BE17" s="248">
        <v>9</v>
      </c>
      <c r="BF17" s="248">
        <v>136</v>
      </c>
      <c r="BG17" s="248">
        <v>60</v>
      </c>
      <c r="BH17" s="248">
        <v>0</v>
      </c>
      <c r="BI17" s="248">
        <v>2</v>
      </c>
      <c r="BJ17" s="248">
        <v>2</v>
      </c>
      <c r="BK17" s="248">
        <v>2</v>
      </c>
      <c r="BL17" s="248">
        <v>5</v>
      </c>
      <c r="BM17" s="248">
        <v>216</v>
      </c>
      <c r="BN17" s="253"/>
      <c r="BO17" s="274" t="s">
        <v>124</v>
      </c>
      <c r="BP17" s="275">
        <v>33</v>
      </c>
      <c r="BQ17" s="274">
        <v>13</v>
      </c>
      <c r="BR17" s="275">
        <v>115</v>
      </c>
      <c r="BS17" s="274">
        <v>80</v>
      </c>
      <c r="BT17" s="275">
        <v>0</v>
      </c>
      <c r="BU17" s="274">
        <v>4</v>
      </c>
      <c r="BV17" s="274">
        <v>2</v>
      </c>
      <c r="BW17" s="277">
        <v>17</v>
      </c>
      <c r="BY17" s="272" t="s">
        <v>124</v>
      </c>
      <c r="BZ17" s="273">
        <v>40</v>
      </c>
      <c r="CA17" s="273">
        <v>146</v>
      </c>
      <c r="CB17" s="273">
        <v>79</v>
      </c>
      <c r="CC17" s="273">
        <v>2</v>
      </c>
      <c r="CD17" s="273">
        <v>3</v>
      </c>
      <c r="CE17" s="273">
        <v>0</v>
      </c>
      <c r="CF17" s="273">
        <v>1</v>
      </c>
      <c r="CG17" s="273">
        <v>6</v>
      </c>
    </row>
    <row r="18" spans="1:85" s="116" customFormat="1" ht="18" customHeight="1">
      <c r="A18" s="249" t="s">
        <v>124</v>
      </c>
      <c r="B18" s="249">
        <v>2</v>
      </c>
      <c r="C18" s="249">
        <v>80</v>
      </c>
      <c r="D18" s="249">
        <v>70</v>
      </c>
      <c r="E18" s="249">
        <v>0</v>
      </c>
      <c r="F18" s="249">
        <v>0</v>
      </c>
      <c r="G18" s="249">
        <v>0</v>
      </c>
      <c r="H18" s="249">
        <v>1</v>
      </c>
      <c r="I18" s="249">
        <v>4</v>
      </c>
      <c r="J18" s="249">
        <v>157</v>
      </c>
      <c r="K18" s="253"/>
      <c r="L18" s="248" t="s">
        <v>125</v>
      </c>
      <c r="M18" s="248">
        <v>8</v>
      </c>
      <c r="N18" s="248">
        <v>62</v>
      </c>
      <c r="O18" s="248">
        <v>305</v>
      </c>
      <c r="P18" s="248">
        <v>69</v>
      </c>
      <c r="Q18" s="248">
        <v>2</v>
      </c>
      <c r="R18" s="248">
        <v>2</v>
      </c>
      <c r="S18" s="248">
        <v>5</v>
      </c>
      <c r="T18" s="248">
        <v>20</v>
      </c>
      <c r="U18" s="248">
        <v>473</v>
      </c>
      <c r="V18" s="253"/>
      <c r="W18" s="248" t="s">
        <v>125</v>
      </c>
      <c r="X18" s="248">
        <v>25</v>
      </c>
      <c r="Y18" s="248">
        <v>36</v>
      </c>
      <c r="Z18" s="248">
        <v>189</v>
      </c>
      <c r="AA18" s="248">
        <v>47</v>
      </c>
      <c r="AB18" s="248">
        <v>0</v>
      </c>
      <c r="AC18" s="248">
        <v>2</v>
      </c>
      <c r="AD18" s="248">
        <v>5</v>
      </c>
      <c r="AE18" s="248">
        <v>128</v>
      </c>
      <c r="AF18" s="248">
        <v>432</v>
      </c>
      <c r="AG18" s="253"/>
      <c r="AH18" s="248" t="s">
        <v>125</v>
      </c>
      <c r="AI18" s="248">
        <v>65</v>
      </c>
      <c r="AJ18" s="248">
        <v>27</v>
      </c>
      <c r="AK18" s="248">
        <v>335</v>
      </c>
      <c r="AL18" s="248">
        <v>100</v>
      </c>
      <c r="AM18" s="248">
        <v>3</v>
      </c>
      <c r="AN18" s="248">
        <v>0</v>
      </c>
      <c r="AO18" s="248">
        <v>5</v>
      </c>
      <c r="AP18" s="248">
        <v>47</v>
      </c>
      <c r="AQ18" s="248">
        <v>582</v>
      </c>
      <c r="AR18" s="253"/>
      <c r="AS18" s="248" t="s">
        <v>125</v>
      </c>
      <c r="AT18" s="248">
        <v>77</v>
      </c>
      <c r="AU18" s="248">
        <v>11</v>
      </c>
      <c r="AV18" s="248">
        <v>311</v>
      </c>
      <c r="AW18" s="248">
        <v>105</v>
      </c>
      <c r="AX18" s="248">
        <v>4</v>
      </c>
      <c r="AY18" s="248">
        <v>5</v>
      </c>
      <c r="AZ18" s="248">
        <v>3</v>
      </c>
      <c r="BA18" s="248">
        <v>37</v>
      </c>
      <c r="BB18" s="248">
        <v>553</v>
      </c>
      <c r="BC18" s="253"/>
      <c r="BD18" s="248" t="s">
        <v>125</v>
      </c>
      <c r="BE18" s="248">
        <v>64</v>
      </c>
      <c r="BF18" s="248">
        <v>233</v>
      </c>
      <c r="BG18" s="248">
        <v>127</v>
      </c>
      <c r="BH18" s="248">
        <v>17</v>
      </c>
      <c r="BI18" s="248">
        <v>20</v>
      </c>
      <c r="BJ18" s="248">
        <v>6</v>
      </c>
      <c r="BK18" s="248">
        <v>1</v>
      </c>
      <c r="BL18" s="248">
        <v>73</v>
      </c>
      <c r="BM18" s="248">
        <v>541</v>
      </c>
      <c r="BN18" s="253"/>
      <c r="BO18" s="274" t="s">
        <v>125</v>
      </c>
      <c r="BP18" s="275">
        <v>178</v>
      </c>
      <c r="BQ18" s="274">
        <v>5</v>
      </c>
      <c r="BR18" s="275">
        <v>400</v>
      </c>
      <c r="BS18" s="274">
        <v>151</v>
      </c>
      <c r="BT18" s="275">
        <v>1</v>
      </c>
      <c r="BU18" s="274">
        <v>5</v>
      </c>
      <c r="BV18" s="274">
        <v>6</v>
      </c>
      <c r="BW18" s="277">
        <v>47</v>
      </c>
      <c r="BY18" s="272" t="s">
        <v>125</v>
      </c>
      <c r="BZ18" s="273">
        <v>130</v>
      </c>
      <c r="CA18" s="273">
        <v>359</v>
      </c>
      <c r="CB18" s="273">
        <v>148</v>
      </c>
      <c r="CC18" s="273">
        <v>2</v>
      </c>
      <c r="CD18" s="273">
        <v>4</v>
      </c>
      <c r="CE18" s="273">
        <v>1</v>
      </c>
      <c r="CF18" s="273">
        <v>7</v>
      </c>
      <c r="CG18" s="273">
        <v>38</v>
      </c>
    </row>
    <row r="19" spans="1:85" s="116" customFormat="1" ht="18" customHeight="1">
      <c r="A19" s="249" t="s">
        <v>125</v>
      </c>
      <c r="B19" s="249">
        <v>44</v>
      </c>
      <c r="C19" s="249">
        <v>260</v>
      </c>
      <c r="D19" s="249">
        <v>147</v>
      </c>
      <c r="E19" s="249">
        <v>0</v>
      </c>
      <c r="F19" s="249">
        <v>32</v>
      </c>
      <c r="G19" s="249">
        <v>0</v>
      </c>
      <c r="H19" s="249">
        <v>3</v>
      </c>
      <c r="I19" s="249">
        <v>12</v>
      </c>
      <c r="J19" s="249">
        <v>498</v>
      </c>
      <c r="K19" s="253"/>
      <c r="L19" s="248" t="s">
        <v>126</v>
      </c>
      <c r="M19" s="248">
        <v>91</v>
      </c>
      <c r="N19" s="248">
        <v>46</v>
      </c>
      <c r="O19" s="248">
        <v>379</v>
      </c>
      <c r="P19" s="248">
        <v>364</v>
      </c>
      <c r="Q19" s="248">
        <v>7</v>
      </c>
      <c r="R19" s="248">
        <v>4</v>
      </c>
      <c r="S19" s="248">
        <v>1</v>
      </c>
      <c r="T19" s="248">
        <v>17</v>
      </c>
      <c r="U19" s="248">
        <v>909</v>
      </c>
      <c r="V19" s="253"/>
      <c r="W19" s="248" t="s">
        <v>126</v>
      </c>
      <c r="X19" s="248">
        <v>87</v>
      </c>
      <c r="Y19" s="248">
        <v>57</v>
      </c>
      <c r="Z19" s="248">
        <v>476</v>
      </c>
      <c r="AA19" s="248">
        <v>34</v>
      </c>
      <c r="AB19" s="248">
        <v>3</v>
      </c>
      <c r="AC19" s="248">
        <v>11</v>
      </c>
      <c r="AD19" s="248">
        <v>4</v>
      </c>
      <c r="AE19" s="248">
        <v>515</v>
      </c>
      <c r="AF19" s="248">
        <v>1187</v>
      </c>
      <c r="AG19" s="253"/>
      <c r="AH19" s="248" t="s">
        <v>126</v>
      </c>
      <c r="AI19" s="248">
        <v>102</v>
      </c>
      <c r="AJ19" s="248">
        <v>12</v>
      </c>
      <c r="AK19" s="248">
        <v>514</v>
      </c>
      <c r="AL19" s="248">
        <v>383</v>
      </c>
      <c r="AM19" s="248">
        <v>1</v>
      </c>
      <c r="AN19" s="248">
        <v>1</v>
      </c>
      <c r="AO19" s="248">
        <v>2</v>
      </c>
      <c r="AP19" s="248">
        <v>36</v>
      </c>
      <c r="AQ19" s="248">
        <v>1051</v>
      </c>
      <c r="AR19" s="253"/>
      <c r="AS19" s="248" t="s">
        <v>126</v>
      </c>
      <c r="AT19" s="248">
        <v>126</v>
      </c>
      <c r="AU19" s="248">
        <v>17</v>
      </c>
      <c r="AV19" s="248">
        <v>544</v>
      </c>
      <c r="AW19" s="248">
        <v>397</v>
      </c>
      <c r="AX19" s="248">
        <v>1</v>
      </c>
      <c r="AY19" s="248">
        <v>0</v>
      </c>
      <c r="AZ19" s="248">
        <v>2</v>
      </c>
      <c r="BA19" s="248">
        <v>80</v>
      </c>
      <c r="BB19" s="248">
        <v>1167</v>
      </c>
      <c r="BC19" s="253"/>
      <c r="BD19" s="248" t="s">
        <v>126</v>
      </c>
      <c r="BE19" s="248">
        <v>259</v>
      </c>
      <c r="BF19" s="248">
        <v>1003</v>
      </c>
      <c r="BG19" s="248">
        <v>807</v>
      </c>
      <c r="BH19" s="248">
        <v>6</v>
      </c>
      <c r="BI19" s="248">
        <v>44</v>
      </c>
      <c r="BJ19" s="248">
        <v>2</v>
      </c>
      <c r="BK19" s="248">
        <v>1</v>
      </c>
      <c r="BL19" s="248">
        <v>52</v>
      </c>
      <c r="BM19" s="248">
        <v>2174</v>
      </c>
      <c r="BN19" s="253"/>
      <c r="BO19" s="274" t="s">
        <v>126</v>
      </c>
      <c r="BP19" s="275">
        <v>124</v>
      </c>
      <c r="BQ19" s="274">
        <v>25</v>
      </c>
      <c r="BR19" s="275">
        <v>985</v>
      </c>
      <c r="BS19" s="274">
        <v>673</v>
      </c>
      <c r="BT19" s="275">
        <v>2</v>
      </c>
      <c r="BU19" s="274">
        <v>6</v>
      </c>
      <c r="BV19" s="274">
        <v>1</v>
      </c>
      <c r="BW19" s="277">
        <v>57</v>
      </c>
      <c r="BY19" s="272" t="s">
        <v>126</v>
      </c>
      <c r="BZ19" s="273">
        <v>170</v>
      </c>
      <c r="CA19" s="273">
        <v>829</v>
      </c>
      <c r="CB19" s="273">
        <v>768</v>
      </c>
      <c r="CC19" s="273">
        <v>3</v>
      </c>
      <c r="CD19" s="273">
        <v>12</v>
      </c>
      <c r="CE19" s="273">
        <v>0</v>
      </c>
      <c r="CF19" s="273">
        <v>7</v>
      </c>
      <c r="CG19" s="273">
        <v>35</v>
      </c>
    </row>
    <row r="20" spans="1:85" s="116" customFormat="1" ht="18" customHeight="1">
      <c r="A20" s="249" t="s">
        <v>126</v>
      </c>
      <c r="B20" s="249">
        <v>97</v>
      </c>
      <c r="C20" s="249">
        <v>420</v>
      </c>
      <c r="D20" s="249">
        <v>391</v>
      </c>
      <c r="E20" s="249">
        <v>8</v>
      </c>
      <c r="F20" s="249">
        <v>80</v>
      </c>
      <c r="G20" s="249">
        <v>2</v>
      </c>
      <c r="H20" s="249">
        <v>1</v>
      </c>
      <c r="I20" s="249">
        <v>21</v>
      </c>
      <c r="J20" s="249">
        <v>1020</v>
      </c>
      <c r="K20" s="253"/>
      <c r="L20" s="248" t="s">
        <v>631</v>
      </c>
      <c r="M20" s="248">
        <v>6</v>
      </c>
      <c r="N20" s="248">
        <v>2</v>
      </c>
      <c r="O20" s="248">
        <v>182</v>
      </c>
      <c r="P20" s="248">
        <v>34</v>
      </c>
      <c r="Q20" s="248">
        <v>2</v>
      </c>
      <c r="R20" s="248">
        <v>0</v>
      </c>
      <c r="S20" s="248">
        <v>1</v>
      </c>
      <c r="T20" s="248">
        <v>28</v>
      </c>
      <c r="U20" s="248">
        <v>255</v>
      </c>
      <c r="V20" s="253"/>
      <c r="W20" s="248" t="s">
        <v>631</v>
      </c>
      <c r="X20" s="248">
        <v>22</v>
      </c>
      <c r="Y20" s="248">
        <v>11</v>
      </c>
      <c r="Z20" s="248">
        <v>117</v>
      </c>
      <c r="AA20" s="248">
        <v>12</v>
      </c>
      <c r="AB20" s="248">
        <v>1</v>
      </c>
      <c r="AC20" s="248">
        <v>0</v>
      </c>
      <c r="AD20" s="248">
        <v>9</v>
      </c>
      <c r="AE20" s="248">
        <v>111</v>
      </c>
      <c r="AF20" s="248">
        <v>283</v>
      </c>
      <c r="AG20" s="253"/>
      <c r="AH20" s="248" t="s">
        <v>631</v>
      </c>
      <c r="AI20" s="248">
        <v>17</v>
      </c>
      <c r="AJ20" s="248">
        <v>0</v>
      </c>
      <c r="AK20" s="248">
        <v>86</v>
      </c>
      <c r="AL20" s="248">
        <v>57</v>
      </c>
      <c r="AM20" s="248">
        <v>0</v>
      </c>
      <c r="AN20" s="248">
        <v>0</v>
      </c>
      <c r="AO20" s="248">
        <v>1</v>
      </c>
      <c r="AP20" s="248">
        <v>1</v>
      </c>
      <c r="AQ20" s="248">
        <v>162</v>
      </c>
      <c r="AR20" s="253"/>
      <c r="AS20" s="248" t="s">
        <v>631</v>
      </c>
      <c r="AT20" s="248">
        <v>42</v>
      </c>
      <c r="AU20" s="248">
        <v>2</v>
      </c>
      <c r="AV20" s="248">
        <v>184</v>
      </c>
      <c r="AW20" s="248">
        <v>77</v>
      </c>
      <c r="AX20" s="248">
        <v>0</v>
      </c>
      <c r="AY20" s="248">
        <v>1</v>
      </c>
      <c r="AZ20" s="248">
        <v>0</v>
      </c>
      <c r="BA20" s="248">
        <v>2</v>
      </c>
      <c r="BB20" s="248">
        <v>308</v>
      </c>
      <c r="BC20" s="253"/>
      <c r="BD20" s="248" t="s">
        <v>631</v>
      </c>
      <c r="BE20" s="248">
        <v>31</v>
      </c>
      <c r="BF20" s="248">
        <v>129</v>
      </c>
      <c r="BG20" s="248">
        <v>96</v>
      </c>
      <c r="BH20" s="248">
        <v>0</v>
      </c>
      <c r="BI20" s="248">
        <v>1</v>
      </c>
      <c r="BJ20" s="248">
        <v>0</v>
      </c>
      <c r="BK20" s="248">
        <v>1</v>
      </c>
      <c r="BL20" s="248">
        <v>2</v>
      </c>
      <c r="BM20" s="248">
        <v>260</v>
      </c>
      <c r="BN20" s="253"/>
      <c r="BO20" s="274" t="s">
        <v>631</v>
      </c>
      <c r="BP20" s="275">
        <v>13</v>
      </c>
      <c r="BQ20" s="274">
        <v>0</v>
      </c>
      <c r="BR20" s="275">
        <v>238</v>
      </c>
      <c r="BS20" s="274">
        <v>116</v>
      </c>
      <c r="BT20" s="275">
        <v>0</v>
      </c>
      <c r="BU20" s="274">
        <v>0</v>
      </c>
      <c r="BV20" s="274">
        <v>2</v>
      </c>
      <c r="BW20" s="277">
        <v>12</v>
      </c>
      <c r="BY20" s="272" t="s">
        <v>631</v>
      </c>
      <c r="BZ20" s="273">
        <v>60</v>
      </c>
      <c r="CA20" s="273">
        <v>137</v>
      </c>
      <c r="CB20" s="273">
        <v>72</v>
      </c>
      <c r="CC20" s="273">
        <v>0</v>
      </c>
      <c r="CD20" s="273">
        <v>1</v>
      </c>
      <c r="CE20" s="273">
        <v>0</v>
      </c>
      <c r="CF20" s="273">
        <v>0</v>
      </c>
      <c r="CG20" s="273">
        <v>2</v>
      </c>
    </row>
    <row r="21" spans="1:85" s="116" customFormat="1" ht="18" customHeight="1">
      <c r="A21" s="249" t="s">
        <v>631</v>
      </c>
      <c r="B21" s="249">
        <v>12</v>
      </c>
      <c r="C21" s="249">
        <v>129</v>
      </c>
      <c r="D21" s="249">
        <v>14</v>
      </c>
      <c r="E21" s="249">
        <v>0</v>
      </c>
      <c r="F21" s="249">
        <v>42</v>
      </c>
      <c r="G21" s="249">
        <v>0</v>
      </c>
      <c r="H21" s="249">
        <v>0</v>
      </c>
      <c r="I21" s="249">
        <v>1</v>
      </c>
      <c r="J21" s="249">
        <v>198</v>
      </c>
      <c r="K21" s="253"/>
      <c r="L21" s="248" t="s">
        <v>129</v>
      </c>
      <c r="M21" s="248">
        <v>3129</v>
      </c>
      <c r="N21" s="248">
        <v>5847</v>
      </c>
      <c r="O21" s="248">
        <v>14106</v>
      </c>
      <c r="P21" s="248">
        <v>4724</v>
      </c>
      <c r="Q21" s="248">
        <v>1461</v>
      </c>
      <c r="R21" s="248">
        <v>303</v>
      </c>
      <c r="S21" s="248">
        <v>472</v>
      </c>
      <c r="T21" s="248">
        <v>1551</v>
      </c>
      <c r="U21" s="248">
        <v>31593</v>
      </c>
      <c r="V21" s="253"/>
      <c r="W21" s="248" t="s">
        <v>129</v>
      </c>
      <c r="X21" s="248">
        <v>3540</v>
      </c>
      <c r="Y21" s="248">
        <v>6256</v>
      </c>
      <c r="Z21" s="248">
        <v>15827</v>
      </c>
      <c r="AA21" s="248">
        <v>1640</v>
      </c>
      <c r="AB21" s="248">
        <v>1276</v>
      </c>
      <c r="AC21" s="248">
        <v>332</v>
      </c>
      <c r="AD21" s="248">
        <v>670</v>
      </c>
      <c r="AE21" s="248">
        <v>6219</v>
      </c>
      <c r="AF21" s="248">
        <v>35760</v>
      </c>
      <c r="AG21" s="253"/>
      <c r="AH21" s="248" t="s">
        <v>129</v>
      </c>
      <c r="AI21" s="248">
        <v>4127</v>
      </c>
      <c r="AJ21" s="248">
        <v>3263</v>
      </c>
      <c r="AK21" s="248">
        <v>15767</v>
      </c>
      <c r="AL21" s="248">
        <v>6738</v>
      </c>
      <c r="AM21" s="248">
        <v>1055</v>
      </c>
      <c r="AN21" s="248">
        <v>810</v>
      </c>
      <c r="AO21" s="248">
        <v>768</v>
      </c>
      <c r="AP21" s="248">
        <v>1631</v>
      </c>
      <c r="AQ21" s="248">
        <v>34159</v>
      </c>
      <c r="AR21" s="253"/>
      <c r="AS21" s="248" t="s">
        <v>632</v>
      </c>
      <c r="AT21" s="248">
        <v>0</v>
      </c>
      <c r="AU21" s="248">
        <v>0</v>
      </c>
      <c r="AV21" s="248">
        <v>1</v>
      </c>
      <c r="AW21" s="248">
        <v>0</v>
      </c>
      <c r="AX21" s="248">
        <v>0</v>
      </c>
      <c r="AY21" s="248">
        <v>0</v>
      </c>
      <c r="AZ21" s="248">
        <v>0</v>
      </c>
      <c r="BA21" s="248">
        <v>0</v>
      </c>
      <c r="BB21" s="248">
        <v>1</v>
      </c>
      <c r="BC21" s="253"/>
      <c r="BD21" s="248" t="s">
        <v>632</v>
      </c>
      <c r="BE21" s="248">
        <v>0</v>
      </c>
      <c r="BF21" s="248">
        <v>120</v>
      </c>
      <c r="BG21" s="248">
        <v>3</v>
      </c>
      <c r="BH21" s="248">
        <v>0</v>
      </c>
      <c r="BI21" s="248">
        <v>0</v>
      </c>
      <c r="BJ21" s="248">
        <v>0</v>
      </c>
      <c r="BK21" s="248">
        <v>0</v>
      </c>
      <c r="BL21" s="248">
        <v>0</v>
      </c>
      <c r="BM21" s="248">
        <v>123</v>
      </c>
      <c r="BN21" s="253"/>
      <c r="BO21" s="274" t="s">
        <v>129</v>
      </c>
      <c r="BP21" s="275">
        <v>7909</v>
      </c>
      <c r="BQ21" s="274">
        <v>4988</v>
      </c>
      <c r="BR21" s="275">
        <v>20724</v>
      </c>
      <c r="BS21" s="274">
        <v>8453</v>
      </c>
      <c r="BT21" s="275">
        <v>1558</v>
      </c>
      <c r="BU21" s="274">
        <v>762</v>
      </c>
      <c r="BV21" s="274">
        <v>804</v>
      </c>
      <c r="BW21" s="277">
        <v>1247</v>
      </c>
      <c r="BY21" s="272" t="s">
        <v>129</v>
      </c>
      <c r="BZ21" s="273">
        <v>7031</v>
      </c>
      <c r="CA21" s="273">
        <v>16548</v>
      </c>
      <c r="CB21" s="273">
        <v>7817</v>
      </c>
      <c r="CC21" s="273">
        <v>2441</v>
      </c>
      <c r="CD21" s="273">
        <v>3647</v>
      </c>
      <c r="CE21" s="273">
        <v>676</v>
      </c>
      <c r="CF21" s="273">
        <v>601</v>
      </c>
      <c r="CG21" s="273">
        <v>1115</v>
      </c>
    </row>
    <row r="22" spans="1:85" s="116" customFormat="1" ht="18" customHeight="1">
      <c r="A22" s="249" t="s">
        <v>129</v>
      </c>
      <c r="B22" s="249">
        <v>2557</v>
      </c>
      <c r="C22" s="249">
        <v>13841</v>
      </c>
      <c r="D22" s="249">
        <v>4079</v>
      </c>
      <c r="E22" s="249">
        <v>1120</v>
      </c>
      <c r="F22" s="249">
        <v>7928</v>
      </c>
      <c r="G22" s="249">
        <v>234</v>
      </c>
      <c r="H22" s="249">
        <v>651</v>
      </c>
      <c r="I22" s="249">
        <v>1083</v>
      </c>
      <c r="J22" s="249">
        <v>31493</v>
      </c>
      <c r="K22" s="253"/>
      <c r="L22" s="248" t="s">
        <v>128</v>
      </c>
      <c r="M22" s="248">
        <v>86</v>
      </c>
      <c r="N22" s="248">
        <v>18</v>
      </c>
      <c r="O22" s="248">
        <v>365</v>
      </c>
      <c r="P22" s="248">
        <v>222</v>
      </c>
      <c r="Q22" s="248">
        <v>2</v>
      </c>
      <c r="R22" s="248">
        <v>0</v>
      </c>
      <c r="S22" s="248">
        <v>29</v>
      </c>
      <c r="T22" s="248">
        <v>42</v>
      </c>
      <c r="U22" s="248">
        <v>764</v>
      </c>
      <c r="V22" s="253"/>
      <c r="W22" s="248" t="s">
        <v>128</v>
      </c>
      <c r="X22" s="248">
        <v>43</v>
      </c>
      <c r="Y22" s="248">
        <v>4</v>
      </c>
      <c r="Z22" s="248">
        <v>245</v>
      </c>
      <c r="AA22" s="248">
        <v>39</v>
      </c>
      <c r="AB22" s="248">
        <v>0</v>
      </c>
      <c r="AC22" s="248">
        <v>0</v>
      </c>
      <c r="AD22" s="248">
        <v>13</v>
      </c>
      <c r="AE22" s="248">
        <v>352</v>
      </c>
      <c r="AF22" s="248">
        <v>696</v>
      </c>
      <c r="AG22" s="253"/>
      <c r="AH22" s="248" t="s">
        <v>128</v>
      </c>
      <c r="AI22" s="248">
        <v>39</v>
      </c>
      <c r="AJ22" s="248">
        <v>6</v>
      </c>
      <c r="AK22" s="248">
        <v>210</v>
      </c>
      <c r="AL22" s="248">
        <v>249</v>
      </c>
      <c r="AM22" s="248">
        <v>3</v>
      </c>
      <c r="AN22" s="248">
        <v>1</v>
      </c>
      <c r="AO22" s="248">
        <v>5</v>
      </c>
      <c r="AP22" s="248">
        <v>34</v>
      </c>
      <c r="AQ22" s="248">
        <v>547</v>
      </c>
      <c r="AR22" s="253"/>
      <c r="AS22" s="248" t="s">
        <v>129</v>
      </c>
      <c r="AT22" s="248">
        <v>5254</v>
      </c>
      <c r="AU22" s="248">
        <v>3563</v>
      </c>
      <c r="AV22" s="248">
        <v>16570</v>
      </c>
      <c r="AW22" s="248">
        <v>6762</v>
      </c>
      <c r="AX22" s="248">
        <v>2462</v>
      </c>
      <c r="AY22" s="248">
        <v>670</v>
      </c>
      <c r="AZ22" s="248">
        <v>423</v>
      </c>
      <c r="BA22" s="248">
        <v>1328</v>
      </c>
      <c r="BB22" s="248">
        <v>37032</v>
      </c>
      <c r="BC22" s="253"/>
      <c r="BD22" s="248" t="s">
        <v>129</v>
      </c>
      <c r="BE22" s="248">
        <v>5692</v>
      </c>
      <c r="BF22" s="248">
        <v>16817</v>
      </c>
      <c r="BG22" s="248">
        <v>7326</v>
      </c>
      <c r="BH22" s="248">
        <v>2260</v>
      </c>
      <c r="BI22" s="248">
        <v>4729</v>
      </c>
      <c r="BJ22" s="248">
        <v>552</v>
      </c>
      <c r="BK22" s="248">
        <v>673</v>
      </c>
      <c r="BL22" s="248">
        <v>1466</v>
      </c>
      <c r="BM22" s="248">
        <v>39515</v>
      </c>
      <c r="BN22" s="253"/>
      <c r="BO22" s="274" t="s">
        <v>128</v>
      </c>
      <c r="BP22" s="275">
        <v>45</v>
      </c>
      <c r="BQ22" s="274">
        <v>36</v>
      </c>
      <c r="BR22" s="275">
        <v>447</v>
      </c>
      <c r="BS22" s="274">
        <v>406</v>
      </c>
      <c r="BT22" s="275">
        <v>2</v>
      </c>
      <c r="BU22" s="274">
        <v>1</v>
      </c>
      <c r="BV22" s="274">
        <v>12</v>
      </c>
      <c r="BW22" s="277">
        <v>24</v>
      </c>
      <c r="BY22" s="272" t="s">
        <v>128</v>
      </c>
      <c r="BZ22" s="273">
        <v>159</v>
      </c>
      <c r="CA22" s="273">
        <v>494</v>
      </c>
      <c r="CB22" s="273">
        <v>367</v>
      </c>
      <c r="CC22" s="273">
        <v>1</v>
      </c>
      <c r="CD22" s="273">
        <v>7</v>
      </c>
      <c r="CE22" s="273">
        <v>50</v>
      </c>
      <c r="CF22" s="273">
        <v>9</v>
      </c>
      <c r="CG22" s="273">
        <v>36</v>
      </c>
    </row>
    <row r="23" spans="1:85" s="116" customFormat="1" ht="18" customHeight="1">
      <c r="A23" s="249" t="s">
        <v>128</v>
      </c>
      <c r="B23" s="249">
        <v>17</v>
      </c>
      <c r="C23" s="249">
        <v>252</v>
      </c>
      <c r="D23" s="249">
        <v>284</v>
      </c>
      <c r="E23" s="249">
        <v>0</v>
      </c>
      <c r="F23" s="249">
        <v>139</v>
      </c>
      <c r="G23" s="249">
        <v>0</v>
      </c>
      <c r="H23" s="249">
        <v>5</v>
      </c>
      <c r="I23" s="249">
        <v>37</v>
      </c>
      <c r="J23" s="249">
        <v>734</v>
      </c>
      <c r="K23" s="253"/>
      <c r="L23" s="248" t="s">
        <v>637</v>
      </c>
      <c r="M23" s="248">
        <v>1</v>
      </c>
      <c r="N23" s="248">
        <v>2</v>
      </c>
      <c r="O23" s="248">
        <v>4</v>
      </c>
      <c r="P23" s="248">
        <v>0</v>
      </c>
      <c r="Q23" s="248">
        <v>0</v>
      </c>
      <c r="R23" s="248">
        <v>0</v>
      </c>
      <c r="S23" s="248">
        <v>0</v>
      </c>
      <c r="T23" s="248">
        <v>0</v>
      </c>
      <c r="U23" s="248">
        <v>7</v>
      </c>
      <c r="V23" s="253"/>
      <c r="W23" s="248" t="s">
        <v>637</v>
      </c>
      <c r="X23" s="248">
        <v>0</v>
      </c>
      <c r="Y23" s="248">
        <v>2</v>
      </c>
      <c r="Z23" s="248">
        <v>1</v>
      </c>
      <c r="AA23" s="248">
        <v>0</v>
      </c>
      <c r="AB23" s="248">
        <v>0</v>
      </c>
      <c r="AC23" s="248">
        <v>0</v>
      </c>
      <c r="AD23" s="248">
        <v>0</v>
      </c>
      <c r="AE23" s="248">
        <v>0</v>
      </c>
      <c r="AF23" s="248">
        <v>3</v>
      </c>
      <c r="AG23" s="253"/>
      <c r="AH23" s="248" t="s">
        <v>637</v>
      </c>
      <c r="AI23" s="248">
        <v>0</v>
      </c>
      <c r="AJ23" s="248">
        <v>0</v>
      </c>
      <c r="AK23" s="248">
        <v>4</v>
      </c>
      <c r="AL23" s="248">
        <v>0</v>
      </c>
      <c r="AM23" s="248">
        <v>0</v>
      </c>
      <c r="AN23" s="248">
        <v>0</v>
      </c>
      <c r="AO23" s="248">
        <v>1</v>
      </c>
      <c r="AP23" s="248">
        <v>0</v>
      </c>
      <c r="AQ23" s="248">
        <v>5</v>
      </c>
      <c r="AR23" s="253"/>
      <c r="AS23" s="248" t="s">
        <v>128</v>
      </c>
      <c r="AT23" s="248">
        <v>16</v>
      </c>
      <c r="AU23" s="248">
        <v>13</v>
      </c>
      <c r="AV23" s="248">
        <v>401</v>
      </c>
      <c r="AW23" s="248">
        <v>374</v>
      </c>
      <c r="AX23" s="248">
        <v>0</v>
      </c>
      <c r="AY23" s="248">
        <v>7</v>
      </c>
      <c r="AZ23" s="248">
        <v>14</v>
      </c>
      <c r="BA23" s="248">
        <v>32</v>
      </c>
      <c r="BB23" s="248">
        <v>857</v>
      </c>
      <c r="BC23" s="253"/>
      <c r="BD23" s="248" t="s">
        <v>128</v>
      </c>
      <c r="BE23" s="248">
        <v>34</v>
      </c>
      <c r="BF23" s="248">
        <v>297</v>
      </c>
      <c r="BG23" s="248">
        <v>531</v>
      </c>
      <c r="BH23" s="248">
        <v>1</v>
      </c>
      <c r="BI23" s="248">
        <v>0</v>
      </c>
      <c r="BJ23" s="248">
        <v>2</v>
      </c>
      <c r="BK23" s="248">
        <v>7</v>
      </c>
      <c r="BL23" s="248">
        <v>42</v>
      </c>
      <c r="BM23" s="248">
        <v>914</v>
      </c>
      <c r="BN23" s="253"/>
      <c r="BO23" s="274" t="s">
        <v>637</v>
      </c>
      <c r="BP23" s="275">
        <v>0</v>
      </c>
      <c r="BQ23" s="274">
        <v>0</v>
      </c>
      <c r="BR23" s="275">
        <v>2</v>
      </c>
      <c r="BS23" s="274">
        <v>0</v>
      </c>
      <c r="BT23" s="275">
        <v>0</v>
      </c>
      <c r="BU23" s="274">
        <v>0</v>
      </c>
      <c r="BV23" s="274">
        <v>0</v>
      </c>
      <c r="BW23" s="277">
        <v>0</v>
      </c>
      <c r="BY23" s="272" t="s">
        <v>637</v>
      </c>
      <c r="BZ23" s="273">
        <v>0</v>
      </c>
      <c r="CA23" s="273">
        <v>0</v>
      </c>
      <c r="CB23" s="273">
        <v>0</v>
      </c>
      <c r="CC23" s="273">
        <v>0</v>
      </c>
      <c r="CD23" s="273">
        <v>9</v>
      </c>
      <c r="CE23" s="273">
        <v>2</v>
      </c>
      <c r="CF23" s="273">
        <v>0</v>
      </c>
      <c r="CG23" s="273">
        <v>0</v>
      </c>
    </row>
    <row r="24" spans="1:85" s="116" customFormat="1" ht="18" customHeight="1">
      <c r="A24" s="249" t="s">
        <v>637</v>
      </c>
      <c r="B24" s="249">
        <v>0</v>
      </c>
      <c r="C24" s="249">
        <v>4</v>
      </c>
      <c r="D24" s="249">
        <v>0</v>
      </c>
      <c r="E24" s="249">
        <v>0</v>
      </c>
      <c r="F24" s="249">
        <v>0</v>
      </c>
      <c r="G24" s="249">
        <v>0</v>
      </c>
      <c r="H24" s="249">
        <v>0</v>
      </c>
      <c r="I24" s="249">
        <v>0</v>
      </c>
      <c r="J24" s="249">
        <v>4</v>
      </c>
      <c r="K24" s="253"/>
      <c r="L24" s="248" t="s">
        <v>633</v>
      </c>
      <c r="M24" s="248">
        <v>52</v>
      </c>
      <c r="N24" s="248">
        <v>2</v>
      </c>
      <c r="O24" s="248">
        <v>151</v>
      </c>
      <c r="P24" s="248">
        <v>62</v>
      </c>
      <c r="Q24" s="248">
        <v>1</v>
      </c>
      <c r="R24" s="248">
        <v>2</v>
      </c>
      <c r="S24" s="248">
        <v>3</v>
      </c>
      <c r="T24" s="248">
        <v>40</v>
      </c>
      <c r="U24" s="248">
        <v>313</v>
      </c>
      <c r="V24" s="253"/>
      <c r="W24" s="248" t="s">
        <v>633</v>
      </c>
      <c r="X24" s="248">
        <v>18</v>
      </c>
      <c r="Y24" s="248">
        <v>3</v>
      </c>
      <c r="Z24" s="248">
        <v>99</v>
      </c>
      <c r="AA24" s="248">
        <v>22</v>
      </c>
      <c r="AB24" s="248">
        <v>0</v>
      </c>
      <c r="AC24" s="248">
        <v>0</v>
      </c>
      <c r="AD24" s="248">
        <v>0</v>
      </c>
      <c r="AE24" s="248">
        <v>65</v>
      </c>
      <c r="AF24" s="248">
        <v>207</v>
      </c>
      <c r="AG24" s="253"/>
      <c r="AH24" s="248" t="s">
        <v>633</v>
      </c>
      <c r="AI24" s="248">
        <v>32</v>
      </c>
      <c r="AJ24" s="248">
        <v>2</v>
      </c>
      <c r="AK24" s="248">
        <v>168</v>
      </c>
      <c r="AL24" s="248">
        <v>70</v>
      </c>
      <c r="AM24" s="248">
        <v>0</v>
      </c>
      <c r="AN24" s="248">
        <v>0</v>
      </c>
      <c r="AO24" s="248">
        <v>0</v>
      </c>
      <c r="AP24" s="248">
        <v>10</v>
      </c>
      <c r="AQ24" s="248">
        <v>282</v>
      </c>
      <c r="AR24" s="253"/>
      <c r="AS24" s="248" t="s">
        <v>633</v>
      </c>
      <c r="AT24" s="248">
        <v>45</v>
      </c>
      <c r="AU24" s="248">
        <v>8</v>
      </c>
      <c r="AV24" s="248">
        <v>223</v>
      </c>
      <c r="AW24" s="248">
        <v>98</v>
      </c>
      <c r="AX24" s="248">
        <v>0</v>
      </c>
      <c r="AY24" s="248">
        <v>0</v>
      </c>
      <c r="AZ24" s="248">
        <v>0</v>
      </c>
      <c r="BA24" s="248">
        <v>17</v>
      </c>
      <c r="BB24" s="248">
        <v>391</v>
      </c>
      <c r="BC24" s="253"/>
      <c r="BD24" s="248" t="s">
        <v>637</v>
      </c>
      <c r="BE24" s="248">
        <v>0</v>
      </c>
      <c r="BF24" s="248">
        <v>1</v>
      </c>
      <c r="BG24" s="248">
        <v>0</v>
      </c>
      <c r="BH24" s="248">
        <v>0</v>
      </c>
      <c r="BI24" s="248">
        <v>0</v>
      </c>
      <c r="BJ24" s="248">
        <v>0</v>
      </c>
      <c r="BK24" s="248">
        <v>0</v>
      </c>
      <c r="BL24" s="248">
        <v>0</v>
      </c>
      <c r="BM24" s="248">
        <v>1</v>
      </c>
      <c r="BN24" s="253"/>
      <c r="BO24" s="274" t="s">
        <v>633</v>
      </c>
      <c r="BP24" s="275">
        <v>32</v>
      </c>
      <c r="BQ24" s="274">
        <v>0</v>
      </c>
      <c r="BR24" s="275">
        <v>220</v>
      </c>
      <c r="BS24" s="274">
        <v>115</v>
      </c>
      <c r="BT24" s="275">
        <v>2</v>
      </c>
      <c r="BU24" s="274">
        <v>2</v>
      </c>
      <c r="BV24" s="274">
        <v>0</v>
      </c>
      <c r="BW24" s="277">
        <v>5</v>
      </c>
      <c r="BY24" s="272" t="s">
        <v>633</v>
      </c>
      <c r="BZ24" s="273">
        <v>66</v>
      </c>
      <c r="CA24" s="273">
        <v>259</v>
      </c>
      <c r="CB24" s="273">
        <v>172</v>
      </c>
      <c r="CC24" s="273">
        <v>0</v>
      </c>
      <c r="CD24" s="273">
        <v>4</v>
      </c>
      <c r="CE24" s="273">
        <v>0</v>
      </c>
      <c r="CF24" s="273">
        <v>1</v>
      </c>
      <c r="CG24" s="273">
        <v>9</v>
      </c>
    </row>
    <row r="25" spans="1:85" s="116" customFormat="1" ht="18" customHeight="1">
      <c r="A25" s="249" t="s">
        <v>633</v>
      </c>
      <c r="B25" s="249">
        <v>20</v>
      </c>
      <c r="C25" s="249">
        <v>130</v>
      </c>
      <c r="D25" s="249">
        <v>43</v>
      </c>
      <c r="E25" s="249">
        <v>1</v>
      </c>
      <c r="F25" s="249">
        <v>1</v>
      </c>
      <c r="G25" s="249">
        <v>0</v>
      </c>
      <c r="H25" s="249">
        <v>0</v>
      </c>
      <c r="I25" s="249">
        <v>7</v>
      </c>
      <c r="J25" s="249">
        <v>202</v>
      </c>
      <c r="K25" s="253"/>
      <c r="L25" s="248" t="s">
        <v>131</v>
      </c>
      <c r="M25" s="248">
        <v>0</v>
      </c>
      <c r="N25" s="248">
        <v>0</v>
      </c>
      <c r="O25" s="248">
        <v>10</v>
      </c>
      <c r="P25" s="248">
        <v>1</v>
      </c>
      <c r="Q25" s="248">
        <v>0</v>
      </c>
      <c r="R25" s="248">
        <v>0</v>
      </c>
      <c r="S25" s="248">
        <v>0</v>
      </c>
      <c r="T25" s="248">
        <v>0</v>
      </c>
      <c r="U25" s="248">
        <v>11</v>
      </c>
      <c r="V25" s="253"/>
      <c r="W25" s="248" t="s">
        <v>131</v>
      </c>
      <c r="X25" s="248">
        <v>0</v>
      </c>
      <c r="Y25" s="248">
        <v>0</v>
      </c>
      <c r="Z25" s="248">
        <v>16</v>
      </c>
      <c r="AA25" s="248">
        <v>1</v>
      </c>
      <c r="AB25" s="248">
        <v>0</v>
      </c>
      <c r="AC25" s="248">
        <v>0</v>
      </c>
      <c r="AD25" s="248">
        <v>0</v>
      </c>
      <c r="AE25" s="248">
        <v>1</v>
      </c>
      <c r="AF25" s="248">
        <v>18</v>
      </c>
      <c r="AG25" s="253"/>
      <c r="AH25" s="248" t="s">
        <v>131</v>
      </c>
      <c r="AI25" s="248">
        <v>0</v>
      </c>
      <c r="AJ25" s="248">
        <v>0</v>
      </c>
      <c r="AK25" s="248">
        <v>8</v>
      </c>
      <c r="AL25" s="248">
        <v>0</v>
      </c>
      <c r="AM25" s="248">
        <v>0</v>
      </c>
      <c r="AN25" s="248">
        <v>0</v>
      </c>
      <c r="AO25" s="248">
        <v>0</v>
      </c>
      <c r="AP25" s="248">
        <v>1</v>
      </c>
      <c r="AQ25" s="248">
        <v>9</v>
      </c>
      <c r="AR25" s="253"/>
      <c r="AS25" s="248" t="s">
        <v>131</v>
      </c>
      <c r="AT25" s="248">
        <v>6</v>
      </c>
      <c r="AU25" s="248">
        <v>0</v>
      </c>
      <c r="AV25" s="248">
        <v>14</v>
      </c>
      <c r="AW25" s="248">
        <v>6</v>
      </c>
      <c r="AX25" s="248">
        <v>0</v>
      </c>
      <c r="AY25" s="248">
        <v>0</v>
      </c>
      <c r="AZ25" s="248">
        <v>0</v>
      </c>
      <c r="BA25" s="248">
        <v>0</v>
      </c>
      <c r="BB25" s="248">
        <v>26</v>
      </c>
      <c r="BC25" s="253"/>
      <c r="BD25" s="248" t="s">
        <v>633</v>
      </c>
      <c r="BE25" s="248">
        <v>36</v>
      </c>
      <c r="BF25" s="248">
        <v>103</v>
      </c>
      <c r="BG25" s="248">
        <v>63</v>
      </c>
      <c r="BH25" s="248">
        <v>7</v>
      </c>
      <c r="BI25" s="248">
        <v>2</v>
      </c>
      <c r="BJ25" s="248">
        <v>0</v>
      </c>
      <c r="BK25" s="248">
        <v>0</v>
      </c>
      <c r="BL25" s="248">
        <v>9</v>
      </c>
      <c r="BM25" s="248">
        <v>220</v>
      </c>
      <c r="BN25" s="253"/>
      <c r="BO25" s="274" t="s">
        <v>131</v>
      </c>
      <c r="BP25" s="275">
        <v>1</v>
      </c>
      <c r="BQ25" s="274">
        <v>0</v>
      </c>
      <c r="BR25" s="275">
        <v>69</v>
      </c>
      <c r="BS25" s="274">
        <v>6</v>
      </c>
      <c r="BT25" s="275">
        <v>0</v>
      </c>
      <c r="BU25" s="274">
        <v>0</v>
      </c>
      <c r="BV25" s="274">
        <v>0</v>
      </c>
      <c r="BW25" s="277">
        <v>3</v>
      </c>
      <c r="BY25" s="272" t="s">
        <v>131</v>
      </c>
      <c r="BZ25" s="273">
        <v>3</v>
      </c>
      <c r="CA25" s="273">
        <v>111</v>
      </c>
      <c r="CB25" s="273">
        <v>7</v>
      </c>
      <c r="CC25" s="273">
        <v>0</v>
      </c>
      <c r="CD25" s="273">
        <v>0</v>
      </c>
      <c r="CE25" s="273">
        <v>0</v>
      </c>
      <c r="CF25" s="273">
        <v>0</v>
      </c>
      <c r="CG25" s="273">
        <v>0</v>
      </c>
    </row>
    <row r="26" spans="1:85" s="116" customFormat="1" ht="18" customHeight="1">
      <c r="A26" s="249" t="s">
        <v>131</v>
      </c>
      <c r="B26" s="249">
        <v>0</v>
      </c>
      <c r="C26" s="249">
        <v>17</v>
      </c>
      <c r="D26" s="249">
        <v>0</v>
      </c>
      <c r="E26" s="249">
        <v>0</v>
      </c>
      <c r="F26" s="249">
        <v>0</v>
      </c>
      <c r="G26" s="249">
        <v>0</v>
      </c>
      <c r="H26" s="249">
        <v>0</v>
      </c>
      <c r="I26" s="249">
        <v>0</v>
      </c>
      <c r="J26" s="249">
        <v>17</v>
      </c>
      <c r="K26" s="253"/>
      <c r="L26" s="248" t="s">
        <v>132</v>
      </c>
      <c r="M26" s="248">
        <v>30</v>
      </c>
      <c r="N26" s="248">
        <v>19</v>
      </c>
      <c r="O26" s="248">
        <v>245</v>
      </c>
      <c r="P26" s="248">
        <v>132</v>
      </c>
      <c r="Q26" s="248">
        <v>1</v>
      </c>
      <c r="R26" s="248">
        <v>1</v>
      </c>
      <c r="S26" s="248">
        <v>8</v>
      </c>
      <c r="T26" s="248">
        <v>38</v>
      </c>
      <c r="U26" s="248">
        <v>474</v>
      </c>
      <c r="V26" s="253"/>
      <c r="W26" s="248" t="s">
        <v>132</v>
      </c>
      <c r="X26" s="248">
        <v>17</v>
      </c>
      <c r="Y26" s="248">
        <v>14</v>
      </c>
      <c r="Z26" s="248">
        <v>364</v>
      </c>
      <c r="AA26" s="248">
        <v>111</v>
      </c>
      <c r="AB26" s="248">
        <v>2</v>
      </c>
      <c r="AC26" s="248">
        <v>0</v>
      </c>
      <c r="AD26" s="248">
        <v>4</v>
      </c>
      <c r="AE26" s="248">
        <v>239</v>
      </c>
      <c r="AF26" s="248">
        <v>751</v>
      </c>
      <c r="AG26" s="253"/>
      <c r="AH26" s="248" t="s">
        <v>132</v>
      </c>
      <c r="AI26" s="248">
        <v>81</v>
      </c>
      <c r="AJ26" s="248">
        <v>5</v>
      </c>
      <c r="AK26" s="248">
        <v>273</v>
      </c>
      <c r="AL26" s="248">
        <v>180</v>
      </c>
      <c r="AM26" s="248">
        <v>1</v>
      </c>
      <c r="AN26" s="248">
        <v>0</v>
      </c>
      <c r="AO26" s="248">
        <v>3</v>
      </c>
      <c r="AP26" s="248">
        <v>32</v>
      </c>
      <c r="AQ26" s="248">
        <v>575</v>
      </c>
      <c r="AR26" s="253"/>
      <c r="AS26" s="248" t="s">
        <v>132</v>
      </c>
      <c r="AT26" s="248">
        <v>36</v>
      </c>
      <c r="AU26" s="248">
        <v>14</v>
      </c>
      <c r="AV26" s="248">
        <v>331</v>
      </c>
      <c r="AW26" s="248">
        <v>135</v>
      </c>
      <c r="AX26" s="248">
        <v>1</v>
      </c>
      <c r="AY26" s="248">
        <v>16</v>
      </c>
      <c r="AZ26" s="248">
        <v>6</v>
      </c>
      <c r="BA26" s="248">
        <v>46</v>
      </c>
      <c r="BB26" s="248">
        <v>585</v>
      </c>
      <c r="BC26" s="253"/>
      <c r="BD26" s="248" t="s">
        <v>131</v>
      </c>
      <c r="BE26" s="248">
        <v>12</v>
      </c>
      <c r="BF26" s="248">
        <v>19</v>
      </c>
      <c r="BG26" s="248">
        <v>1</v>
      </c>
      <c r="BH26" s="248">
        <v>0</v>
      </c>
      <c r="BI26" s="248">
        <v>0</v>
      </c>
      <c r="BJ26" s="248">
        <v>0</v>
      </c>
      <c r="BK26" s="248">
        <v>0</v>
      </c>
      <c r="BL26" s="248">
        <v>1</v>
      </c>
      <c r="BM26" s="248">
        <v>33</v>
      </c>
      <c r="BN26" s="253"/>
      <c r="BO26" s="274" t="s">
        <v>132</v>
      </c>
      <c r="BP26" s="275">
        <v>131</v>
      </c>
      <c r="BQ26" s="274">
        <v>36</v>
      </c>
      <c r="BR26" s="275">
        <v>393</v>
      </c>
      <c r="BS26" s="274">
        <v>242</v>
      </c>
      <c r="BT26" s="275">
        <v>2</v>
      </c>
      <c r="BU26" s="274">
        <v>1</v>
      </c>
      <c r="BV26" s="274">
        <v>7</v>
      </c>
      <c r="BW26" s="277">
        <v>28</v>
      </c>
      <c r="BY26" s="272" t="s">
        <v>132</v>
      </c>
      <c r="BZ26" s="273">
        <v>66</v>
      </c>
      <c r="CA26" s="273">
        <v>362</v>
      </c>
      <c r="CB26" s="273">
        <v>273</v>
      </c>
      <c r="CC26" s="273">
        <v>2</v>
      </c>
      <c r="CD26" s="273">
        <v>21</v>
      </c>
      <c r="CE26" s="273">
        <v>8</v>
      </c>
      <c r="CF26" s="273">
        <v>5</v>
      </c>
      <c r="CG26" s="273">
        <v>23</v>
      </c>
    </row>
    <row r="27" spans="1:85" s="116" customFormat="1" ht="18" customHeight="1">
      <c r="A27" s="249" t="s">
        <v>132</v>
      </c>
      <c r="B27" s="249">
        <v>64</v>
      </c>
      <c r="C27" s="249">
        <v>257</v>
      </c>
      <c r="D27" s="249">
        <v>156</v>
      </c>
      <c r="E27" s="249">
        <v>4</v>
      </c>
      <c r="F27" s="249">
        <v>12</v>
      </c>
      <c r="G27" s="249">
        <v>1</v>
      </c>
      <c r="H27" s="249">
        <v>4</v>
      </c>
      <c r="I27" s="249">
        <v>22</v>
      </c>
      <c r="J27" s="249">
        <v>520</v>
      </c>
      <c r="K27" s="253"/>
      <c r="L27" s="248" t="s">
        <v>134</v>
      </c>
      <c r="M27" s="248">
        <v>95</v>
      </c>
      <c r="N27" s="248">
        <v>150</v>
      </c>
      <c r="O27" s="248">
        <v>739</v>
      </c>
      <c r="P27" s="248">
        <v>206</v>
      </c>
      <c r="Q27" s="248">
        <v>1</v>
      </c>
      <c r="R27" s="248">
        <v>3</v>
      </c>
      <c r="S27" s="248">
        <v>0</v>
      </c>
      <c r="T27" s="248">
        <v>13</v>
      </c>
      <c r="U27" s="248">
        <v>1207</v>
      </c>
      <c r="V27" s="253"/>
      <c r="W27" s="248" t="s">
        <v>134</v>
      </c>
      <c r="X27" s="248">
        <v>127</v>
      </c>
      <c r="Y27" s="248">
        <v>60</v>
      </c>
      <c r="Z27" s="248">
        <v>537</v>
      </c>
      <c r="AA27" s="248">
        <v>12</v>
      </c>
      <c r="AB27" s="248">
        <v>1</v>
      </c>
      <c r="AC27" s="248">
        <v>3</v>
      </c>
      <c r="AD27" s="248">
        <v>10</v>
      </c>
      <c r="AE27" s="248">
        <v>223</v>
      </c>
      <c r="AF27" s="248">
        <v>973</v>
      </c>
      <c r="AG27" s="253"/>
      <c r="AH27" s="248" t="s">
        <v>134</v>
      </c>
      <c r="AI27" s="248">
        <v>80</v>
      </c>
      <c r="AJ27" s="248">
        <v>56</v>
      </c>
      <c r="AK27" s="248">
        <v>498</v>
      </c>
      <c r="AL27" s="248">
        <v>201</v>
      </c>
      <c r="AM27" s="248">
        <v>4</v>
      </c>
      <c r="AN27" s="248">
        <v>1</v>
      </c>
      <c r="AO27" s="248">
        <v>0</v>
      </c>
      <c r="AP27" s="248">
        <v>16</v>
      </c>
      <c r="AQ27" s="248">
        <v>856</v>
      </c>
      <c r="AR27" s="253"/>
      <c r="AS27" s="248" t="s">
        <v>134</v>
      </c>
      <c r="AT27" s="248">
        <v>83</v>
      </c>
      <c r="AU27" s="248">
        <v>5</v>
      </c>
      <c r="AV27" s="248">
        <v>468</v>
      </c>
      <c r="AW27" s="248">
        <v>310</v>
      </c>
      <c r="AX27" s="248">
        <v>3</v>
      </c>
      <c r="AY27" s="248">
        <v>5</v>
      </c>
      <c r="AZ27" s="248">
        <v>1</v>
      </c>
      <c r="BA27" s="248">
        <v>24</v>
      </c>
      <c r="BB27" s="248">
        <v>899</v>
      </c>
      <c r="BC27" s="253"/>
      <c r="BD27" s="248" t="s">
        <v>132</v>
      </c>
      <c r="BE27" s="248">
        <v>44</v>
      </c>
      <c r="BF27" s="248">
        <v>411</v>
      </c>
      <c r="BG27" s="248">
        <v>185</v>
      </c>
      <c r="BH27" s="248">
        <v>3</v>
      </c>
      <c r="BI27" s="248">
        <v>98</v>
      </c>
      <c r="BJ27" s="248">
        <v>0</v>
      </c>
      <c r="BK27" s="248">
        <v>6</v>
      </c>
      <c r="BL27" s="248">
        <v>29</v>
      </c>
      <c r="BM27" s="248">
        <v>776</v>
      </c>
      <c r="BN27" s="253"/>
      <c r="BO27" s="274" t="s">
        <v>134</v>
      </c>
      <c r="BP27" s="275">
        <v>166</v>
      </c>
      <c r="BQ27" s="274">
        <v>18</v>
      </c>
      <c r="BR27" s="275">
        <v>731</v>
      </c>
      <c r="BS27" s="274">
        <v>340</v>
      </c>
      <c r="BT27" s="275">
        <v>2</v>
      </c>
      <c r="BU27" s="274">
        <v>11</v>
      </c>
      <c r="BV27" s="274">
        <v>8</v>
      </c>
      <c r="BW27" s="277">
        <v>14</v>
      </c>
      <c r="BY27" s="272" t="s">
        <v>134</v>
      </c>
      <c r="BZ27" s="273">
        <v>168</v>
      </c>
      <c r="CA27" s="273">
        <v>719</v>
      </c>
      <c r="CB27" s="273">
        <v>345</v>
      </c>
      <c r="CC27" s="273">
        <v>4</v>
      </c>
      <c r="CD27" s="273">
        <v>23</v>
      </c>
      <c r="CE27" s="273">
        <v>4</v>
      </c>
      <c r="CF27" s="273">
        <v>19</v>
      </c>
      <c r="CG27" s="273">
        <v>11</v>
      </c>
    </row>
    <row r="28" spans="1:85" s="116" customFormat="1" ht="18" customHeight="1">
      <c r="A28" s="249" t="s">
        <v>134</v>
      </c>
      <c r="B28" s="249">
        <v>145</v>
      </c>
      <c r="C28" s="249">
        <v>511</v>
      </c>
      <c r="D28" s="249">
        <v>224</v>
      </c>
      <c r="E28" s="249">
        <v>0</v>
      </c>
      <c r="F28" s="249">
        <v>151</v>
      </c>
      <c r="G28" s="249">
        <v>1</v>
      </c>
      <c r="H28" s="249">
        <v>2</v>
      </c>
      <c r="I28" s="249">
        <v>16</v>
      </c>
      <c r="J28" s="249">
        <v>1050</v>
      </c>
      <c r="K28" s="253"/>
      <c r="L28" s="248" t="s">
        <v>135</v>
      </c>
      <c r="M28" s="248">
        <v>51</v>
      </c>
      <c r="N28" s="248">
        <v>110</v>
      </c>
      <c r="O28" s="248">
        <v>580</v>
      </c>
      <c r="P28" s="248">
        <v>309</v>
      </c>
      <c r="Q28" s="248">
        <v>2</v>
      </c>
      <c r="R28" s="248">
        <v>2</v>
      </c>
      <c r="S28" s="248">
        <v>3</v>
      </c>
      <c r="T28" s="248">
        <v>82</v>
      </c>
      <c r="U28" s="248">
        <v>1139</v>
      </c>
      <c r="V28" s="253"/>
      <c r="W28" s="248" t="s">
        <v>135</v>
      </c>
      <c r="X28" s="248">
        <v>93</v>
      </c>
      <c r="Y28" s="248">
        <v>28</v>
      </c>
      <c r="Z28" s="248">
        <v>451</v>
      </c>
      <c r="AA28" s="248">
        <v>61</v>
      </c>
      <c r="AB28" s="248">
        <v>1</v>
      </c>
      <c r="AC28" s="248">
        <v>8</v>
      </c>
      <c r="AD28" s="248">
        <v>1</v>
      </c>
      <c r="AE28" s="248">
        <v>187</v>
      </c>
      <c r="AF28" s="248">
        <v>830</v>
      </c>
      <c r="AG28" s="253"/>
      <c r="AH28" s="248" t="s">
        <v>135</v>
      </c>
      <c r="AI28" s="248">
        <v>32</v>
      </c>
      <c r="AJ28" s="248">
        <v>16</v>
      </c>
      <c r="AK28" s="248">
        <v>337</v>
      </c>
      <c r="AL28" s="248">
        <v>247</v>
      </c>
      <c r="AM28" s="248">
        <v>3</v>
      </c>
      <c r="AN28" s="248">
        <v>3</v>
      </c>
      <c r="AO28" s="248">
        <v>0</v>
      </c>
      <c r="AP28" s="248">
        <v>57</v>
      </c>
      <c r="AQ28" s="248">
        <v>695</v>
      </c>
      <c r="AR28" s="253"/>
      <c r="AS28" s="248" t="s">
        <v>135</v>
      </c>
      <c r="AT28" s="248">
        <v>156</v>
      </c>
      <c r="AU28" s="248">
        <v>137</v>
      </c>
      <c r="AV28" s="248">
        <v>406</v>
      </c>
      <c r="AW28" s="248">
        <v>247</v>
      </c>
      <c r="AX28" s="248">
        <v>1</v>
      </c>
      <c r="AY28" s="248">
        <v>2</v>
      </c>
      <c r="AZ28" s="248">
        <v>0</v>
      </c>
      <c r="BA28" s="248">
        <v>58</v>
      </c>
      <c r="BB28" s="248">
        <v>1007</v>
      </c>
      <c r="BC28" s="253"/>
      <c r="BD28" s="248" t="s">
        <v>134</v>
      </c>
      <c r="BE28" s="248">
        <v>87</v>
      </c>
      <c r="BF28" s="248">
        <v>482</v>
      </c>
      <c r="BG28" s="248">
        <v>459</v>
      </c>
      <c r="BH28" s="248">
        <v>1</v>
      </c>
      <c r="BI28" s="248">
        <v>69</v>
      </c>
      <c r="BJ28" s="248">
        <v>3</v>
      </c>
      <c r="BK28" s="248">
        <v>14</v>
      </c>
      <c r="BL28" s="248">
        <v>47</v>
      </c>
      <c r="BM28" s="248">
        <v>1162</v>
      </c>
      <c r="BN28" s="253"/>
      <c r="BO28" s="274" t="s">
        <v>135</v>
      </c>
      <c r="BP28" s="275">
        <v>394</v>
      </c>
      <c r="BQ28" s="274">
        <v>68</v>
      </c>
      <c r="BR28" s="275">
        <v>653</v>
      </c>
      <c r="BS28" s="274">
        <v>302</v>
      </c>
      <c r="BT28" s="275">
        <v>2</v>
      </c>
      <c r="BU28" s="274">
        <v>6</v>
      </c>
      <c r="BV28" s="274">
        <v>0</v>
      </c>
      <c r="BW28" s="277">
        <v>30</v>
      </c>
      <c r="BY28" s="272" t="s">
        <v>135</v>
      </c>
      <c r="BZ28" s="273">
        <v>179</v>
      </c>
      <c r="CA28" s="273">
        <v>539</v>
      </c>
      <c r="CB28" s="273">
        <v>178</v>
      </c>
      <c r="CC28" s="273">
        <v>4</v>
      </c>
      <c r="CD28" s="273">
        <v>38</v>
      </c>
      <c r="CE28" s="273">
        <v>12</v>
      </c>
      <c r="CF28" s="273">
        <v>4</v>
      </c>
      <c r="CG28" s="273">
        <v>39</v>
      </c>
    </row>
    <row r="29" spans="1:85" s="116" customFormat="1" ht="18" customHeight="1">
      <c r="A29" s="249" t="s">
        <v>135</v>
      </c>
      <c r="B29" s="249">
        <v>40</v>
      </c>
      <c r="C29" s="249">
        <v>654</v>
      </c>
      <c r="D29" s="249">
        <v>261</v>
      </c>
      <c r="E29" s="249">
        <v>0</v>
      </c>
      <c r="F29" s="249">
        <v>59</v>
      </c>
      <c r="G29" s="249">
        <v>1</v>
      </c>
      <c r="H29" s="249">
        <v>1</v>
      </c>
      <c r="I29" s="249">
        <v>93</v>
      </c>
      <c r="J29" s="249">
        <v>1109</v>
      </c>
      <c r="K29" s="253"/>
      <c r="L29" s="248" t="s">
        <v>136</v>
      </c>
      <c r="M29" s="248">
        <v>124</v>
      </c>
      <c r="N29" s="248">
        <v>43</v>
      </c>
      <c r="O29" s="248">
        <v>414</v>
      </c>
      <c r="P29" s="248">
        <v>298</v>
      </c>
      <c r="Q29" s="248">
        <v>3</v>
      </c>
      <c r="R29" s="248">
        <v>2</v>
      </c>
      <c r="S29" s="248">
        <v>2</v>
      </c>
      <c r="T29" s="248">
        <v>60</v>
      </c>
      <c r="U29" s="248">
        <v>946</v>
      </c>
      <c r="V29" s="253"/>
      <c r="W29" s="248" t="s">
        <v>136</v>
      </c>
      <c r="X29" s="248">
        <v>43</v>
      </c>
      <c r="Y29" s="248">
        <v>13</v>
      </c>
      <c r="Z29" s="248">
        <v>373</v>
      </c>
      <c r="AA29" s="248">
        <v>138</v>
      </c>
      <c r="AB29" s="248">
        <v>0</v>
      </c>
      <c r="AC29" s="248">
        <v>1</v>
      </c>
      <c r="AD29" s="248">
        <v>2</v>
      </c>
      <c r="AE29" s="248">
        <v>345</v>
      </c>
      <c r="AF29" s="248">
        <v>915</v>
      </c>
      <c r="AG29" s="253"/>
      <c r="AH29" s="248" t="s">
        <v>136</v>
      </c>
      <c r="AI29" s="248">
        <v>75</v>
      </c>
      <c r="AJ29" s="248">
        <v>14</v>
      </c>
      <c r="AK29" s="248">
        <v>249</v>
      </c>
      <c r="AL29" s="248">
        <v>441</v>
      </c>
      <c r="AM29" s="248">
        <v>4</v>
      </c>
      <c r="AN29" s="248">
        <v>2</v>
      </c>
      <c r="AO29" s="248">
        <v>0</v>
      </c>
      <c r="AP29" s="248">
        <v>243</v>
      </c>
      <c r="AQ29" s="248">
        <v>1028</v>
      </c>
      <c r="AR29" s="253"/>
      <c r="AS29" s="248" t="s">
        <v>136</v>
      </c>
      <c r="AT29" s="248">
        <v>97</v>
      </c>
      <c r="AU29" s="248">
        <v>32</v>
      </c>
      <c r="AV29" s="248">
        <v>285</v>
      </c>
      <c r="AW29" s="248">
        <v>334</v>
      </c>
      <c r="AX29" s="248">
        <v>1</v>
      </c>
      <c r="AY29" s="248">
        <v>1</v>
      </c>
      <c r="AZ29" s="248">
        <v>2</v>
      </c>
      <c r="BA29" s="248">
        <v>56</v>
      </c>
      <c r="BB29" s="248">
        <v>808</v>
      </c>
      <c r="BC29" s="253"/>
      <c r="BD29" s="248" t="s">
        <v>135</v>
      </c>
      <c r="BE29" s="248">
        <v>63</v>
      </c>
      <c r="BF29" s="248">
        <v>436</v>
      </c>
      <c r="BG29" s="248">
        <v>235</v>
      </c>
      <c r="BH29" s="248">
        <v>0</v>
      </c>
      <c r="BI29" s="248">
        <v>66</v>
      </c>
      <c r="BJ29" s="248">
        <v>14</v>
      </c>
      <c r="BK29" s="248">
        <v>0</v>
      </c>
      <c r="BL29" s="248">
        <v>37</v>
      </c>
      <c r="BM29" s="248">
        <v>851</v>
      </c>
      <c r="BN29" s="253"/>
      <c r="BO29" s="274" t="s">
        <v>136</v>
      </c>
      <c r="BP29" s="275">
        <v>193</v>
      </c>
      <c r="BQ29" s="274">
        <v>20</v>
      </c>
      <c r="BR29" s="275">
        <v>413</v>
      </c>
      <c r="BS29" s="274">
        <v>340</v>
      </c>
      <c r="BT29" s="275">
        <v>0</v>
      </c>
      <c r="BU29" s="274">
        <v>7</v>
      </c>
      <c r="BV29" s="274">
        <v>5</v>
      </c>
      <c r="BW29" s="277">
        <v>34</v>
      </c>
      <c r="BY29" s="272" t="s">
        <v>136</v>
      </c>
      <c r="BZ29" s="273">
        <v>265</v>
      </c>
      <c r="CA29" s="273">
        <v>515</v>
      </c>
      <c r="CB29" s="273">
        <v>250</v>
      </c>
      <c r="CC29" s="273">
        <v>1</v>
      </c>
      <c r="CD29" s="273">
        <v>54</v>
      </c>
      <c r="CE29" s="273">
        <v>3</v>
      </c>
      <c r="CF29" s="273">
        <v>1</v>
      </c>
      <c r="CG29" s="273">
        <v>75</v>
      </c>
    </row>
    <row r="30" spans="1:85" s="116" customFormat="1" ht="18" customHeight="1">
      <c r="A30" s="249" t="s">
        <v>136</v>
      </c>
      <c r="B30" s="249">
        <v>59</v>
      </c>
      <c r="C30" s="249">
        <v>214</v>
      </c>
      <c r="D30" s="249">
        <v>263</v>
      </c>
      <c r="E30" s="249">
        <v>0</v>
      </c>
      <c r="F30" s="249">
        <v>13</v>
      </c>
      <c r="G30" s="249">
        <v>0</v>
      </c>
      <c r="H30" s="249">
        <v>2</v>
      </c>
      <c r="I30" s="249">
        <v>18</v>
      </c>
      <c r="J30" s="249">
        <v>569</v>
      </c>
      <c r="K30" s="253"/>
      <c r="L30" s="248" t="s">
        <v>137</v>
      </c>
      <c r="M30" s="248">
        <v>96</v>
      </c>
      <c r="N30" s="248">
        <v>4</v>
      </c>
      <c r="O30" s="248">
        <v>419</v>
      </c>
      <c r="P30" s="248">
        <v>245</v>
      </c>
      <c r="Q30" s="248">
        <v>0</v>
      </c>
      <c r="R30" s="248">
        <v>1</v>
      </c>
      <c r="S30" s="248">
        <v>8</v>
      </c>
      <c r="T30" s="248">
        <v>30</v>
      </c>
      <c r="U30" s="248">
        <v>803</v>
      </c>
      <c r="V30" s="253"/>
      <c r="W30" s="248" t="s">
        <v>137</v>
      </c>
      <c r="X30" s="248">
        <v>50</v>
      </c>
      <c r="Y30" s="248">
        <v>20</v>
      </c>
      <c r="Z30" s="248">
        <v>431</v>
      </c>
      <c r="AA30" s="248">
        <v>145</v>
      </c>
      <c r="AB30" s="248">
        <v>1</v>
      </c>
      <c r="AC30" s="248">
        <v>0</v>
      </c>
      <c r="AD30" s="248">
        <v>1</v>
      </c>
      <c r="AE30" s="248">
        <v>184</v>
      </c>
      <c r="AF30" s="248">
        <v>832</v>
      </c>
      <c r="AG30" s="253"/>
      <c r="AH30" s="248" t="s">
        <v>137</v>
      </c>
      <c r="AI30" s="248">
        <v>86</v>
      </c>
      <c r="AJ30" s="248">
        <v>3</v>
      </c>
      <c r="AK30" s="248">
        <v>376</v>
      </c>
      <c r="AL30" s="248">
        <v>143</v>
      </c>
      <c r="AM30" s="248">
        <v>0</v>
      </c>
      <c r="AN30" s="248">
        <v>2</v>
      </c>
      <c r="AO30" s="248">
        <v>1</v>
      </c>
      <c r="AP30" s="248">
        <v>71</v>
      </c>
      <c r="AQ30" s="248">
        <v>682</v>
      </c>
      <c r="AR30" s="253"/>
      <c r="AS30" s="248" t="s">
        <v>137</v>
      </c>
      <c r="AT30" s="248">
        <v>110</v>
      </c>
      <c r="AU30" s="248">
        <v>24</v>
      </c>
      <c r="AV30" s="248">
        <v>517</v>
      </c>
      <c r="AW30" s="248">
        <v>170</v>
      </c>
      <c r="AX30" s="248">
        <v>2</v>
      </c>
      <c r="AY30" s="248">
        <v>0</v>
      </c>
      <c r="AZ30" s="248">
        <v>0</v>
      </c>
      <c r="BA30" s="248">
        <v>81</v>
      </c>
      <c r="BB30" s="248">
        <v>904</v>
      </c>
      <c r="BC30" s="253"/>
      <c r="BD30" s="248" t="s">
        <v>136</v>
      </c>
      <c r="BE30" s="248">
        <v>105</v>
      </c>
      <c r="BF30" s="248">
        <v>251</v>
      </c>
      <c r="BG30" s="248">
        <v>303</v>
      </c>
      <c r="BH30" s="248">
        <v>2</v>
      </c>
      <c r="BI30" s="248">
        <v>18</v>
      </c>
      <c r="BJ30" s="248">
        <v>1</v>
      </c>
      <c r="BK30" s="248">
        <v>3</v>
      </c>
      <c r="BL30" s="248">
        <v>37</v>
      </c>
      <c r="BM30" s="248">
        <v>720</v>
      </c>
      <c r="BN30" s="253"/>
      <c r="BO30" s="274" t="s">
        <v>137</v>
      </c>
      <c r="BP30" s="275">
        <v>237</v>
      </c>
      <c r="BQ30" s="274">
        <v>116</v>
      </c>
      <c r="BR30" s="275">
        <v>626</v>
      </c>
      <c r="BS30" s="274">
        <v>325</v>
      </c>
      <c r="BT30" s="275">
        <v>3</v>
      </c>
      <c r="BU30" s="274">
        <v>22</v>
      </c>
      <c r="BV30" s="274">
        <v>7</v>
      </c>
      <c r="BW30" s="277">
        <v>39</v>
      </c>
      <c r="BY30" s="272" t="s">
        <v>137</v>
      </c>
      <c r="BZ30" s="273">
        <v>190</v>
      </c>
      <c r="CA30" s="273">
        <v>918</v>
      </c>
      <c r="CB30" s="273">
        <v>403</v>
      </c>
      <c r="CC30" s="273">
        <v>2</v>
      </c>
      <c r="CD30" s="273">
        <v>135</v>
      </c>
      <c r="CE30" s="273">
        <v>14</v>
      </c>
      <c r="CF30" s="273">
        <v>1</v>
      </c>
      <c r="CG30" s="273">
        <v>27</v>
      </c>
    </row>
    <row r="31" spans="1:85" s="116" customFormat="1" ht="18" customHeight="1">
      <c r="A31" s="249" t="s">
        <v>137</v>
      </c>
      <c r="B31" s="249">
        <v>154</v>
      </c>
      <c r="C31" s="249">
        <v>302</v>
      </c>
      <c r="D31" s="249">
        <v>233</v>
      </c>
      <c r="E31" s="249">
        <v>0</v>
      </c>
      <c r="F31" s="249">
        <v>11</v>
      </c>
      <c r="G31" s="249">
        <v>8</v>
      </c>
      <c r="H31" s="249">
        <v>0</v>
      </c>
      <c r="I31" s="249">
        <v>34</v>
      </c>
      <c r="J31" s="249">
        <v>742</v>
      </c>
      <c r="K31" s="253"/>
      <c r="L31" s="248" t="s">
        <v>138</v>
      </c>
      <c r="M31" s="248">
        <v>1</v>
      </c>
      <c r="N31" s="248">
        <v>2</v>
      </c>
      <c r="O31" s="248">
        <v>51</v>
      </c>
      <c r="P31" s="248">
        <v>26</v>
      </c>
      <c r="Q31" s="248">
        <v>0</v>
      </c>
      <c r="R31" s="248">
        <v>0</v>
      </c>
      <c r="S31" s="248">
        <v>2</v>
      </c>
      <c r="T31" s="248">
        <v>2</v>
      </c>
      <c r="U31" s="248">
        <v>84</v>
      </c>
      <c r="V31" s="253"/>
      <c r="W31" s="248" t="s">
        <v>138</v>
      </c>
      <c r="X31" s="248">
        <v>5</v>
      </c>
      <c r="Y31" s="248">
        <v>1</v>
      </c>
      <c r="Z31" s="248">
        <v>14</v>
      </c>
      <c r="AA31" s="248">
        <v>0</v>
      </c>
      <c r="AB31" s="248">
        <v>1</v>
      </c>
      <c r="AC31" s="248">
        <v>0</v>
      </c>
      <c r="AD31" s="248">
        <v>0</v>
      </c>
      <c r="AE31" s="248">
        <v>30</v>
      </c>
      <c r="AF31" s="248">
        <v>51</v>
      </c>
      <c r="AG31" s="253"/>
      <c r="AH31" s="248" t="s">
        <v>138</v>
      </c>
      <c r="AI31" s="248">
        <v>5</v>
      </c>
      <c r="AJ31" s="248">
        <v>0</v>
      </c>
      <c r="AK31" s="248">
        <v>58</v>
      </c>
      <c r="AL31" s="248">
        <v>25</v>
      </c>
      <c r="AM31" s="248">
        <v>2</v>
      </c>
      <c r="AN31" s="248">
        <v>0</v>
      </c>
      <c r="AO31" s="248">
        <v>0</v>
      </c>
      <c r="AP31" s="248">
        <v>2</v>
      </c>
      <c r="AQ31" s="248">
        <v>92</v>
      </c>
      <c r="AR31" s="253"/>
      <c r="AS31" s="248" t="s">
        <v>138</v>
      </c>
      <c r="AT31" s="248">
        <v>3</v>
      </c>
      <c r="AU31" s="248">
        <v>0</v>
      </c>
      <c r="AV31" s="248">
        <v>30</v>
      </c>
      <c r="AW31" s="248">
        <v>34</v>
      </c>
      <c r="AX31" s="248">
        <v>0</v>
      </c>
      <c r="AY31" s="248">
        <v>0</v>
      </c>
      <c r="AZ31" s="248">
        <v>0</v>
      </c>
      <c r="BA31" s="248">
        <v>3</v>
      </c>
      <c r="BB31" s="248">
        <v>70</v>
      </c>
      <c r="BC31" s="253"/>
      <c r="BD31" s="248" t="s">
        <v>137</v>
      </c>
      <c r="BE31" s="248">
        <v>79</v>
      </c>
      <c r="BF31" s="248">
        <v>562</v>
      </c>
      <c r="BG31" s="248">
        <v>402</v>
      </c>
      <c r="BH31" s="248">
        <v>0</v>
      </c>
      <c r="BI31" s="248">
        <v>54</v>
      </c>
      <c r="BJ31" s="248">
        <v>3</v>
      </c>
      <c r="BK31" s="248">
        <v>19</v>
      </c>
      <c r="BL31" s="248">
        <v>42</v>
      </c>
      <c r="BM31" s="248">
        <v>1161</v>
      </c>
      <c r="BN31" s="253"/>
      <c r="BO31" s="274" t="s">
        <v>138</v>
      </c>
      <c r="BP31" s="275">
        <v>3</v>
      </c>
      <c r="BQ31" s="274">
        <v>0</v>
      </c>
      <c r="BR31" s="275">
        <v>225</v>
      </c>
      <c r="BS31" s="274">
        <v>28</v>
      </c>
      <c r="BT31" s="275">
        <v>0</v>
      </c>
      <c r="BU31" s="274">
        <v>0</v>
      </c>
      <c r="BV31" s="274">
        <v>3</v>
      </c>
      <c r="BW31" s="277">
        <v>1</v>
      </c>
      <c r="BY31" s="272" t="s">
        <v>138</v>
      </c>
      <c r="BZ31" s="273">
        <v>2</v>
      </c>
      <c r="CA31" s="273">
        <v>34</v>
      </c>
      <c r="CB31" s="273">
        <v>41</v>
      </c>
      <c r="CC31" s="273">
        <v>0</v>
      </c>
      <c r="CD31" s="273">
        <v>0</v>
      </c>
      <c r="CE31" s="273">
        <v>0</v>
      </c>
      <c r="CF31" s="273">
        <v>0</v>
      </c>
      <c r="CG31" s="273">
        <v>3</v>
      </c>
    </row>
    <row r="32" spans="1:85" s="116" customFormat="1" ht="18" customHeight="1">
      <c r="A32" s="249" t="s">
        <v>138</v>
      </c>
      <c r="B32" s="249">
        <v>5</v>
      </c>
      <c r="C32" s="249">
        <v>42</v>
      </c>
      <c r="D32" s="249">
        <v>26</v>
      </c>
      <c r="E32" s="249">
        <v>0</v>
      </c>
      <c r="F32" s="249">
        <v>0</v>
      </c>
      <c r="G32" s="249">
        <v>0</v>
      </c>
      <c r="H32" s="249">
        <v>0</v>
      </c>
      <c r="I32" s="249">
        <v>1</v>
      </c>
      <c r="J32" s="249">
        <v>74</v>
      </c>
      <c r="K32" s="253"/>
      <c r="L32" s="248" t="s">
        <v>634</v>
      </c>
      <c r="M32" s="248">
        <v>55</v>
      </c>
      <c r="N32" s="248">
        <v>34</v>
      </c>
      <c r="O32" s="248">
        <v>199</v>
      </c>
      <c r="P32" s="248">
        <v>125</v>
      </c>
      <c r="Q32" s="248">
        <v>5</v>
      </c>
      <c r="R32" s="248">
        <v>0</v>
      </c>
      <c r="S32" s="248">
        <v>7</v>
      </c>
      <c r="T32" s="248">
        <v>63</v>
      </c>
      <c r="U32" s="248">
        <v>488</v>
      </c>
      <c r="V32" s="253"/>
      <c r="W32" s="248" t="s">
        <v>634</v>
      </c>
      <c r="X32" s="248">
        <v>104</v>
      </c>
      <c r="Y32" s="248">
        <v>30</v>
      </c>
      <c r="Z32" s="248">
        <v>272</v>
      </c>
      <c r="AA32" s="248">
        <v>40</v>
      </c>
      <c r="AB32" s="248">
        <v>0</v>
      </c>
      <c r="AC32" s="248">
        <v>0</v>
      </c>
      <c r="AD32" s="248">
        <v>2</v>
      </c>
      <c r="AE32" s="248">
        <v>114</v>
      </c>
      <c r="AF32" s="248">
        <v>562</v>
      </c>
      <c r="AG32" s="253"/>
      <c r="AH32" s="248" t="s">
        <v>634</v>
      </c>
      <c r="AI32" s="248">
        <v>60</v>
      </c>
      <c r="AJ32" s="248">
        <v>59</v>
      </c>
      <c r="AK32" s="248">
        <v>251</v>
      </c>
      <c r="AL32" s="248">
        <v>174</v>
      </c>
      <c r="AM32" s="248">
        <v>1</v>
      </c>
      <c r="AN32" s="248">
        <v>2</v>
      </c>
      <c r="AO32" s="248">
        <v>0</v>
      </c>
      <c r="AP32" s="248">
        <v>68</v>
      </c>
      <c r="AQ32" s="248">
        <v>615</v>
      </c>
      <c r="AR32" s="253"/>
      <c r="AS32" s="248" t="s">
        <v>634</v>
      </c>
      <c r="AT32" s="248">
        <v>70</v>
      </c>
      <c r="AU32" s="248">
        <v>16</v>
      </c>
      <c r="AV32" s="248">
        <v>233</v>
      </c>
      <c r="AW32" s="248">
        <v>132</v>
      </c>
      <c r="AX32" s="248">
        <v>2</v>
      </c>
      <c r="AY32" s="248">
        <v>1</v>
      </c>
      <c r="AZ32" s="248">
        <v>0</v>
      </c>
      <c r="BA32" s="248">
        <v>57</v>
      </c>
      <c r="BB32" s="248">
        <v>511</v>
      </c>
      <c r="BC32" s="253"/>
      <c r="BD32" s="248" t="s">
        <v>138</v>
      </c>
      <c r="BE32" s="248">
        <v>1</v>
      </c>
      <c r="BF32" s="248">
        <v>25</v>
      </c>
      <c r="BG32" s="248">
        <v>49</v>
      </c>
      <c r="BH32" s="248">
        <v>0</v>
      </c>
      <c r="BI32" s="248">
        <v>4</v>
      </c>
      <c r="BJ32" s="248">
        <v>0</v>
      </c>
      <c r="BK32" s="248">
        <v>0</v>
      </c>
      <c r="BL32" s="248">
        <v>5</v>
      </c>
      <c r="BM32" s="248">
        <v>84</v>
      </c>
      <c r="BN32" s="253"/>
      <c r="BO32" s="274" t="s">
        <v>634</v>
      </c>
      <c r="BP32" s="275">
        <v>141</v>
      </c>
      <c r="BQ32" s="274">
        <v>24</v>
      </c>
      <c r="BR32" s="275">
        <v>345</v>
      </c>
      <c r="BS32" s="274">
        <v>268</v>
      </c>
      <c r="BT32" s="275">
        <v>0</v>
      </c>
      <c r="BU32" s="274">
        <v>13</v>
      </c>
      <c r="BV32" s="274">
        <v>4</v>
      </c>
      <c r="BW32" s="277">
        <v>19</v>
      </c>
      <c r="BY32" s="272" t="s">
        <v>634</v>
      </c>
      <c r="BZ32" s="273">
        <v>165</v>
      </c>
      <c r="CA32" s="273">
        <v>417</v>
      </c>
      <c r="CB32" s="273">
        <v>212</v>
      </c>
      <c r="CC32" s="273">
        <v>0</v>
      </c>
      <c r="CD32" s="273">
        <v>25</v>
      </c>
      <c r="CE32" s="273">
        <v>5</v>
      </c>
      <c r="CF32" s="273">
        <v>4</v>
      </c>
      <c r="CG32" s="273">
        <v>15</v>
      </c>
    </row>
    <row r="33" spans="1:85" s="116" customFormat="1" ht="18" customHeight="1">
      <c r="A33" s="249" t="s">
        <v>634</v>
      </c>
      <c r="B33" s="249">
        <v>75</v>
      </c>
      <c r="C33" s="249">
        <v>258</v>
      </c>
      <c r="D33" s="249">
        <v>104</v>
      </c>
      <c r="E33" s="249">
        <v>1</v>
      </c>
      <c r="F33" s="249">
        <v>15</v>
      </c>
      <c r="G33" s="249">
        <v>0</v>
      </c>
      <c r="H33" s="249">
        <v>1</v>
      </c>
      <c r="I33" s="249">
        <v>64</v>
      </c>
      <c r="J33" s="249">
        <v>518</v>
      </c>
      <c r="K33" s="253"/>
      <c r="L33" s="248" t="s">
        <v>140</v>
      </c>
      <c r="M33" s="248">
        <v>57</v>
      </c>
      <c r="N33" s="248">
        <v>89</v>
      </c>
      <c r="O33" s="248">
        <v>554</v>
      </c>
      <c r="P33" s="248">
        <v>390</v>
      </c>
      <c r="Q33" s="248">
        <v>3</v>
      </c>
      <c r="R33" s="248">
        <v>1</v>
      </c>
      <c r="S33" s="248">
        <v>9</v>
      </c>
      <c r="T33" s="248">
        <v>66</v>
      </c>
      <c r="U33" s="248">
        <v>1169</v>
      </c>
      <c r="V33" s="253"/>
      <c r="W33" s="248" t="s">
        <v>140</v>
      </c>
      <c r="X33" s="248">
        <v>121</v>
      </c>
      <c r="Y33" s="248">
        <v>80</v>
      </c>
      <c r="Z33" s="248">
        <v>515</v>
      </c>
      <c r="AA33" s="248">
        <v>82</v>
      </c>
      <c r="AB33" s="248">
        <v>2</v>
      </c>
      <c r="AC33" s="248">
        <v>6</v>
      </c>
      <c r="AD33" s="248">
        <v>1</v>
      </c>
      <c r="AE33" s="248">
        <v>238</v>
      </c>
      <c r="AF33" s="248">
        <v>1045</v>
      </c>
      <c r="AG33" s="253"/>
      <c r="AH33" s="248" t="s">
        <v>140</v>
      </c>
      <c r="AI33" s="248">
        <v>158</v>
      </c>
      <c r="AJ33" s="248">
        <v>30</v>
      </c>
      <c r="AK33" s="248">
        <v>500</v>
      </c>
      <c r="AL33" s="248">
        <v>527</v>
      </c>
      <c r="AM33" s="248">
        <v>7</v>
      </c>
      <c r="AN33" s="248">
        <v>12</v>
      </c>
      <c r="AO33" s="248">
        <v>7</v>
      </c>
      <c r="AP33" s="248">
        <v>140</v>
      </c>
      <c r="AQ33" s="248">
        <v>1381</v>
      </c>
      <c r="AR33" s="253"/>
      <c r="AS33" s="248" t="s">
        <v>140</v>
      </c>
      <c r="AT33" s="248">
        <v>184</v>
      </c>
      <c r="AU33" s="248">
        <v>59</v>
      </c>
      <c r="AV33" s="248">
        <v>510</v>
      </c>
      <c r="AW33" s="248">
        <v>390</v>
      </c>
      <c r="AX33" s="248">
        <v>3</v>
      </c>
      <c r="AY33" s="248">
        <v>3</v>
      </c>
      <c r="AZ33" s="248">
        <v>3</v>
      </c>
      <c r="BA33" s="248">
        <v>111</v>
      </c>
      <c r="BB33" s="248">
        <v>1263</v>
      </c>
      <c r="BC33" s="253"/>
      <c r="BD33" s="248" t="s">
        <v>634</v>
      </c>
      <c r="BE33" s="248">
        <v>112</v>
      </c>
      <c r="BF33" s="248">
        <v>251</v>
      </c>
      <c r="BG33" s="248">
        <v>84</v>
      </c>
      <c r="BH33" s="248">
        <v>0</v>
      </c>
      <c r="BI33" s="248">
        <v>16</v>
      </c>
      <c r="BJ33" s="248">
        <v>1</v>
      </c>
      <c r="BK33" s="248">
        <v>4</v>
      </c>
      <c r="BL33" s="248">
        <v>37</v>
      </c>
      <c r="BM33" s="248">
        <v>505</v>
      </c>
      <c r="BN33" s="253"/>
      <c r="BO33" s="274" t="s">
        <v>140</v>
      </c>
      <c r="BP33" s="275">
        <v>236</v>
      </c>
      <c r="BQ33" s="274">
        <v>81</v>
      </c>
      <c r="BR33" s="275">
        <v>1004</v>
      </c>
      <c r="BS33" s="274">
        <v>526</v>
      </c>
      <c r="BT33" s="275">
        <v>2</v>
      </c>
      <c r="BU33" s="274">
        <v>11</v>
      </c>
      <c r="BV33" s="274">
        <v>7</v>
      </c>
      <c r="BW33" s="277">
        <v>62</v>
      </c>
      <c r="BY33" s="272" t="s">
        <v>140</v>
      </c>
      <c r="BZ33" s="273">
        <v>160</v>
      </c>
      <c r="CA33" s="273">
        <v>592</v>
      </c>
      <c r="CB33" s="273">
        <v>296</v>
      </c>
      <c r="CC33" s="273">
        <v>2</v>
      </c>
      <c r="CD33" s="273">
        <v>102</v>
      </c>
      <c r="CE33" s="273">
        <v>70</v>
      </c>
      <c r="CF33" s="273">
        <v>6</v>
      </c>
      <c r="CG33" s="273">
        <v>68</v>
      </c>
    </row>
    <row r="34" spans="1:85" s="116" customFormat="1" ht="18" customHeight="1">
      <c r="A34" s="249" t="s">
        <v>140</v>
      </c>
      <c r="B34" s="249">
        <v>99</v>
      </c>
      <c r="C34" s="249">
        <v>442</v>
      </c>
      <c r="D34" s="249">
        <v>328</v>
      </c>
      <c r="E34" s="249">
        <v>1</v>
      </c>
      <c r="F34" s="249">
        <v>45</v>
      </c>
      <c r="G34" s="249">
        <v>19</v>
      </c>
      <c r="H34" s="249">
        <v>12</v>
      </c>
      <c r="I34" s="249">
        <v>56</v>
      </c>
      <c r="J34" s="249">
        <v>1002</v>
      </c>
      <c r="K34" s="253"/>
      <c r="L34" s="248" t="s">
        <v>635</v>
      </c>
      <c r="M34" s="248">
        <v>10</v>
      </c>
      <c r="N34" s="248">
        <v>115</v>
      </c>
      <c r="O34" s="248">
        <v>31</v>
      </c>
      <c r="P34" s="248">
        <v>19</v>
      </c>
      <c r="Q34" s="248">
        <v>0</v>
      </c>
      <c r="R34" s="248">
        <v>0</v>
      </c>
      <c r="S34" s="248">
        <v>0</v>
      </c>
      <c r="T34" s="248">
        <v>1</v>
      </c>
      <c r="U34" s="248">
        <v>176</v>
      </c>
      <c r="V34" s="253"/>
      <c r="W34" s="248" t="s">
        <v>635</v>
      </c>
      <c r="X34" s="248">
        <v>12</v>
      </c>
      <c r="Y34" s="248">
        <v>68</v>
      </c>
      <c r="Z34" s="248">
        <v>32</v>
      </c>
      <c r="AA34" s="248">
        <v>0</v>
      </c>
      <c r="AB34" s="248">
        <v>0</v>
      </c>
      <c r="AC34" s="248">
        <v>0</v>
      </c>
      <c r="AD34" s="248">
        <v>0</v>
      </c>
      <c r="AE34" s="248">
        <v>8</v>
      </c>
      <c r="AF34" s="248">
        <v>120</v>
      </c>
      <c r="AG34" s="253"/>
      <c r="AH34" s="248" t="s">
        <v>635</v>
      </c>
      <c r="AI34" s="248">
        <v>7</v>
      </c>
      <c r="AJ34" s="248">
        <v>0</v>
      </c>
      <c r="AK34" s="248">
        <v>42</v>
      </c>
      <c r="AL34" s="248">
        <v>10</v>
      </c>
      <c r="AM34" s="248">
        <v>0</v>
      </c>
      <c r="AN34" s="248">
        <v>1</v>
      </c>
      <c r="AO34" s="248">
        <v>0</v>
      </c>
      <c r="AP34" s="248">
        <v>0</v>
      </c>
      <c r="AQ34" s="248">
        <v>60</v>
      </c>
      <c r="AR34" s="253"/>
      <c r="AS34" s="248" t="s">
        <v>635</v>
      </c>
      <c r="AT34" s="248">
        <v>27</v>
      </c>
      <c r="AU34" s="248">
        <v>2</v>
      </c>
      <c r="AV34" s="248">
        <v>24</v>
      </c>
      <c r="AW34" s="248">
        <v>13</v>
      </c>
      <c r="AX34" s="248">
        <v>0</v>
      </c>
      <c r="AY34" s="248">
        <v>0</v>
      </c>
      <c r="AZ34" s="248">
        <v>0</v>
      </c>
      <c r="BA34" s="248">
        <v>1</v>
      </c>
      <c r="BB34" s="248">
        <v>67</v>
      </c>
      <c r="BC34" s="253"/>
      <c r="BD34" s="248" t="s">
        <v>140</v>
      </c>
      <c r="BE34" s="248">
        <v>218</v>
      </c>
      <c r="BF34" s="248">
        <v>941</v>
      </c>
      <c r="BG34" s="248">
        <v>422</v>
      </c>
      <c r="BH34" s="248">
        <v>1</v>
      </c>
      <c r="BI34" s="248">
        <v>111</v>
      </c>
      <c r="BJ34" s="248">
        <v>5</v>
      </c>
      <c r="BK34" s="248">
        <v>5</v>
      </c>
      <c r="BL34" s="248">
        <v>66</v>
      </c>
      <c r="BM34" s="248">
        <v>1769</v>
      </c>
      <c r="BN34" s="253"/>
      <c r="BO34" s="274" t="s">
        <v>635</v>
      </c>
      <c r="BP34" s="275">
        <v>53</v>
      </c>
      <c r="BQ34" s="274">
        <v>11</v>
      </c>
      <c r="BR34" s="275">
        <v>54</v>
      </c>
      <c r="BS34" s="274">
        <v>22</v>
      </c>
      <c r="BT34" s="275">
        <v>0</v>
      </c>
      <c r="BU34" s="274">
        <v>0</v>
      </c>
      <c r="BV34" s="274">
        <v>0</v>
      </c>
      <c r="BW34" s="277">
        <v>0</v>
      </c>
      <c r="BY34" s="272" t="s">
        <v>635</v>
      </c>
      <c r="BZ34" s="273">
        <v>57</v>
      </c>
      <c r="CA34" s="273">
        <v>78</v>
      </c>
      <c r="CB34" s="273">
        <v>22</v>
      </c>
      <c r="CC34" s="273">
        <v>0</v>
      </c>
      <c r="CD34" s="273">
        <v>0</v>
      </c>
      <c r="CE34" s="273">
        <v>1</v>
      </c>
      <c r="CF34" s="273">
        <v>0</v>
      </c>
      <c r="CG34" s="273">
        <v>0</v>
      </c>
    </row>
    <row r="35" spans="1:85" s="116" customFormat="1" ht="18" customHeight="1">
      <c r="A35" s="249" t="s">
        <v>635</v>
      </c>
      <c r="B35" s="249">
        <v>25</v>
      </c>
      <c r="C35" s="249">
        <v>56</v>
      </c>
      <c r="D35" s="249">
        <v>14</v>
      </c>
      <c r="E35" s="249">
        <v>0</v>
      </c>
      <c r="F35" s="249">
        <v>54</v>
      </c>
      <c r="G35" s="249">
        <v>0</v>
      </c>
      <c r="H35" s="249">
        <v>0</v>
      </c>
      <c r="I35" s="249">
        <v>1</v>
      </c>
      <c r="J35" s="249">
        <v>150</v>
      </c>
      <c r="K35" s="253"/>
      <c r="L35" s="248" t="s">
        <v>141</v>
      </c>
      <c r="M35" s="248">
        <v>241</v>
      </c>
      <c r="N35" s="248">
        <v>226</v>
      </c>
      <c r="O35" s="248">
        <v>1234</v>
      </c>
      <c r="P35" s="248">
        <v>477</v>
      </c>
      <c r="Q35" s="248">
        <v>6</v>
      </c>
      <c r="R35" s="248">
        <v>3</v>
      </c>
      <c r="S35" s="248">
        <v>30</v>
      </c>
      <c r="T35" s="248">
        <v>119</v>
      </c>
      <c r="U35" s="248">
        <v>2336</v>
      </c>
      <c r="V35" s="253"/>
      <c r="W35" s="248" t="s">
        <v>141</v>
      </c>
      <c r="X35" s="248">
        <v>192</v>
      </c>
      <c r="Y35" s="248">
        <v>122</v>
      </c>
      <c r="Z35" s="248">
        <v>1397</v>
      </c>
      <c r="AA35" s="248">
        <v>144</v>
      </c>
      <c r="AB35" s="248">
        <v>3</v>
      </c>
      <c r="AC35" s="248">
        <v>7</v>
      </c>
      <c r="AD35" s="248">
        <v>8</v>
      </c>
      <c r="AE35" s="248">
        <v>480</v>
      </c>
      <c r="AF35" s="248">
        <v>2353</v>
      </c>
      <c r="AG35" s="253"/>
      <c r="AH35" s="248" t="s">
        <v>141</v>
      </c>
      <c r="AI35" s="248">
        <v>211</v>
      </c>
      <c r="AJ35" s="248">
        <v>118</v>
      </c>
      <c r="AK35" s="248">
        <v>1254</v>
      </c>
      <c r="AL35" s="248">
        <v>767</v>
      </c>
      <c r="AM35" s="248">
        <v>4</v>
      </c>
      <c r="AN35" s="248">
        <v>9</v>
      </c>
      <c r="AO35" s="248">
        <v>19</v>
      </c>
      <c r="AP35" s="248">
        <v>222</v>
      </c>
      <c r="AQ35" s="248">
        <v>2604</v>
      </c>
      <c r="AR35" s="253"/>
      <c r="AS35" s="248" t="s">
        <v>141</v>
      </c>
      <c r="AT35" s="248">
        <v>148</v>
      </c>
      <c r="AU35" s="248">
        <v>132</v>
      </c>
      <c r="AV35" s="248">
        <v>910</v>
      </c>
      <c r="AW35" s="248">
        <v>682</v>
      </c>
      <c r="AX35" s="248">
        <v>10</v>
      </c>
      <c r="AY35" s="248">
        <v>9</v>
      </c>
      <c r="AZ35" s="248">
        <v>5</v>
      </c>
      <c r="BA35" s="248">
        <v>163</v>
      </c>
      <c r="BB35" s="248">
        <v>2059</v>
      </c>
      <c r="BC35" s="253"/>
      <c r="BD35" s="248" t="s">
        <v>635</v>
      </c>
      <c r="BE35" s="248">
        <v>23</v>
      </c>
      <c r="BF35" s="248">
        <v>62</v>
      </c>
      <c r="BG35" s="248">
        <v>36</v>
      </c>
      <c r="BH35" s="248">
        <v>2</v>
      </c>
      <c r="BI35" s="248">
        <v>5</v>
      </c>
      <c r="BJ35" s="248">
        <v>0</v>
      </c>
      <c r="BK35" s="248">
        <v>0</v>
      </c>
      <c r="BL35" s="248">
        <v>0</v>
      </c>
      <c r="BM35" s="248">
        <v>128</v>
      </c>
      <c r="BN35" s="253"/>
      <c r="BO35" s="274" t="s">
        <v>141</v>
      </c>
      <c r="BP35" s="275">
        <v>355</v>
      </c>
      <c r="BQ35" s="274">
        <v>85</v>
      </c>
      <c r="BR35" s="275">
        <v>1377</v>
      </c>
      <c r="BS35" s="274">
        <v>807</v>
      </c>
      <c r="BT35" s="275">
        <v>5</v>
      </c>
      <c r="BU35" s="274">
        <v>21</v>
      </c>
      <c r="BV35" s="274">
        <v>86</v>
      </c>
      <c r="BW35" s="277">
        <v>119</v>
      </c>
      <c r="BY35" s="272" t="s">
        <v>141</v>
      </c>
      <c r="BZ35" s="273">
        <v>464</v>
      </c>
      <c r="CA35" s="273">
        <v>1498</v>
      </c>
      <c r="CB35" s="273">
        <v>667</v>
      </c>
      <c r="CC35" s="273">
        <v>2</v>
      </c>
      <c r="CD35" s="273">
        <v>121</v>
      </c>
      <c r="CE35" s="273">
        <v>16</v>
      </c>
      <c r="CF35" s="273">
        <v>33</v>
      </c>
      <c r="CG35" s="273">
        <v>229</v>
      </c>
    </row>
    <row r="36" spans="1:85" s="116" customFormat="1" ht="18" customHeight="1">
      <c r="A36" s="249" t="s">
        <v>141</v>
      </c>
      <c r="B36" s="249">
        <v>275</v>
      </c>
      <c r="C36" s="249">
        <v>980</v>
      </c>
      <c r="D36" s="249">
        <v>609</v>
      </c>
      <c r="E36" s="249">
        <v>9</v>
      </c>
      <c r="F36" s="249">
        <v>87</v>
      </c>
      <c r="G36" s="249">
        <v>26</v>
      </c>
      <c r="H36" s="249">
        <v>5</v>
      </c>
      <c r="I36" s="249">
        <v>116</v>
      </c>
      <c r="J36" s="249">
        <v>2107</v>
      </c>
      <c r="K36" s="253"/>
      <c r="L36" s="248" t="s">
        <v>142</v>
      </c>
      <c r="M36" s="248">
        <v>74</v>
      </c>
      <c r="N36" s="248">
        <v>45</v>
      </c>
      <c r="O36" s="248">
        <v>191</v>
      </c>
      <c r="P36" s="248">
        <v>508</v>
      </c>
      <c r="Q36" s="248">
        <v>0</v>
      </c>
      <c r="R36" s="248">
        <v>0</v>
      </c>
      <c r="S36" s="248">
        <v>4</v>
      </c>
      <c r="T36" s="248">
        <v>12</v>
      </c>
      <c r="U36" s="248">
        <v>834</v>
      </c>
      <c r="V36" s="253"/>
      <c r="W36" s="248" t="s">
        <v>142</v>
      </c>
      <c r="X36" s="248">
        <v>45</v>
      </c>
      <c r="Y36" s="248">
        <v>16</v>
      </c>
      <c r="Z36" s="248">
        <v>235</v>
      </c>
      <c r="AA36" s="248">
        <v>13</v>
      </c>
      <c r="AB36" s="248">
        <v>2</v>
      </c>
      <c r="AC36" s="248">
        <v>0</v>
      </c>
      <c r="AD36" s="248">
        <v>8</v>
      </c>
      <c r="AE36" s="248">
        <v>190</v>
      </c>
      <c r="AF36" s="248">
        <v>509</v>
      </c>
      <c r="AG36" s="253"/>
      <c r="AH36" s="248" t="s">
        <v>142</v>
      </c>
      <c r="AI36" s="248">
        <v>40</v>
      </c>
      <c r="AJ36" s="248">
        <v>57</v>
      </c>
      <c r="AK36" s="248">
        <v>198</v>
      </c>
      <c r="AL36" s="248">
        <v>244</v>
      </c>
      <c r="AM36" s="248">
        <v>2</v>
      </c>
      <c r="AN36" s="248">
        <v>0</v>
      </c>
      <c r="AO36" s="248">
        <v>7</v>
      </c>
      <c r="AP36" s="248">
        <v>7</v>
      </c>
      <c r="AQ36" s="248">
        <v>555</v>
      </c>
      <c r="AR36" s="253"/>
      <c r="AS36" s="248" t="s">
        <v>142</v>
      </c>
      <c r="AT36" s="248">
        <v>36</v>
      </c>
      <c r="AU36" s="248">
        <v>29</v>
      </c>
      <c r="AV36" s="248">
        <v>183</v>
      </c>
      <c r="AW36" s="248">
        <v>199</v>
      </c>
      <c r="AX36" s="248">
        <v>1</v>
      </c>
      <c r="AY36" s="248">
        <v>1</v>
      </c>
      <c r="AZ36" s="248">
        <v>1</v>
      </c>
      <c r="BA36" s="248">
        <v>26</v>
      </c>
      <c r="BB36" s="248">
        <v>476</v>
      </c>
      <c r="BC36" s="253"/>
      <c r="BD36" s="248" t="s">
        <v>141</v>
      </c>
      <c r="BE36" s="248">
        <v>300</v>
      </c>
      <c r="BF36" s="248">
        <v>1328</v>
      </c>
      <c r="BG36" s="248">
        <v>834</v>
      </c>
      <c r="BH36" s="248">
        <v>5</v>
      </c>
      <c r="BI36" s="248">
        <v>259</v>
      </c>
      <c r="BJ36" s="248">
        <v>13</v>
      </c>
      <c r="BK36" s="248">
        <v>14</v>
      </c>
      <c r="BL36" s="248">
        <v>160</v>
      </c>
      <c r="BM36" s="248">
        <v>2913</v>
      </c>
      <c r="BN36" s="253"/>
      <c r="BO36" s="274" t="s">
        <v>142</v>
      </c>
      <c r="BP36" s="275">
        <v>44</v>
      </c>
      <c r="BQ36" s="274">
        <v>1</v>
      </c>
      <c r="BR36" s="275">
        <v>388</v>
      </c>
      <c r="BS36" s="274">
        <v>158</v>
      </c>
      <c r="BT36" s="275">
        <v>0</v>
      </c>
      <c r="BU36" s="274">
        <v>1</v>
      </c>
      <c r="BV36" s="274">
        <v>15</v>
      </c>
      <c r="BW36" s="277">
        <v>10</v>
      </c>
      <c r="BY36" s="272" t="s">
        <v>142</v>
      </c>
      <c r="BZ36" s="273">
        <v>42</v>
      </c>
      <c r="CA36" s="273">
        <v>304</v>
      </c>
      <c r="CB36" s="273">
        <v>352</v>
      </c>
      <c r="CC36" s="273">
        <v>0</v>
      </c>
      <c r="CD36" s="273">
        <v>13</v>
      </c>
      <c r="CE36" s="273">
        <v>1</v>
      </c>
      <c r="CF36" s="273">
        <v>4</v>
      </c>
      <c r="CG36" s="273">
        <v>16</v>
      </c>
    </row>
    <row r="37" spans="1:85" s="116" customFormat="1" ht="18" customHeight="1">
      <c r="A37" s="249" t="s">
        <v>142</v>
      </c>
      <c r="B37" s="249">
        <v>12</v>
      </c>
      <c r="C37" s="249">
        <v>154</v>
      </c>
      <c r="D37" s="249">
        <v>345</v>
      </c>
      <c r="E37" s="249">
        <v>0</v>
      </c>
      <c r="F37" s="249">
        <v>33</v>
      </c>
      <c r="G37" s="249">
        <v>1</v>
      </c>
      <c r="H37" s="249">
        <v>3</v>
      </c>
      <c r="I37" s="249">
        <v>12</v>
      </c>
      <c r="J37" s="249">
        <v>560</v>
      </c>
      <c r="K37" s="253"/>
      <c r="L37" s="248" t="s">
        <v>143</v>
      </c>
      <c r="M37" s="248">
        <v>104</v>
      </c>
      <c r="N37" s="248">
        <v>114</v>
      </c>
      <c r="O37" s="248">
        <v>545</v>
      </c>
      <c r="P37" s="248">
        <v>284</v>
      </c>
      <c r="Q37" s="248">
        <v>2</v>
      </c>
      <c r="R37" s="248">
        <v>3</v>
      </c>
      <c r="S37" s="248">
        <v>66</v>
      </c>
      <c r="T37" s="248">
        <v>26</v>
      </c>
      <c r="U37" s="248">
        <v>1144</v>
      </c>
      <c r="V37" s="253"/>
      <c r="W37" s="248" t="s">
        <v>143</v>
      </c>
      <c r="X37" s="248">
        <v>126</v>
      </c>
      <c r="Y37" s="248">
        <v>32</v>
      </c>
      <c r="Z37" s="248">
        <v>519</v>
      </c>
      <c r="AA37" s="248">
        <v>49</v>
      </c>
      <c r="AB37" s="248">
        <v>3</v>
      </c>
      <c r="AC37" s="248">
        <v>1</v>
      </c>
      <c r="AD37" s="248">
        <v>19</v>
      </c>
      <c r="AE37" s="248">
        <v>264</v>
      </c>
      <c r="AF37" s="248">
        <v>1013</v>
      </c>
      <c r="AG37" s="253"/>
      <c r="AH37" s="248" t="s">
        <v>143</v>
      </c>
      <c r="AI37" s="248">
        <v>154</v>
      </c>
      <c r="AJ37" s="248">
        <v>75</v>
      </c>
      <c r="AK37" s="248">
        <v>811</v>
      </c>
      <c r="AL37" s="248">
        <v>367</v>
      </c>
      <c r="AM37" s="248">
        <v>1</v>
      </c>
      <c r="AN37" s="248">
        <v>4</v>
      </c>
      <c r="AO37" s="248">
        <v>0</v>
      </c>
      <c r="AP37" s="248">
        <v>33</v>
      </c>
      <c r="AQ37" s="248">
        <v>1445</v>
      </c>
      <c r="AR37" s="253"/>
      <c r="AS37" s="248" t="s">
        <v>143</v>
      </c>
      <c r="AT37" s="248">
        <v>126</v>
      </c>
      <c r="AU37" s="248">
        <v>10</v>
      </c>
      <c r="AV37" s="248">
        <v>546</v>
      </c>
      <c r="AW37" s="248">
        <v>383</v>
      </c>
      <c r="AX37" s="248">
        <v>3</v>
      </c>
      <c r="AY37" s="248">
        <v>15</v>
      </c>
      <c r="AZ37" s="248">
        <v>0</v>
      </c>
      <c r="BA37" s="248">
        <v>28</v>
      </c>
      <c r="BB37" s="248">
        <v>1111</v>
      </c>
      <c r="BC37" s="253"/>
      <c r="BD37" s="248" t="s">
        <v>142</v>
      </c>
      <c r="BE37" s="248">
        <v>63</v>
      </c>
      <c r="BF37" s="248">
        <v>244</v>
      </c>
      <c r="BG37" s="248">
        <v>249</v>
      </c>
      <c r="BH37" s="248">
        <v>0</v>
      </c>
      <c r="BI37" s="248">
        <v>96</v>
      </c>
      <c r="BJ37" s="248">
        <v>0</v>
      </c>
      <c r="BK37" s="248">
        <v>0</v>
      </c>
      <c r="BL37" s="248">
        <v>11</v>
      </c>
      <c r="BM37" s="248">
        <v>663</v>
      </c>
      <c r="BN37" s="253"/>
      <c r="BO37" s="274" t="s">
        <v>143</v>
      </c>
      <c r="BP37" s="275">
        <v>110</v>
      </c>
      <c r="BQ37" s="278">
        <v>185</v>
      </c>
      <c r="BR37" s="275">
        <v>657</v>
      </c>
      <c r="BS37" s="274">
        <v>355</v>
      </c>
      <c r="BT37" s="275">
        <v>1</v>
      </c>
      <c r="BU37" s="274">
        <v>81</v>
      </c>
      <c r="BV37" s="274">
        <v>2</v>
      </c>
      <c r="BW37" s="277">
        <v>85</v>
      </c>
      <c r="BY37" s="272" t="s">
        <v>143</v>
      </c>
      <c r="BZ37" s="273">
        <v>173</v>
      </c>
      <c r="CA37" s="273">
        <v>497</v>
      </c>
      <c r="CB37" s="273">
        <v>292</v>
      </c>
      <c r="CC37" s="273">
        <v>5</v>
      </c>
      <c r="CD37" s="273">
        <v>163</v>
      </c>
      <c r="CE37" s="273">
        <v>6</v>
      </c>
      <c r="CF37" s="273">
        <v>11</v>
      </c>
      <c r="CG37" s="273">
        <v>40</v>
      </c>
    </row>
    <row r="38" spans="1:85" s="116" customFormat="1" ht="18" customHeight="1">
      <c r="A38" s="249" t="s">
        <v>143</v>
      </c>
      <c r="B38" s="249">
        <v>67</v>
      </c>
      <c r="C38" s="249">
        <v>669</v>
      </c>
      <c r="D38" s="249">
        <v>260</v>
      </c>
      <c r="E38" s="249">
        <v>3</v>
      </c>
      <c r="F38" s="249">
        <v>148</v>
      </c>
      <c r="G38" s="249">
        <v>2</v>
      </c>
      <c r="H38" s="249">
        <v>17</v>
      </c>
      <c r="I38" s="249">
        <v>29</v>
      </c>
      <c r="J38" s="249">
        <v>1195</v>
      </c>
      <c r="K38" s="253"/>
      <c r="L38" s="248" t="s">
        <v>144</v>
      </c>
      <c r="M38" s="248">
        <v>436</v>
      </c>
      <c r="N38" s="248">
        <v>624</v>
      </c>
      <c r="O38" s="248">
        <v>3358</v>
      </c>
      <c r="P38" s="248">
        <v>1259</v>
      </c>
      <c r="Q38" s="248">
        <v>36</v>
      </c>
      <c r="R38" s="248">
        <v>23</v>
      </c>
      <c r="S38" s="248">
        <v>80</v>
      </c>
      <c r="T38" s="248">
        <v>139</v>
      </c>
      <c r="U38" s="248">
        <v>5955</v>
      </c>
      <c r="V38" s="253"/>
      <c r="W38" s="248" t="s">
        <v>144</v>
      </c>
      <c r="X38" s="248">
        <v>479</v>
      </c>
      <c r="Y38" s="248">
        <v>388</v>
      </c>
      <c r="Z38" s="248">
        <v>2912</v>
      </c>
      <c r="AA38" s="248">
        <v>151</v>
      </c>
      <c r="AB38" s="248">
        <v>48</v>
      </c>
      <c r="AC38" s="248">
        <v>26</v>
      </c>
      <c r="AD38" s="248">
        <v>23</v>
      </c>
      <c r="AE38" s="248">
        <v>1676</v>
      </c>
      <c r="AF38" s="248">
        <v>5703</v>
      </c>
      <c r="AG38" s="253"/>
      <c r="AH38" s="248" t="s">
        <v>144</v>
      </c>
      <c r="AI38" s="248">
        <v>520</v>
      </c>
      <c r="AJ38" s="248">
        <v>307</v>
      </c>
      <c r="AK38" s="248">
        <v>3181</v>
      </c>
      <c r="AL38" s="248">
        <v>1446</v>
      </c>
      <c r="AM38" s="248">
        <v>42</v>
      </c>
      <c r="AN38" s="248">
        <v>135</v>
      </c>
      <c r="AO38" s="248">
        <v>68</v>
      </c>
      <c r="AP38" s="248">
        <v>209</v>
      </c>
      <c r="AQ38" s="248">
        <v>5908</v>
      </c>
      <c r="AR38" s="253"/>
      <c r="AS38" s="248" t="s">
        <v>144</v>
      </c>
      <c r="AT38" s="248">
        <v>600</v>
      </c>
      <c r="AU38" s="248">
        <v>174</v>
      </c>
      <c r="AV38" s="248">
        <v>3732</v>
      </c>
      <c r="AW38" s="248">
        <v>1413</v>
      </c>
      <c r="AX38" s="248">
        <v>22</v>
      </c>
      <c r="AY38" s="248">
        <v>27</v>
      </c>
      <c r="AZ38" s="248">
        <v>71</v>
      </c>
      <c r="BA38" s="248">
        <v>178</v>
      </c>
      <c r="BB38" s="248">
        <v>6217</v>
      </c>
      <c r="BC38" s="253"/>
      <c r="BD38" s="248" t="s">
        <v>143</v>
      </c>
      <c r="BE38" s="248">
        <v>89</v>
      </c>
      <c r="BF38" s="248">
        <v>422</v>
      </c>
      <c r="BG38" s="248">
        <v>285</v>
      </c>
      <c r="BH38" s="248">
        <v>2</v>
      </c>
      <c r="BI38" s="248">
        <v>69</v>
      </c>
      <c r="BJ38" s="248">
        <v>1</v>
      </c>
      <c r="BK38" s="248">
        <v>19</v>
      </c>
      <c r="BL38" s="248">
        <v>116</v>
      </c>
      <c r="BM38" s="248">
        <v>1003</v>
      </c>
      <c r="BN38" s="253"/>
      <c r="BO38" s="278" t="s">
        <v>144</v>
      </c>
      <c r="BP38" s="279">
        <v>1068</v>
      </c>
      <c r="BQ38" s="280">
        <v>420</v>
      </c>
      <c r="BR38" s="279">
        <v>5263</v>
      </c>
      <c r="BS38" s="278">
        <v>1988</v>
      </c>
      <c r="BT38" s="279">
        <v>14</v>
      </c>
      <c r="BU38" s="278">
        <v>112</v>
      </c>
      <c r="BV38" s="278">
        <v>47</v>
      </c>
      <c r="BW38" s="281">
        <v>185</v>
      </c>
      <c r="BY38" s="272" t="s">
        <v>144</v>
      </c>
      <c r="BZ38" s="273">
        <v>1246</v>
      </c>
      <c r="CA38" s="273">
        <v>4212</v>
      </c>
      <c r="CB38" s="273">
        <v>1865</v>
      </c>
      <c r="CC38" s="273">
        <v>27</v>
      </c>
      <c r="CD38" s="273">
        <v>410</v>
      </c>
      <c r="CE38" s="273">
        <v>55</v>
      </c>
      <c r="CF38" s="273">
        <v>42</v>
      </c>
      <c r="CG38" s="273">
        <v>143</v>
      </c>
    </row>
    <row r="39" spans="1:85" s="116" customFormat="1" ht="18" customHeight="1">
      <c r="A39" s="249" t="s">
        <v>144</v>
      </c>
      <c r="B39" s="249">
        <v>403</v>
      </c>
      <c r="C39" s="249">
        <v>3011</v>
      </c>
      <c r="D39" s="249">
        <v>1409</v>
      </c>
      <c r="E39" s="249">
        <v>33</v>
      </c>
      <c r="F39" s="249">
        <v>691</v>
      </c>
      <c r="G39" s="249">
        <v>14</v>
      </c>
      <c r="H39" s="249">
        <v>55</v>
      </c>
      <c r="I39" s="249">
        <v>164</v>
      </c>
      <c r="J39" s="249">
        <v>5780</v>
      </c>
      <c r="K39" s="253"/>
      <c r="L39" s="248" t="s">
        <v>636</v>
      </c>
      <c r="M39" s="248">
        <v>0</v>
      </c>
      <c r="N39" s="248">
        <v>0</v>
      </c>
      <c r="O39" s="248">
        <v>1</v>
      </c>
      <c r="P39" s="248">
        <v>0</v>
      </c>
      <c r="Q39" s="248">
        <v>0</v>
      </c>
      <c r="R39" s="248">
        <v>0</v>
      </c>
      <c r="S39" s="248">
        <v>0</v>
      </c>
      <c r="T39" s="248">
        <v>0</v>
      </c>
      <c r="U39" s="248">
        <v>1</v>
      </c>
      <c r="V39" s="253"/>
      <c r="W39" s="248" t="s">
        <v>146</v>
      </c>
      <c r="X39" s="248">
        <v>0</v>
      </c>
      <c r="Y39" s="248">
        <v>0</v>
      </c>
      <c r="Z39" s="248">
        <v>3</v>
      </c>
      <c r="AA39" s="248">
        <v>0</v>
      </c>
      <c r="AB39" s="248">
        <v>0</v>
      </c>
      <c r="AC39" s="248">
        <v>0</v>
      </c>
      <c r="AD39" s="248">
        <v>0</v>
      </c>
      <c r="AE39" s="248">
        <v>0</v>
      </c>
      <c r="AF39" s="248">
        <v>3</v>
      </c>
      <c r="AG39" s="253"/>
      <c r="AH39" s="248" t="s">
        <v>636</v>
      </c>
      <c r="AI39" s="248">
        <v>2</v>
      </c>
      <c r="AJ39" s="248">
        <v>0</v>
      </c>
      <c r="AK39" s="248">
        <v>0</v>
      </c>
      <c r="AL39" s="248">
        <v>1</v>
      </c>
      <c r="AM39" s="248">
        <v>0</v>
      </c>
      <c r="AN39" s="248">
        <v>0</v>
      </c>
      <c r="AO39" s="248">
        <v>0</v>
      </c>
      <c r="AP39" s="248">
        <v>0</v>
      </c>
      <c r="AQ39" s="248">
        <v>3</v>
      </c>
      <c r="AR39" s="253"/>
      <c r="AS39" s="248" t="s">
        <v>146</v>
      </c>
      <c r="AT39" s="248">
        <v>0</v>
      </c>
      <c r="AU39" s="248">
        <v>0</v>
      </c>
      <c r="AV39" s="248">
        <v>1</v>
      </c>
      <c r="AW39" s="248">
        <v>9</v>
      </c>
      <c r="AX39" s="248">
        <v>0</v>
      </c>
      <c r="AY39" s="248">
        <v>0</v>
      </c>
      <c r="AZ39" s="248">
        <v>0</v>
      </c>
      <c r="BA39" s="248">
        <v>0</v>
      </c>
      <c r="BB39" s="248">
        <v>10</v>
      </c>
      <c r="BC39" s="253"/>
      <c r="BD39" s="248" t="s">
        <v>144</v>
      </c>
      <c r="BE39" s="248">
        <v>823</v>
      </c>
      <c r="BF39" s="248">
        <v>3816</v>
      </c>
      <c r="BG39" s="248">
        <v>1552</v>
      </c>
      <c r="BH39" s="248">
        <v>13</v>
      </c>
      <c r="BI39" s="248">
        <v>255</v>
      </c>
      <c r="BJ39" s="248">
        <v>24</v>
      </c>
      <c r="BK39" s="248">
        <v>104</v>
      </c>
      <c r="BL39" s="248">
        <v>166</v>
      </c>
      <c r="BM39" s="248">
        <v>6753</v>
      </c>
      <c r="BN39" s="253"/>
      <c r="BO39" s="253"/>
      <c r="BP39" s="253"/>
      <c r="BQ39" s="253"/>
      <c r="BR39" s="253"/>
      <c r="BS39" s="253"/>
      <c r="BT39" s="253"/>
      <c r="BU39" s="253"/>
      <c r="BV39" s="253"/>
      <c r="BY39" s="272" t="s">
        <v>146</v>
      </c>
      <c r="BZ39" s="273">
        <v>0</v>
      </c>
      <c r="CA39" s="273">
        <v>8</v>
      </c>
      <c r="CB39" s="273">
        <v>5</v>
      </c>
      <c r="CC39" s="273">
        <v>0</v>
      </c>
      <c r="CD39" s="273">
        <v>0</v>
      </c>
      <c r="CE39" s="273">
        <v>0</v>
      </c>
      <c r="CF39" s="273">
        <v>0</v>
      </c>
      <c r="CG39" s="273">
        <v>0</v>
      </c>
    </row>
    <row r="40" spans="1:85">
      <c r="A40" s="249" t="s">
        <v>146</v>
      </c>
      <c r="B40" s="249">
        <v>0</v>
      </c>
      <c r="C40" s="249">
        <v>1</v>
      </c>
      <c r="D40" s="249">
        <v>0</v>
      </c>
      <c r="E40" s="249">
        <v>0</v>
      </c>
      <c r="F40" s="249">
        <v>0</v>
      </c>
      <c r="G40" s="249">
        <v>0</v>
      </c>
      <c r="H40" s="249">
        <v>0</v>
      </c>
      <c r="I40" s="249">
        <v>1</v>
      </c>
      <c r="J40" s="249">
        <v>2</v>
      </c>
      <c r="K40" s="253"/>
      <c r="L40" s="248" t="s">
        <v>146</v>
      </c>
      <c r="M40" s="248">
        <v>0</v>
      </c>
      <c r="N40" s="248">
        <v>0</v>
      </c>
      <c r="O40" s="248">
        <v>1</v>
      </c>
      <c r="P40" s="248">
        <v>0</v>
      </c>
      <c r="Q40" s="248">
        <v>0</v>
      </c>
      <c r="R40" s="248">
        <v>0</v>
      </c>
      <c r="S40" s="248">
        <v>0</v>
      </c>
      <c r="T40" s="248">
        <v>1</v>
      </c>
      <c r="U40" s="248">
        <v>2</v>
      </c>
      <c r="V40" s="253"/>
      <c r="W40" s="282" t="s">
        <v>152</v>
      </c>
      <c r="X40" s="248">
        <v>6766</v>
      </c>
      <c r="Y40" s="248">
        <v>8280</v>
      </c>
      <c r="Z40" s="248">
        <v>32266</v>
      </c>
      <c r="AA40" s="248">
        <v>3415</v>
      </c>
      <c r="AB40" s="248">
        <v>1739</v>
      </c>
      <c r="AC40" s="248">
        <v>641</v>
      </c>
      <c r="AD40" s="248">
        <v>896</v>
      </c>
      <c r="AE40" s="248">
        <v>16790</v>
      </c>
      <c r="AF40" s="250"/>
      <c r="AG40" s="253"/>
      <c r="AH40" s="248" t="s">
        <v>146</v>
      </c>
      <c r="AI40" s="248">
        <v>0</v>
      </c>
      <c r="AJ40" s="248">
        <v>0</v>
      </c>
      <c r="AK40" s="248">
        <v>1</v>
      </c>
      <c r="AL40" s="248">
        <v>0</v>
      </c>
      <c r="AM40" s="248">
        <v>0</v>
      </c>
      <c r="AN40" s="248">
        <v>0</v>
      </c>
      <c r="AO40" s="248">
        <v>0</v>
      </c>
      <c r="AP40" s="248">
        <v>0</v>
      </c>
      <c r="AQ40" s="248">
        <v>1</v>
      </c>
      <c r="AR40" s="253"/>
      <c r="AS40" s="282" t="s">
        <v>152</v>
      </c>
      <c r="AT40" s="248">
        <v>9691</v>
      </c>
      <c r="AU40" s="248">
        <v>5658</v>
      </c>
      <c r="AV40" s="248">
        <v>35458</v>
      </c>
      <c r="AW40" s="248">
        <v>18567</v>
      </c>
      <c r="AX40" s="248">
        <v>2897</v>
      </c>
      <c r="AY40" s="248">
        <v>1002</v>
      </c>
      <c r="AZ40" s="248">
        <v>643</v>
      </c>
      <c r="BA40" s="248">
        <v>3042</v>
      </c>
      <c r="BB40" s="250"/>
      <c r="BC40" s="253"/>
      <c r="BD40" s="248" t="s">
        <v>146</v>
      </c>
      <c r="BE40" s="248">
        <v>0</v>
      </c>
      <c r="BF40" s="248">
        <v>3</v>
      </c>
      <c r="BG40" s="248">
        <v>0</v>
      </c>
      <c r="BH40" s="248">
        <v>0</v>
      </c>
      <c r="BI40" s="248">
        <v>0</v>
      </c>
      <c r="BJ40" s="248">
        <v>0</v>
      </c>
      <c r="BK40" s="248">
        <v>0</v>
      </c>
      <c r="BL40" s="248">
        <v>0</v>
      </c>
      <c r="BM40" s="248">
        <v>3</v>
      </c>
      <c r="BN40" s="253"/>
      <c r="BO40" s="253"/>
      <c r="BP40" s="253"/>
      <c r="BQ40" s="253"/>
      <c r="BR40" s="253"/>
      <c r="BS40" s="253"/>
      <c r="BT40" s="253"/>
      <c r="BU40" s="253"/>
      <c r="BV40" s="253"/>
    </row>
    <row r="41" spans="1:85">
      <c r="A41" s="283" t="s">
        <v>152</v>
      </c>
      <c r="B41" s="249">
        <v>5211</v>
      </c>
      <c r="C41" s="249">
        <v>29786</v>
      </c>
      <c r="D41" s="249">
        <v>13436</v>
      </c>
      <c r="E41" s="249">
        <v>1406</v>
      </c>
      <c r="F41" s="249">
        <v>10901</v>
      </c>
      <c r="G41" s="249">
        <v>379</v>
      </c>
      <c r="H41" s="249">
        <v>868</v>
      </c>
      <c r="I41" s="249">
        <v>2335</v>
      </c>
      <c r="J41" s="284"/>
      <c r="K41" s="253"/>
      <c r="L41" s="282" t="s">
        <v>152</v>
      </c>
      <c r="M41" s="248">
        <v>6107</v>
      </c>
      <c r="N41" s="248">
        <v>9015</v>
      </c>
      <c r="O41" s="248">
        <v>32889</v>
      </c>
      <c r="P41" s="248">
        <v>14492</v>
      </c>
      <c r="Q41" s="248">
        <v>1810</v>
      </c>
      <c r="R41" s="248">
        <v>510</v>
      </c>
      <c r="S41" s="248">
        <v>851</v>
      </c>
      <c r="T41" s="248">
        <v>2971</v>
      </c>
      <c r="U41" s="250"/>
      <c r="V41" s="253"/>
      <c r="W41" s="253"/>
      <c r="X41" s="253"/>
      <c r="Y41" s="253"/>
      <c r="Z41" s="253"/>
      <c r="AA41" s="253"/>
      <c r="AB41" s="253"/>
      <c r="AC41" s="253"/>
      <c r="AD41" s="253"/>
      <c r="AE41" s="253"/>
      <c r="AF41" s="253"/>
      <c r="AG41" s="253"/>
      <c r="AH41" s="282" t="s">
        <v>152</v>
      </c>
      <c r="AI41" s="248">
        <v>8428</v>
      </c>
      <c r="AJ41" s="248">
        <v>5125</v>
      </c>
      <c r="AK41" s="248">
        <v>33821</v>
      </c>
      <c r="AL41" s="248">
        <v>18182</v>
      </c>
      <c r="AM41" s="248">
        <v>1440</v>
      </c>
      <c r="AN41" s="248">
        <v>1184</v>
      </c>
      <c r="AO41" s="248">
        <v>1062</v>
      </c>
      <c r="AP41" s="248">
        <v>3626</v>
      </c>
      <c r="AQ41" s="250"/>
      <c r="AR41" s="253"/>
      <c r="AS41" s="253"/>
      <c r="AT41" s="253"/>
      <c r="AU41" s="253"/>
      <c r="AV41" s="253"/>
      <c r="AW41" s="253"/>
      <c r="AX41" s="253"/>
      <c r="AY41" s="253"/>
      <c r="AZ41" s="253"/>
      <c r="BA41" s="253"/>
      <c r="BB41" s="253"/>
      <c r="BC41" s="253"/>
      <c r="BD41" s="282" t="s">
        <v>152</v>
      </c>
      <c r="BE41" s="248">
        <v>10889</v>
      </c>
      <c r="BF41" s="248">
        <v>37983</v>
      </c>
      <c r="BG41" s="248">
        <v>21155</v>
      </c>
      <c r="BH41" s="248">
        <v>2673</v>
      </c>
      <c r="BI41" s="248">
        <v>6940</v>
      </c>
      <c r="BJ41" s="248">
        <v>822</v>
      </c>
      <c r="BK41" s="248">
        <v>1002</v>
      </c>
      <c r="BL41" s="248">
        <v>3089</v>
      </c>
      <c r="BM41" s="250"/>
      <c r="BN41" s="253"/>
      <c r="BO41" s="253"/>
      <c r="BP41" s="253"/>
      <c r="BQ41" s="253"/>
      <c r="BR41" s="253"/>
      <c r="BS41" s="253"/>
      <c r="BT41" s="253"/>
      <c r="BU41" s="253"/>
      <c r="BV41" s="253"/>
    </row>
    <row r="42" spans="1:85">
      <c r="A42" s="698"/>
      <c r="B42" s="699"/>
      <c r="C42" s="285"/>
      <c r="D42" s="285"/>
      <c r="E42" s="285"/>
      <c r="F42" s="285"/>
      <c r="G42" s="285"/>
      <c r="H42" s="285"/>
      <c r="I42" s="285"/>
      <c r="J42" s="286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3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253"/>
      <c r="BM42" s="253"/>
      <c r="BN42" s="253"/>
      <c r="BO42" s="253"/>
      <c r="BP42" s="253"/>
      <c r="BQ42" s="253"/>
      <c r="BR42" s="253"/>
      <c r="BS42" s="253"/>
      <c r="BT42" s="253"/>
      <c r="BU42" s="253"/>
      <c r="BV42" s="253"/>
    </row>
    <row r="43" spans="1:85">
      <c r="A43" s="135" t="s">
        <v>590</v>
      </c>
      <c r="B43" s="116"/>
    </row>
  </sheetData>
  <sheetProtection selectLockedCells="1" selectUnlockedCells="1"/>
  <mergeCells count="7">
    <mergeCell ref="A42:B42"/>
    <mergeCell ref="A3:BM3"/>
    <mergeCell ref="A6:A7"/>
    <mergeCell ref="L6:L7"/>
    <mergeCell ref="AH6:AH7"/>
    <mergeCell ref="AS6:AS7"/>
    <mergeCell ref="BD6:BD7"/>
  </mergeCells>
  <conditionalFormatting sqref="A4:C4 B5:C5">
    <cfRule type="duplicateValues" dxfId="36" priority="2"/>
  </conditionalFormatting>
  <conditionalFormatting sqref="A5">
    <cfRule type="duplicateValues" dxfId="35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0DE5-DD25-6344-819E-D704B03BCCA8}">
  <dimension ref="A1:W50"/>
  <sheetViews>
    <sheetView showGridLines="0" zoomScale="87" zoomScaleNormal="87" workbookViewId="0">
      <selection activeCell="S28" sqref="S28"/>
    </sheetView>
  </sheetViews>
  <sheetFormatPr defaultColWidth="11.42578125" defaultRowHeight="15"/>
  <cols>
    <col min="1" max="1" width="23.85546875" style="128" customWidth="1"/>
    <col min="2" max="2" width="11.42578125" style="128" customWidth="1"/>
    <col min="3" max="3" width="3.7109375" style="128" customWidth="1"/>
    <col min="4" max="4" width="23.85546875" style="128" customWidth="1"/>
    <col min="5" max="5" width="11.42578125" style="128" customWidth="1"/>
    <col min="6" max="6" width="3.7109375" style="128" customWidth="1"/>
    <col min="7" max="7" width="23.85546875" style="128" customWidth="1"/>
    <col min="8" max="8" width="11.42578125" style="128" customWidth="1"/>
    <col min="9" max="9" width="3.7109375" style="128" customWidth="1"/>
    <col min="10" max="10" width="23.85546875" style="128" customWidth="1"/>
    <col min="11" max="11" width="11.42578125" style="128" customWidth="1"/>
    <col min="12" max="12" width="3.42578125" style="128" customWidth="1"/>
    <col min="13" max="13" width="22.85546875" style="128" customWidth="1"/>
    <col min="14" max="14" width="11.42578125" style="128" customWidth="1"/>
    <col min="15" max="15" width="3.7109375" style="128" customWidth="1"/>
    <col min="16" max="16" width="23.7109375" style="128" customWidth="1"/>
    <col min="17" max="17" width="11.28515625" style="128" customWidth="1"/>
    <col min="18" max="18" width="4.140625" style="128" customWidth="1"/>
    <col min="19" max="19" width="21.7109375" style="128" customWidth="1"/>
    <col min="20" max="20" width="11.42578125" style="128"/>
    <col min="21" max="21" width="4.85546875" style="128" customWidth="1"/>
    <col min="22" max="22" width="26.140625" style="128" customWidth="1"/>
    <col min="23" max="16384" width="11.42578125" style="128"/>
  </cols>
  <sheetData>
    <row r="1" spans="1:23" s="114" customFormat="1" ht="59.25" customHeight="1">
      <c r="G1" s="190" t="s">
        <v>589</v>
      </c>
    </row>
    <row r="2" spans="1:23" s="115" customFormat="1" ht="3.75" customHeight="1"/>
    <row r="3" spans="1:23" ht="28.5" customHeight="1">
      <c r="A3" s="702" t="s">
        <v>110</v>
      </c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287"/>
      <c r="S3" s="287"/>
      <c r="T3" s="287"/>
      <c r="U3" s="287"/>
      <c r="V3" s="287"/>
      <c r="W3" s="287"/>
    </row>
    <row r="4" spans="1:23">
      <c r="A4" s="191" t="s">
        <v>670</v>
      </c>
      <c r="B4" s="191"/>
    </row>
    <row r="5" spans="1:23">
      <c r="A5" s="192" t="s">
        <v>587</v>
      </c>
      <c r="B5" s="192"/>
    </row>
    <row r="6" spans="1:23">
      <c r="R6" s="128" t="s">
        <v>589</v>
      </c>
      <c r="T6" s="128" t="s">
        <v>589</v>
      </c>
    </row>
    <row r="7" spans="1:23" s="116" customFormat="1" ht="20.25" customHeight="1">
      <c r="A7" s="288" t="s">
        <v>671</v>
      </c>
      <c r="B7" s="41" t="s">
        <v>639</v>
      </c>
      <c r="D7" s="288" t="s">
        <v>671</v>
      </c>
      <c r="E7" s="156" t="s">
        <v>640</v>
      </c>
      <c r="G7" s="288" t="s">
        <v>671</v>
      </c>
      <c r="H7" s="156" t="s">
        <v>644</v>
      </c>
      <c r="J7" s="288" t="s">
        <v>671</v>
      </c>
      <c r="K7" s="156" t="s">
        <v>641</v>
      </c>
      <c r="M7" s="288" t="s">
        <v>671</v>
      </c>
      <c r="N7" s="156" t="s">
        <v>642</v>
      </c>
      <c r="P7" s="288" t="s">
        <v>671</v>
      </c>
      <c r="Q7" s="156" t="s">
        <v>643</v>
      </c>
      <c r="S7" s="288" t="s">
        <v>671</v>
      </c>
      <c r="T7" s="289" t="s">
        <v>645</v>
      </c>
      <c r="V7" s="290" t="s">
        <v>671</v>
      </c>
      <c r="W7" s="290" t="s">
        <v>646</v>
      </c>
    </row>
    <row r="8" spans="1:23" s="116" customFormat="1" ht="18.95" customHeight="1">
      <c r="A8" s="248" t="s">
        <v>672</v>
      </c>
      <c r="B8" s="291">
        <v>493</v>
      </c>
      <c r="D8" s="248" t="s">
        <v>672</v>
      </c>
      <c r="E8" s="291">
        <v>474</v>
      </c>
      <c r="G8" s="292" t="s">
        <v>672</v>
      </c>
      <c r="H8" s="293">
        <v>620</v>
      </c>
      <c r="J8" s="292" t="s">
        <v>672</v>
      </c>
      <c r="K8" s="293">
        <v>786</v>
      </c>
      <c r="M8" s="248" t="s">
        <v>672</v>
      </c>
      <c r="N8" s="291">
        <v>828</v>
      </c>
      <c r="P8" s="248" t="s">
        <v>672</v>
      </c>
      <c r="Q8" s="291">
        <v>812</v>
      </c>
      <c r="S8" s="276" t="s">
        <v>672</v>
      </c>
      <c r="T8" s="294">
        <v>947</v>
      </c>
      <c r="V8" s="272" t="s">
        <v>672</v>
      </c>
      <c r="W8" s="273">
        <v>647</v>
      </c>
    </row>
    <row r="9" spans="1:23" s="116" customFormat="1" ht="18.95" customHeight="1">
      <c r="A9" s="248" t="s">
        <v>673</v>
      </c>
      <c r="B9" s="291">
        <v>188</v>
      </c>
      <c r="D9" s="248" t="s">
        <v>674</v>
      </c>
      <c r="E9" s="291">
        <v>121</v>
      </c>
      <c r="G9" s="292" t="s">
        <v>675</v>
      </c>
      <c r="H9" s="293">
        <v>65</v>
      </c>
      <c r="J9" s="292" t="s">
        <v>675</v>
      </c>
      <c r="K9" s="293">
        <v>83</v>
      </c>
      <c r="M9" s="248" t="s">
        <v>676</v>
      </c>
      <c r="N9" s="291">
        <v>125</v>
      </c>
      <c r="P9" s="248" t="s">
        <v>677</v>
      </c>
      <c r="Q9" s="291">
        <v>290</v>
      </c>
      <c r="S9" s="274" t="s">
        <v>675</v>
      </c>
      <c r="T9" s="277">
        <v>213</v>
      </c>
      <c r="V9" s="272" t="s">
        <v>678</v>
      </c>
      <c r="W9" s="273">
        <v>258</v>
      </c>
    </row>
    <row r="10" spans="1:23" s="116" customFormat="1" ht="18.95" customHeight="1">
      <c r="A10" s="248" t="s">
        <v>679</v>
      </c>
      <c r="B10" s="291">
        <v>29</v>
      </c>
      <c r="D10" s="248" t="s">
        <v>675</v>
      </c>
      <c r="E10" s="291">
        <v>64</v>
      </c>
      <c r="G10" s="292" t="s">
        <v>680</v>
      </c>
      <c r="H10" s="293">
        <v>59</v>
      </c>
      <c r="J10" s="292" t="s">
        <v>680</v>
      </c>
      <c r="K10" s="293">
        <v>83</v>
      </c>
      <c r="M10" s="248" t="s">
        <v>680</v>
      </c>
      <c r="N10" s="291">
        <v>72</v>
      </c>
      <c r="P10" s="248" t="s">
        <v>675</v>
      </c>
      <c r="Q10" s="291">
        <v>79</v>
      </c>
      <c r="S10" s="274" t="s">
        <v>677</v>
      </c>
      <c r="T10" s="277">
        <v>102</v>
      </c>
      <c r="V10" s="272" t="s">
        <v>681</v>
      </c>
      <c r="W10" s="273">
        <v>198</v>
      </c>
    </row>
    <row r="11" spans="1:23" s="116" customFormat="1" ht="18.95" customHeight="1">
      <c r="A11" s="248" t="s">
        <v>680</v>
      </c>
      <c r="B11" s="291">
        <v>15</v>
      </c>
      <c r="D11" s="248" t="s">
        <v>676</v>
      </c>
      <c r="E11" s="291">
        <v>61</v>
      </c>
      <c r="G11" s="292" t="s">
        <v>674</v>
      </c>
      <c r="H11" s="293">
        <v>56</v>
      </c>
      <c r="J11" s="292" t="s">
        <v>682</v>
      </c>
      <c r="K11" s="293">
        <v>50</v>
      </c>
      <c r="M11" s="248" t="s">
        <v>675</v>
      </c>
      <c r="N11" s="291">
        <v>70</v>
      </c>
      <c r="P11" s="248" t="s">
        <v>681</v>
      </c>
      <c r="Q11" s="291">
        <v>68</v>
      </c>
      <c r="S11" s="274" t="s">
        <v>681</v>
      </c>
      <c r="T11" s="277">
        <v>68</v>
      </c>
      <c r="V11" s="272" t="s">
        <v>683</v>
      </c>
      <c r="W11" s="273">
        <v>76</v>
      </c>
    </row>
    <row r="12" spans="1:23" s="116" customFormat="1" ht="18.95" customHeight="1">
      <c r="A12" s="248" t="s">
        <v>676</v>
      </c>
      <c r="B12" s="291">
        <v>13</v>
      </c>
      <c r="D12" s="248" t="s">
        <v>680</v>
      </c>
      <c r="E12" s="291">
        <v>50</v>
      </c>
      <c r="G12" s="292" t="s">
        <v>684</v>
      </c>
      <c r="H12" s="293">
        <v>26</v>
      </c>
      <c r="J12" s="292" t="s">
        <v>679</v>
      </c>
      <c r="K12" s="293">
        <v>40</v>
      </c>
      <c r="M12" s="248" t="s">
        <v>681</v>
      </c>
      <c r="N12" s="291">
        <v>62</v>
      </c>
      <c r="P12" s="248" t="s">
        <v>674</v>
      </c>
      <c r="Q12" s="291">
        <v>66</v>
      </c>
      <c r="S12" s="274" t="s">
        <v>680</v>
      </c>
      <c r="T12" s="277">
        <v>63</v>
      </c>
      <c r="V12" s="272" t="s">
        <v>674</v>
      </c>
      <c r="W12" s="273">
        <v>51</v>
      </c>
    </row>
    <row r="13" spans="1:23" s="116" customFormat="1" ht="18.95" customHeight="1">
      <c r="A13" s="248" t="s">
        <v>685</v>
      </c>
      <c r="B13" s="291">
        <v>10</v>
      </c>
      <c r="D13" s="248" t="s">
        <v>681</v>
      </c>
      <c r="E13" s="291">
        <v>28</v>
      </c>
      <c r="G13" s="292" t="s">
        <v>686</v>
      </c>
      <c r="H13" s="293">
        <v>25</v>
      </c>
      <c r="J13" s="292" t="s">
        <v>681</v>
      </c>
      <c r="K13" s="293">
        <v>40</v>
      </c>
      <c r="M13" s="248" t="s">
        <v>679</v>
      </c>
      <c r="N13" s="291">
        <v>54</v>
      </c>
      <c r="P13" s="248" t="s">
        <v>680</v>
      </c>
      <c r="Q13" s="291">
        <v>60</v>
      </c>
      <c r="S13" s="274" t="s">
        <v>683</v>
      </c>
      <c r="T13" s="277">
        <v>40</v>
      </c>
      <c r="V13" s="272" t="s">
        <v>687</v>
      </c>
      <c r="W13" s="273">
        <v>49</v>
      </c>
    </row>
    <row r="14" spans="1:23" s="116" customFormat="1" ht="18.95" customHeight="1">
      <c r="A14" s="248" t="s">
        <v>688</v>
      </c>
      <c r="B14" s="291">
        <v>10</v>
      </c>
      <c r="D14" s="248" t="s">
        <v>685</v>
      </c>
      <c r="E14" s="291">
        <v>27</v>
      </c>
      <c r="G14" s="292" t="s">
        <v>687</v>
      </c>
      <c r="H14" s="293">
        <v>24</v>
      </c>
      <c r="J14" s="292" t="s">
        <v>689</v>
      </c>
      <c r="K14" s="293">
        <v>29</v>
      </c>
      <c r="M14" s="248" t="s">
        <v>674</v>
      </c>
      <c r="N14" s="291">
        <v>30</v>
      </c>
      <c r="P14" s="248" t="s">
        <v>690</v>
      </c>
      <c r="Q14" s="291">
        <v>55</v>
      </c>
      <c r="S14" s="274" t="s">
        <v>674</v>
      </c>
      <c r="T14" s="277">
        <v>32</v>
      </c>
      <c r="V14" s="272" t="s">
        <v>677</v>
      </c>
      <c r="W14" s="273">
        <v>42</v>
      </c>
    </row>
    <row r="15" spans="1:23" s="116" customFormat="1" ht="18.95" customHeight="1">
      <c r="A15" s="248" t="s">
        <v>691</v>
      </c>
      <c r="B15" s="291">
        <v>6</v>
      </c>
      <c r="D15" s="248" t="s">
        <v>679</v>
      </c>
      <c r="E15" s="291">
        <v>17</v>
      </c>
      <c r="G15" s="292" t="s">
        <v>679</v>
      </c>
      <c r="H15" s="293">
        <v>22</v>
      </c>
      <c r="J15" s="292" t="s">
        <v>686</v>
      </c>
      <c r="K15" s="293">
        <v>28</v>
      </c>
      <c r="M15" s="248" t="s">
        <v>677</v>
      </c>
      <c r="N15" s="291">
        <v>21</v>
      </c>
      <c r="P15" s="248" t="s">
        <v>692</v>
      </c>
      <c r="Q15" s="291">
        <v>31</v>
      </c>
      <c r="S15" s="274" t="s">
        <v>676</v>
      </c>
      <c r="T15" s="277">
        <v>26</v>
      </c>
      <c r="V15" s="272" t="s">
        <v>688</v>
      </c>
      <c r="W15" s="273">
        <v>32</v>
      </c>
    </row>
    <row r="16" spans="1:23" s="116" customFormat="1" ht="18.95" customHeight="1">
      <c r="A16" s="248" t="s">
        <v>693</v>
      </c>
      <c r="B16" s="291">
        <v>5</v>
      </c>
      <c r="D16" s="248" t="s">
        <v>693</v>
      </c>
      <c r="E16" s="291">
        <v>9</v>
      </c>
      <c r="G16" s="292" t="s">
        <v>692</v>
      </c>
      <c r="H16" s="293">
        <v>22</v>
      </c>
      <c r="J16" s="292" t="s">
        <v>694</v>
      </c>
      <c r="K16" s="293">
        <v>20</v>
      </c>
      <c r="M16" s="248" t="s">
        <v>692</v>
      </c>
      <c r="N16" s="291">
        <v>13</v>
      </c>
      <c r="P16" s="248" t="s">
        <v>679</v>
      </c>
      <c r="Q16" s="291">
        <v>25</v>
      </c>
      <c r="S16" s="274" t="s">
        <v>679</v>
      </c>
      <c r="T16" s="277">
        <v>22</v>
      </c>
      <c r="V16" s="272" t="s">
        <v>680</v>
      </c>
      <c r="W16" s="273">
        <v>32</v>
      </c>
    </row>
    <row r="17" spans="1:23" s="116" customFormat="1" ht="18.95" customHeight="1">
      <c r="A17" s="248" t="s">
        <v>681</v>
      </c>
      <c r="B17" s="291">
        <v>4</v>
      </c>
      <c r="D17" s="248" t="s">
        <v>695</v>
      </c>
      <c r="E17" s="291">
        <v>7</v>
      </c>
      <c r="G17" s="292" t="s">
        <v>685</v>
      </c>
      <c r="H17" s="293">
        <v>21</v>
      </c>
      <c r="J17" s="292" t="s">
        <v>687</v>
      </c>
      <c r="K17" s="293">
        <v>18</v>
      </c>
      <c r="M17" s="248" t="s">
        <v>685</v>
      </c>
      <c r="N17" s="291">
        <v>10</v>
      </c>
      <c r="P17" s="248" t="s">
        <v>683</v>
      </c>
      <c r="Q17" s="291">
        <v>22</v>
      </c>
      <c r="S17" s="274" t="s">
        <v>696</v>
      </c>
      <c r="T17" s="277">
        <v>18</v>
      </c>
      <c r="V17" s="272" t="s">
        <v>685</v>
      </c>
      <c r="W17" s="273">
        <v>29</v>
      </c>
    </row>
    <row r="18" spans="1:23" s="116" customFormat="1" ht="18.95" customHeight="1">
      <c r="A18" s="248" t="s">
        <v>674</v>
      </c>
      <c r="B18" s="291">
        <v>3</v>
      </c>
      <c r="D18" s="248" t="s">
        <v>683</v>
      </c>
      <c r="E18" s="291">
        <v>5</v>
      </c>
      <c r="G18" s="292" t="s">
        <v>690</v>
      </c>
      <c r="H18" s="293">
        <v>18</v>
      </c>
      <c r="J18" s="292" t="s">
        <v>677</v>
      </c>
      <c r="K18" s="293">
        <v>17</v>
      </c>
      <c r="M18" s="248" t="s">
        <v>697</v>
      </c>
      <c r="N18" s="291">
        <v>9</v>
      </c>
      <c r="P18" s="248" t="s">
        <v>687</v>
      </c>
      <c r="Q18" s="291">
        <v>15</v>
      </c>
      <c r="S18" s="274" t="s">
        <v>685</v>
      </c>
      <c r="T18" s="277">
        <v>17</v>
      </c>
      <c r="V18" s="272" t="s">
        <v>679</v>
      </c>
      <c r="W18" s="273">
        <v>17</v>
      </c>
    </row>
    <row r="19" spans="1:23" s="116" customFormat="1" ht="18.95" customHeight="1">
      <c r="A19" s="248" t="s">
        <v>677</v>
      </c>
      <c r="B19" s="291">
        <v>3</v>
      </c>
      <c r="D19" s="248" t="s">
        <v>687</v>
      </c>
      <c r="E19" s="291">
        <v>4</v>
      </c>
      <c r="G19" s="292" t="s">
        <v>681</v>
      </c>
      <c r="H19" s="293">
        <v>23</v>
      </c>
      <c r="J19" s="292" t="s">
        <v>674</v>
      </c>
      <c r="K19" s="293">
        <v>14</v>
      </c>
      <c r="M19" s="248" t="s">
        <v>687</v>
      </c>
      <c r="N19" s="291">
        <v>8</v>
      </c>
      <c r="P19" s="248" t="s">
        <v>676</v>
      </c>
      <c r="Q19" s="291">
        <v>12</v>
      </c>
      <c r="S19" s="274" t="s">
        <v>687</v>
      </c>
      <c r="T19" s="277">
        <v>16</v>
      </c>
      <c r="V19" s="272" t="s">
        <v>690</v>
      </c>
      <c r="W19" s="273">
        <v>17</v>
      </c>
    </row>
    <row r="20" spans="1:23" s="116" customFormat="1" ht="18.95" customHeight="1">
      <c r="A20" s="248" t="s">
        <v>683</v>
      </c>
      <c r="B20" s="291">
        <v>3</v>
      </c>
      <c r="D20" s="248" t="s">
        <v>698</v>
      </c>
      <c r="E20" s="291">
        <v>4</v>
      </c>
      <c r="G20" s="292" t="s">
        <v>693</v>
      </c>
      <c r="H20" s="293">
        <v>11</v>
      </c>
      <c r="J20" s="292" t="s">
        <v>692</v>
      </c>
      <c r="K20" s="293">
        <v>9</v>
      </c>
      <c r="M20" s="248" t="s">
        <v>699</v>
      </c>
      <c r="N20" s="291">
        <v>7</v>
      </c>
      <c r="P20" s="248" t="s">
        <v>700</v>
      </c>
      <c r="Q20" s="291">
        <v>12</v>
      </c>
      <c r="S20" s="274" t="s">
        <v>701</v>
      </c>
      <c r="T20" s="277">
        <v>16</v>
      </c>
      <c r="V20" s="272" t="s">
        <v>693</v>
      </c>
      <c r="W20" s="273">
        <v>15</v>
      </c>
    </row>
    <row r="21" spans="1:23" s="116" customFormat="1" ht="18.95" customHeight="1">
      <c r="A21" s="248" t="s">
        <v>702</v>
      </c>
      <c r="B21" s="291">
        <v>1</v>
      </c>
      <c r="D21" s="248" t="s">
        <v>703</v>
      </c>
      <c r="E21" s="291">
        <v>3</v>
      </c>
      <c r="G21" s="292" t="s">
        <v>683</v>
      </c>
      <c r="H21" s="293">
        <v>9</v>
      </c>
      <c r="J21" s="292" t="s">
        <v>685</v>
      </c>
      <c r="K21" s="293">
        <v>8</v>
      </c>
      <c r="M21" s="248" t="s">
        <v>701</v>
      </c>
      <c r="N21" s="291">
        <v>7</v>
      </c>
      <c r="P21" s="248" t="s">
        <v>685</v>
      </c>
      <c r="Q21" s="291">
        <v>11</v>
      </c>
      <c r="S21" s="274" t="s">
        <v>694</v>
      </c>
      <c r="T21" s="277">
        <v>12</v>
      </c>
      <c r="V21" s="272" t="s">
        <v>692</v>
      </c>
      <c r="W21" s="273">
        <v>14</v>
      </c>
    </row>
    <row r="22" spans="1:23" s="116" customFormat="1" ht="18.95" customHeight="1">
      <c r="A22" s="248" t="s">
        <v>704</v>
      </c>
      <c r="B22" s="291">
        <v>1</v>
      </c>
      <c r="D22" s="248" t="s">
        <v>694</v>
      </c>
      <c r="E22" s="291">
        <v>2</v>
      </c>
      <c r="G22" s="292" t="s">
        <v>676</v>
      </c>
      <c r="H22" s="293">
        <v>9</v>
      </c>
      <c r="J22" s="292" t="s">
        <v>691</v>
      </c>
      <c r="K22" s="293">
        <v>7</v>
      </c>
      <c r="M22" s="248" t="s">
        <v>683</v>
      </c>
      <c r="N22" s="291">
        <v>6</v>
      </c>
      <c r="P22" s="248" t="s">
        <v>705</v>
      </c>
      <c r="Q22" s="291">
        <v>10</v>
      </c>
      <c r="S22" s="274" t="s">
        <v>692</v>
      </c>
      <c r="T22" s="277">
        <v>12</v>
      </c>
      <c r="V22" s="272" t="s">
        <v>704</v>
      </c>
      <c r="W22" s="273">
        <v>8</v>
      </c>
    </row>
    <row r="23" spans="1:23" s="116" customFormat="1" ht="18.95" customHeight="1">
      <c r="A23" s="248" t="s">
        <v>703</v>
      </c>
      <c r="B23" s="291">
        <v>1</v>
      </c>
      <c r="D23" s="248" t="s">
        <v>690</v>
      </c>
      <c r="E23" s="291">
        <v>2</v>
      </c>
      <c r="G23" s="292" t="s">
        <v>677</v>
      </c>
      <c r="H23" s="293">
        <v>4</v>
      </c>
      <c r="J23" s="292" t="s">
        <v>684</v>
      </c>
      <c r="K23" s="293">
        <v>7</v>
      </c>
      <c r="M23" s="248" t="s">
        <v>703</v>
      </c>
      <c r="N23" s="291">
        <v>5</v>
      </c>
      <c r="P23" s="248" t="s">
        <v>691</v>
      </c>
      <c r="Q23" s="291">
        <v>8</v>
      </c>
      <c r="S23" s="274" t="s">
        <v>705</v>
      </c>
      <c r="T23" s="277">
        <v>11</v>
      </c>
      <c r="V23" s="272" t="s">
        <v>676</v>
      </c>
      <c r="W23" s="273">
        <v>8</v>
      </c>
    </row>
    <row r="24" spans="1:23" s="116" customFormat="1" ht="18.95" customHeight="1">
      <c r="A24" s="248" t="s">
        <v>698</v>
      </c>
      <c r="B24" s="291">
        <v>1</v>
      </c>
      <c r="D24" s="248" t="s">
        <v>706</v>
      </c>
      <c r="E24" s="291">
        <v>1</v>
      </c>
      <c r="G24" s="292" t="s">
        <v>706</v>
      </c>
      <c r="H24" s="293">
        <v>3</v>
      </c>
      <c r="J24" s="292" t="s">
        <v>698</v>
      </c>
      <c r="K24" s="293">
        <v>6</v>
      </c>
      <c r="M24" s="248" t="s">
        <v>691</v>
      </c>
      <c r="N24" s="291">
        <v>4</v>
      </c>
      <c r="P24" s="248" t="s">
        <v>707</v>
      </c>
      <c r="Q24" s="291">
        <v>8</v>
      </c>
      <c r="S24" s="274" t="s">
        <v>688</v>
      </c>
      <c r="T24" s="277">
        <v>5</v>
      </c>
      <c r="V24" s="272" t="s">
        <v>708</v>
      </c>
      <c r="W24" s="273">
        <v>8</v>
      </c>
    </row>
    <row r="25" spans="1:23" s="116" customFormat="1" ht="18.95" customHeight="1">
      <c r="A25" s="248" t="s">
        <v>695</v>
      </c>
      <c r="B25" s="291">
        <v>1</v>
      </c>
      <c r="D25" s="248" t="s">
        <v>709</v>
      </c>
      <c r="E25" s="291">
        <v>1</v>
      </c>
      <c r="G25" s="292" t="s">
        <v>702</v>
      </c>
      <c r="H25" s="293">
        <v>2</v>
      </c>
      <c r="J25" s="292" t="s">
        <v>710</v>
      </c>
      <c r="K25" s="293">
        <v>6</v>
      </c>
      <c r="M25" s="248" t="s">
        <v>686</v>
      </c>
      <c r="N25" s="291">
        <v>3</v>
      </c>
      <c r="P25" s="248" t="s">
        <v>701</v>
      </c>
      <c r="Q25" s="291">
        <v>7</v>
      </c>
      <c r="S25" s="274" t="s">
        <v>698</v>
      </c>
      <c r="T25" s="277">
        <v>4</v>
      </c>
      <c r="V25" s="272" t="s">
        <v>711</v>
      </c>
      <c r="W25" s="273">
        <v>5</v>
      </c>
    </row>
    <row r="26" spans="1:23" s="116" customFormat="1" ht="18.95" customHeight="1">
      <c r="A26" s="248" t="s">
        <v>712</v>
      </c>
      <c r="B26" s="291">
        <v>1</v>
      </c>
      <c r="D26" s="248" t="s">
        <v>692</v>
      </c>
      <c r="E26" s="291">
        <v>1</v>
      </c>
      <c r="G26" s="292" t="s">
        <v>691</v>
      </c>
      <c r="H26" s="293">
        <v>2</v>
      </c>
      <c r="J26" s="292" t="s">
        <v>693</v>
      </c>
      <c r="K26" s="293">
        <v>6</v>
      </c>
      <c r="M26" s="248" t="s">
        <v>684</v>
      </c>
      <c r="N26" s="291">
        <v>2</v>
      </c>
      <c r="P26" s="248" t="s">
        <v>686</v>
      </c>
      <c r="Q26" s="291">
        <v>4</v>
      </c>
      <c r="S26" s="274" t="s">
        <v>707</v>
      </c>
      <c r="T26" s="277">
        <v>4</v>
      </c>
      <c r="V26" s="272" t="s">
        <v>699</v>
      </c>
      <c r="W26" s="273">
        <v>5</v>
      </c>
    </row>
    <row r="27" spans="1:23" s="116" customFormat="1" ht="18.95" customHeight="1">
      <c r="A27" s="248" t="s">
        <v>712</v>
      </c>
      <c r="B27" s="291">
        <v>1</v>
      </c>
      <c r="D27" s="248" t="s">
        <v>701</v>
      </c>
      <c r="E27" s="291">
        <v>1</v>
      </c>
      <c r="G27" s="292" t="s">
        <v>713</v>
      </c>
      <c r="H27" s="293">
        <v>2</v>
      </c>
      <c r="J27" s="292" t="s">
        <v>683</v>
      </c>
      <c r="K27" s="293">
        <v>5</v>
      </c>
      <c r="M27" s="248" t="s">
        <v>714</v>
      </c>
      <c r="N27" s="291">
        <v>2</v>
      </c>
      <c r="P27" s="248" t="s">
        <v>699</v>
      </c>
      <c r="Q27" s="291">
        <v>3</v>
      </c>
      <c r="S27" s="274" t="s">
        <v>691</v>
      </c>
      <c r="T27" s="277">
        <v>3</v>
      </c>
      <c r="V27" s="272" t="s">
        <v>706</v>
      </c>
      <c r="W27" s="273">
        <v>4</v>
      </c>
    </row>
    <row r="28" spans="1:23" s="116" customFormat="1" ht="18.95" customHeight="1">
      <c r="A28" s="295" t="s">
        <v>610</v>
      </c>
      <c r="B28" s="154">
        <v>789</v>
      </c>
      <c r="D28" s="248" t="s">
        <v>688</v>
      </c>
      <c r="E28" s="291">
        <v>1</v>
      </c>
      <c r="G28" s="292" t="s">
        <v>715</v>
      </c>
      <c r="H28" s="293">
        <v>2</v>
      </c>
      <c r="J28" s="292" t="s">
        <v>688</v>
      </c>
      <c r="K28" s="293">
        <v>5</v>
      </c>
      <c r="M28" s="248" t="s">
        <v>698</v>
      </c>
      <c r="N28" s="291">
        <v>2</v>
      </c>
      <c r="P28" s="248" t="s">
        <v>688</v>
      </c>
      <c r="Q28" s="291">
        <v>3</v>
      </c>
      <c r="S28" s="274" t="s">
        <v>684</v>
      </c>
      <c r="T28" s="277">
        <v>3</v>
      </c>
      <c r="V28" s="272" t="s">
        <v>705</v>
      </c>
      <c r="W28" s="273">
        <v>4</v>
      </c>
    </row>
    <row r="29" spans="1:23" s="116" customFormat="1" ht="18.95" customHeight="1">
      <c r="D29" s="248" t="s">
        <v>710</v>
      </c>
      <c r="E29" s="291">
        <v>1</v>
      </c>
      <c r="G29" s="292" t="s">
        <v>709</v>
      </c>
      <c r="H29" s="293">
        <v>1</v>
      </c>
      <c r="J29" s="292" t="s">
        <v>702</v>
      </c>
      <c r="K29" s="293">
        <v>3</v>
      </c>
      <c r="M29" s="248" t="s">
        <v>688</v>
      </c>
      <c r="N29" s="291">
        <v>2</v>
      </c>
      <c r="P29" s="248" t="s">
        <v>716</v>
      </c>
      <c r="Q29" s="291">
        <v>2</v>
      </c>
      <c r="S29" s="274" t="s">
        <v>716</v>
      </c>
      <c r="T29" s="277">
        <v>3</v>
      </c>
      <c r="V29" s="272" t="s">
        <v>717</v>
      </c>
      <c r="W29" s="273">
        <v>4</v>
      </c>
    </row>
    <row r="30" spans="1:23" s="116" customFormat="1" ht="18.95" customHeight="1">
      <c r="D30" s="208" t="s">
        <v>610</v>
      </c>
      <c r="E30" s="154">
        <v>884</v>
      </c>
      <c r="G30" s="292" t="s">
        <v>698</v>
      </c>
      <c r="H30" s="293">
        <v>1</v>
      </c>
      <c r="J30" s="292" t="s">
        <v>718</v>
      </c>
      <c r="K30" s="293">
        <v>3</v>
      </c>
      <c r="M30" s="248" t="s">
        <v>710</v>
      </c>
      <c r="N30" s="291">
        <v>2</v>
      </c>
      <c r="P30" s="248" t="s">
        <v>698</v>
      </c>
      <c r="Q30" s="291">
        <v>2</v>
      </c>
      <c r="S30" s="274" t="s">
        <v>719</v>
      </c>
      <c r="T30" s="277">
        <v>2</v>
      </c>
      <c r="V30" s="272" t="s">
        <v>720</v>
      </c>
      <c r="W30" s="273">
        <v>4</v>
      </c>
    </row>
    <row r="31" spans="1:23" s="116" customFormat="1" ht="18.95" customHeight="1">
      <c r="G31" s="292" t="s">
        <v>721</v>
      </c>
      <c r="H31" s="293">
        <v>1</v>
      </c>
      <c r="J31" s="292" t="s">
        <v>706</v>
      </c>
      <c r="K31" s="293">
        <v>2</v>
      </c>
      <c r="M31" s="248" t="s">
        <v>706</v>
      </c>
      <c r="N31" s="291">
        <v>1</v>
      </c>
      <c r="P31" s="248" t="s">
        <v>722</v>
      </c>
      <c r="Q31" s="291">
        <v>2</v>
      </c>
      <c r="S31" s="274" t="s">
        <v>690</v>
      </c>
      <c r="T31" s="277">
        <v>2</v>
      </c>
      <c r="V31" s="272" t="s">
        <v>686</v>
      </c>
      <c r="W31" s="273">
        <v>3</v>
      </c>
    </row>
    <row r="32" spans="1:23" s="116" customFormat="1" ht="18.95" customHeight="1">
      <c r="G32" s="292" t="s">
        <v>688</v>
      </c>
      <c r="H32" s="293">
        <v>1</v>
      </c>
      <c r="J32" s="292" t="s">
        <v>713</v>
      </c>
      <c r="K32" s="293">
        <v>2</v>
      </c>
      <c r="M32" s="248" t="s">
        <v>694</v>
      </c>
      <c r="N32" s="291">
        <v>1</v>
      </c>
      <c r="P32" s="248" t="s">
        <v>708</v>
      </c>
      <c r="Q32" s="291">
        <v>2</v>
      </c>
      <c r="S32" s="274" t="s">
        <v>723</v>
      </c>
      <c r="T32" s="277">
        <v>2</v>
      </c>
      <c r="V32" s="272" t="s">
        <v>724</v>
      </c>
      <c r="W32" s="273">
        <v>3</v>
      </c>
    </row>
    <row r="33" spans="1:23" s="116" customFormat="1" ht="18.95" customHeight="1">
      <c r="G33" s="292" t="s">
        <v>712</v>
      </c>
      <c r="H33" s="293">
        <v>1</v>
      </c>
      <c r="J33" s="292" t="s">
        <v>701</v>
      </c>
      <c r="K33" s="293">
        <v>2</v>
      </c>
      <c r="M33" s="248" t="s">
        <v>718</v>
      </c>
      <c r="N33" s="291">
        <v>1</v>
      </c>
      <c r="P33" s="248" t="s">
        <v>706</v>
      </c>
      <c r="Q33" s="291">
        <v>1</v>
      </c>
      <c r="S33" s="274" t="s">
        <v>699</v>
      </c>
      <c r="T33" s="277">
        <v>2</v>
      </c>
      <c r="V33" s="272" t="s">
        <v>701</v>
      </c>
      <c r="W33" s="273">
        <v>3</v>
      </c>
    </row>
    <row r="34" spans="1:23" s="116" customFormat="1" ht="18.95" customHeight="1">
      <c r="G34" s="208" t="s">
        <v>610</v>
      </c>
      <c r="H34" s="296">
        <v>1030</v>
      </c>
      <c r="J34" s="292" t="s">
        <v>697</v>
      </c>
      <c r="K34" s="293">
        <v>2</v>
      </c>
      <c r="M34" s="248" t="s">
        <v>725</v>
      </c>
      <c r="N34" s="291">
        <v>1</v>
      </c>
      <c r="P34" s="248" t="s">
        <v>726</v>
      </c>
      <c r="Q34" s="291">
        <v>1</v>
      </c>
      <c r="S34" s="274" t="s">
        <v>702</v>
      </c>
      <c r="T34" s="277">
        <v>1</v>
      </c>
      <c r="V34" s="272" t="s">
        <v>721</v>
      </c>
      <c r="W34" s="273">
        <v>2</v>
      </c>
    </row>
    <row r="35" spans="1:23" s="116" customFormat="1" ht="18.95" customHeight="1">
      <c r="J35" s="292" t="s">
        <v>719</v>
      </c>
      <c r="K35" s="293">
        <v>1</v>
      </c>
      <c r="M35" s="208" t="s">
        <v>610</v>
      </c>
      <c r="N35" s="154">
        <v>1348</v>
      </c>
      <c r="P35" s="248" t="s">
        <v>684</v>
      </c>
      <c r="Q35" s="291">
        <v>1</v>
      </c>
      <c r="S35" s="274" t="s">
        <v>713</v>
      </c>
      <c r="T35" s="277">
        <v>1</v>
      </c>
      <c r="V35" s="272" t="s">
        <v>727</v>
      </c>
      <c r="W35" s="273">
        <v>2</v>
      </c>
    </row>
    <row r="36" spans="1:23" s="116" customFormat="1" ht="18.95" customHeight="1">
      <c r="J36" s="292" t="s">
        <v>728</v>
      </c>
      <c r="K36" s="293">
        <v>1</v>
      </c>
      <c r="P36" s="248" t="s">
        <v>704</v>
      </c>
      <c r="Q36" s="291">
        <v>1</v>
      </c>
      <c r="S36" s="278" t="s">
        <v>729</v>
      </c>
      <c r="T36" s="277">
        <v>1</v>
      </c>
      <c r="V36" s="272" t="s">
        <v>710</v>
      </c>
      <c r="W36" s="273">
        <v>2</v>
      </c>
    </row>
    <row r="37" spans="1:23" s="116" customFormat="1" ht="18.95" customHeight="1">
      <c r="J37" s="292" t="s">
        <v>690</v>
      </c>
      <c r="K37" s="293">
        <v>1</v>
      </c>
      <c r="P37" s="248" t="s">
        <v>686</v>
      </c>
      <c r="Q37" s="291">
        <v>1</v>
      </c>
      <c r="S37" s="266" t="s">
        <v>705</v>
      </c>
      <c r="T37" s="277">
        <v>1</v>
      </c>
      <c r="V37" s="272" t="s">
        <v>722</v>
      </c>
      <c r="W37" s="273">
        <v>2</v>
      </c>
    </row>
    <row r="38" spans="1:23" s="116" customFormat="1" ht="18.95" customHeight="1">
      <c r="J38" s="292" t="s">
        <v>730</v>
      </c>
      <c r="K38" s="293">
        <v>1</v>
      </c>
      <c r="P38" s="248" t="s">
        <v>705</v>
      </c>
      <c r="Q38" s="291">
        <v>1</v>
      </c>
      <c r="S38" s="274" t="s">
        <v>727</v>
      </c>
      <c r="T38" s="277">
        <v>1</v>
      </c>
      <c r="V38" s="272" t="s">
        <v>719</v>
      </c>
      <c r="W38" s="273">
        <v>1</v>
      </c>
    </row>
    <row r="39" spans="1:23" s="116" customFormat="1" ht="18.95" customHeight="1">
      <c r="J39" s="292" t="s">
        <v>703</v>
      </c>
      <c r="K39" s="293">
        <v>1</v>
      </c>
      <c r="P39" s="248" t="s">
        <v>731</v>
      </c>
      <c r="Q39" s="291">
        <v>1</v>
      </c>
      <c r="S39" s="274" t="s">
        <v>722</v>
      </c>
      <c r="T39" s="277">
        <v>1</v>
      </c>
      <c r="V39" s="272" t="s">
        <v>694</v>
      </c>
      <c r="W39" s="273">
        <v>1</v>
      </c>
    </row>
    <row r="40" spans="1:23" s="116" customFormat="1" ht="18.95" customHeight="1">
      <c r="J40" s="292" t="s">
        <v>715</v>
      </c>
      <c r="K40" s="293">
        <v>1</v>
      </c>
      <c r="P40" s="248" t="s">
        <v>697</v>
      </c>
      <c r="Q40" s="291">
        <v>1</v>
      </c>
      <c r="S40" s="278" t="s">
        <v>708</v>
      </c>
      <c r="T40" s="281">
        <v>1</v>
      </c>
      <c r="V40" s="272" t="s">
        <v>728</v>
      </c>
      <c r="W40" s="273">
        <v>1</v>
      </c>
    </row>
    <row r="41" spans="1:23" ht="18.95" customHeight="1">
      <c r="G41" s="116"/>
      <c r="H41" s="116"/>
      <c r="I41" s="116"/>
      <c r="J41" s="292" t="s">
        <v>732</v>
      </c>
      <c r="K41" s="293">
        <v>1</v>
      </c>
      <c r="L41" s="116"/>
      <c r="M41" s="116"/>
      <c r="N41" s="116"/>
      <c r="O41" s="116"/>
      <c r="P41" s="248" t="s">
        <v>710</v>
      </c>
      <c r="Q41" s="291">
        <v>1</v>
      </c>
      <c r="R41" s="116"/>
      <c r="S41" s="297" t="s">
        <v>610</v>
      </c>
      <c r="T41" s="297">
        <f>SUM(T8:T40)</f>
        <v>1652</v>
      </c>
      <c r="U41" s="116"/>
      <c r="V41" s="272" t="s">
        <v>686</v>
      </c>
      <c r="W41" s="273">
        <v>1</v>
      </c>
    </row>
    <row r="42" spans="1:23" ht="18.95" customHeight="1">
      <c r="G42" s="116"/>
      <c r="H42" s="116"/>
      <c r="I42" s="116"/>
      <c r="J42" s="292" t="s">
        <v>717</v>
      </c>
      <c r="K42" s="293">
        <v>1</v>
      </c>
      <c r="L42" s="116"/>
      <c r="M42" s="116"/>
      <c r="N42" s="116"/>
      <c r="O42" s="116"/>
      <c r="P42" s="208" t="s">
        <v>610</v>
      </c>
      <c r="Q42" s="154">
        <v>1618</v>
      </c>
      <c r="R42" s="116"/>
      <c r="S42" s="151"/>
      <c r="T42" s="151"/>
      <c r="U42" s="116"/>
      <c r="V42" s="272" t="s">
        <v>705</v>
      </c>
      <c r="W42" s="273">
        <v>1</v>
      </c>
    </row>
    <row r="43" spans="1:23">
      <c r="G43" s="116"/>
      <c r="H43" s="116"/>
      <c r="I43" s="116"/>
      <c r="J43" s="292" t="s">
        <v>733</v>
      </c>
      <c r="K43" s="293">
        <v>1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272" t="s">
        <v>734</v>
      </c>
      <c r="W43" s="273">
        <v>1</v>
      </c>
    </row>
    <row r="44" spans="1:23">
      <c r="G44" s="116"/>
      <c r="H44" s="116"/>
      <c r="I44" s="116"/>
      <c r="J44" s="208" t="s">
        <v>610</v>
      </c>
      <c r="K44" s="296">
        <v>1290</v>
      </c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272" t="s">
        <v>698</v>
      </c>
      <c r="W44" s="273">
        <v>1</v>
      </c>
    </row>
    <row r="45" spans="1:23"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272" t="s">
        <v>735</v>
      </c>
      <c r="W45" s="273">
        <v>1</v>
      </c>
    </row>
    <row r="46" spans="1:23"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272" t="s">
        <v>715</v>
      </c>
      <c r="W46" s="273">
        <v>1</v>
      </c>
    </row>
    <row r="47" spans="1:23">
      <c r="A47" s="135" t="s">
        <v>736</v>
      </c>
      <c r="B47" s="116"/>
      <c r="V47" s="272" t="s">
        <v>737</v>
      </c>
      <c r="W47" s="273">
        <v>1</v>
      </c>
    </row>
    <row r="48" spans="1:23">
      <c r="V48" s="272" t="s">
        <v>738</v>
      </c>
      <c r="W48" s="273">
        <v>1</v>
      </c>
    </row>
    <row r="49" spans="22:23">
      <c r="V49" s="272" t="s">
        <v>707</v>
      </c>
      <c r="W49" s="273">
        <v>1</v>
      </c>
    </row>
    <row r="50" spans="22:23">
      <c r="V50" s="297" t="s">
        <v>610</v>
      </c>
      <c r="W50" s="298">
        <f>SUM(W8:W49)</f>
        <v>1556</v>
      </c>
    </row>
  </sheetData>
  <sheetProtection selectLockedCells="1" selectUnlockedCells="1"/>
  <mergeCells count="1">
    <mergeCell ref="A3:Q3"/>
  </mergeCells>
  <conditionalFormatting sqref="A5">
    <cfRule type="duplicateValues" dxfId="34" priority="1"/>
  </conditionalFormatting>
  <conditionalFormatting sqref="A4:B4 B5">
    <cfRule type="duplicateValues" dxfId="33" priority="2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187D-F68D-894B-A604-7034CA71DC43}">
  <dimension ref="A1:J43"/>
  <sheetViews>
    <sheetView showGridLines="0" zoomScale="87" zoomScaleNormal="87" workbookViewId="0">
      <selection activeCell="E30" sqref="E30"/>
    </sheetView>
  </sheetViews>
  <sheetFormatPr defaultColWidth="11.42578125" defaultRowHeight="15"/>
  <cols>
    <col min="1" max="1" width="30.42578125" style="128" customWidth="1"/>
    <col min="2" max="2" width="16" style="128" customWidth="1"/>
    <col min="3" max="10" width="12.42578125" style="128" customWidth="1"/>
    <col min="11" max="256" width="11.42578125" style="128"/>
    <col min="257" max="257" width="30.42578125" style="128" customWidth="1"/>
    <col min="258" max="258" width="16" style="128" customWidth="1"/>
    <col min="259" max="266" width="12.42578125" style="128" customWidth="1"/>
    <col min="267" max="512" width="11.42578125" style="128"/>
    <col min="513" max="513" width="30.42578125" style="128" customWidth="1"/>
    <col min="514" max="514" width="16" style="128" customWidth="1"/>
    <col min="515" max="522" width="12.42578125" style="128" customWidth="1"/>
    <col min="523" max="768" width="11.42578125" style="128"/>
    <col min="769" max="769" width="30.42578125" style="128" customWidth="1"/>
    <col min="770" max="770" width="16" style="128" customWidth="1"/>
    <col min="771" max="778" width="12.42578125" style="128" customWidth="1"/>
    <col min="779" max="1024" width="11.42578125" style="128"/>
    <col min="1025" max="1025" width="30.42578125" style="128" customWidth="1"/>
    <col min="1026" max="1026" width="16" style="128" customWidth="1"/>
    <col min="1027" max="1034" width="12.42578125" style="128" customWidth="1"/>
    <col min="1035" max="1280" width="11.42578125" style="128"/>
    <col min="1281" max="1281" width="30.42578125" style="128" customWidth="1"/>
    <col min="1282" max="1282" width="16" style="128" customWidth="1"/>
    <col min="1283" max="1290" width="12.42578125" style="128" customWidth="1"/>
    <col min="1291" max="1536" width="11.42578125" style="128"/>
    <col min="1537" max="1537" width="30.42578125" style="128" customWidth="1"/>
    <col min="1538" max="1538" width="16" style="128" customWidth="1"/>
    <col min="1539" max="1546" width="12.42578125" style="128" customWidth="1"/>
    <col min="1547" max="1792" width="11.42578125" style="128"/>
    <col min="1793" max="1793" width="30.42578125" style="128" customWidth="1"/>
    <col min="1794" max="1794" width="16" style="128" customWidth="1"/>
    <col min="1795" max="1802" width="12.42578125" style="128" customWidth="1"/>
    <col min="1803" max="2048" width="11.42578125" style="128"/>
    <col min="2049" max="2049" width="30.42578125" style="128" customWidth="1"/>
    <col min="2050" max="2050" width="16" style="128" customWidth="1"/>
    <col min="2051" max="2058" width="12.42578125" style="128" customWidth="1"/>
    <col min="2059" max="2304" width="11.42578125" style="128"/>
    <col min="2305" max="2305" width="30.42578125" style="128" customWidth="1"/>
    <col min="2306" max="2306" width="16" style="128" customWidth="1"/>
    <col min="2307" max="2314" width="12.42578125" style="128" customWidth="1"/>
    <col min="2315" max="2560" width="11.42578125" style="128"/>
    <col min="2561" max="2561" width="30.42578125" style="128" customWidth="1"/>
    <col min="2562" max="2562" width="16" style="128" customWidth="1"/>
    <col min="2563" max="2570" width="12.42578125" style="128" customWidth="1"/>
    <col min="2571" max="2816" width="11.42578125" style="128"/>
    <col min="2817" max="2817" width="30.42578125" style="128" customWidth="1"/>
    <col min="2818" max="2818" width="16" style="128" customWidth="1"/>
    <col min="2819" max="2826" width="12.42578125" style="128" customWidth="1"/>
    <col min="2827" max="3072" width="11.42578125" style="128"/>
    <col min="3073" max="3073" width="30.42578125" style="128" customWidth="1"/>
    <col min="3074" max="3074" width="16" style="128" customWidth="1"/>
    <col min="3075" max="3082" width="12.42578125" style="128" customWidth="1"/>
    <col min="3083" max="3328" width="11.42578125" style="128"/>
    <col min="3329" max="3329" width="30.42578125" style="128" customWidth="1"/>
    <col min="3330" max="3330" width="16" style="128" customWidth="1"/>
    <col min="3331" max="3338" width="12.42578125" style="128" customWidth="1"/>
    <col min="3339" max="3584" width="11.42578125" style="128"/>
    <col min="3585" max="3585" width="30.42578125" style="128" customWidth="1"/>
    <col min="3586" max="3586" width="16" style="128" customWidth="1"/>
    <col min="3587" max="3594" width="12.42578125" style="128" customWidth="1"/>
    <col min="3595" max="3840" width="11.42578125" style="128"/>
    <col min="3841" max="3841" width="30.42578125" style="128" customWidth="1"/>
    <col min="3842" max="3842" width="16" style="128" customWidth="1"/>
    <col min="3843" max="3850" width="12.42578125" style="128" customWidth="1"/>
    <col min="3851" max="4096" width="11.42578125" style="128"/>
    <col min="4097" max="4097" width="30.42578125" style="128" customWidth="1"/>
    <col min="4098" max="4098" width="16" style="128" customWidth="1"/>
    <col min="4099" max="4106" width="12.42578125" style="128" customWidth="1"/>
    <col min="4107" max="4352" width="11.42578125" style="128"/>
    <col min="4353" max="4353" width="30.42578125" style="128" customWidth="1"/>
    <col min="4354" max="4354" width="16" style="128" customWidth="1"/>
    <col min="4355" max="4362" width="12.42578125" style="128" customWidth="1"/>
    <col min="4363" max="4608" width="11.42578125" style="128"/>
    <col min="4609" max="4609" width="30.42578125" style="128" customWidth="1"/>
    <col min="4610" max="4610" width="16" style="128" customWidth="1"/>
    <col min="4611" max="4618" width="12.42578125" style="128" customWidth="1"/>
    <col min="4619" max="4864" width="11.42578125" style="128"/>
    <col min="4865" max="4865" width="30.42578125" style="128" customWidth="1"/>
    <col min="4866" max="4866" width="16" style="128" customWidth="1"/>
    <col min="4867" max="4874" width="12.42578125" style="128" customWidth="1"/>
    <col min="4875" max="5120" width="11.42578125" style="128"/>
    <col min="5121" max="5121" width="30.42578125" style="128" customWidth="1"/>
    <col min="5122" max="5122" width="16" style="128" customWidth="1"/>
    <col min="5123" max="5130" width="12.42578125" style="128" customWidth="1"/>
    <col min="5131" max="5376" width="11.42578125" style="128"/>
    <col min="5377" max="5377" width="30.42578125" style="128" customWidth="1"/>
    <col min="5378" max="5378" width="16" style="128" customWidth="1"/>
    <col min="5379" max="5386" width="12.42578125" style="128" customWidth="1"/>
    <col min="5387" max="5632" width="11.42578125" style="128"/>
    <col min="5633" max="5633" width="30.42578125" style="128" customWidth="1"/>
    <col min="5634" max="5634" width="16" style="128" customWidth="1"/>
    <col min="5635" max="5642" width="12.42578125" style="128" customWidth="1"/>
    <col min="5643" max="5888" width="11.42578125" style="128"/>
    <col min="5889" max="5889" width="30.42578125" style="128" customWidth="1"/>
    <col min="5890" max="5890" width="16" style="128" customWidth="1"/>
    <col min="5891" max="5898" width="12.42578125" style="128" customWidth="1"/>
    <col min="5899" max="6144" width="11.42578125" style="128"/>
    <col min="6145" max="6145" width="30.42578125" style="128" customWidth="1"/>
    <col min="6146" max="6146" width="16" style="128" customWidth="1"/>
    <col min="6147" max="6154" width="12.42578125" style="128" customWidth="1"/>
    <col min="6155" max="6400" width="11.42578125" style="128"/>
    <col min="6401" max="6401" width="30.42578125" style="128" customWidth="1"/>
    <col min="6402" max="6402" width="16" style="128" customWidth="1"/>
    <col min="6403" max="6410" width="12.42578125" style="128" customWidth="1"/>
    <col min="6411" max="6656" width="11.42578125" style="128"/>
    <col min="6657" max="6657" width="30.42578125" style="128" customWidth="1"/>
    <col min="6658" max="6658" width="16" style="128" customWidth="1"/>
    <col min="6659" max="6666" width="12.42578125" style="128" customWidth="1"/>
    <col min="6667" max="6912" width="11.42578125" style="128"/>
    <col min="6913" max="6913" width="30.42578125" style="128" customWidth="1"/>
    <col min="6914" max="6914" width="16" style="128" customWidth="1"/>
    <col min="6915" max="6922" width="12.42578125" style="128" customWidth="1"/>
    <col min="6923" max="7168" width="11.42578125" style="128"/>
    <col min="7169" max="7169" width="30.42578125" style="128" customWidth="1"/>
    <col min="7170" max="7170" width="16" style="128" customWidth="1"/>
    <col min="7171" max="7178" width="12.42578125" style="128" customWidth="1"/>
    <col min="7179" max="7424" width="11.42578125" style="128"/>
    <col min="7425" max="7425" width="30.42578125" style="128" customWidth="1"/>
    <col min="7426" max="7426" width="16" style="128" customWidth="1"/>
    <col min="7427" max="7434" width="12.42578125" style="128" customWidth="1"/>
    <col min="7435" max="7680" width="11.42578125" style="128"/>
    <col min="7681" max="7681" width="30.42578125" style="128" customWidth="1"/>
    <col min="7682" max="7682" width="16" style="128" customWidth="1"/>
    <col min="7683" max="7690" width="12.42578125" style="128" customWidth="1"/>
    <col min="7691" max="7936" width="11.42578125" style="128"/>
    <col min="7937" max="7937" width="30.42578125" style="128" customWidth="1"/>
    <col min="7938" max="7938" width="16" style="128" customWidth="1"/>
    <col min="7939" max="7946" width="12.42578125" style="128" customWidth="1"/>
    <col min="7947" max="8192" width="11.42578125" style="128"/>
    <col min="8193" max="8193" width="30.42578125" style="128" customWidth="1"/>
    <col min="8194" max="8194" width="16" style="128" customWidth="1"/>
    <col min="8195" max="8202" width="12.42578125" style="128" customWidth="1"/>
    <col min="8203" max="8448" width="11.42578125" style="128"/>
    <col min="8449" max="8449" width="30.42578125" style="128" customWidth="1"/>
    <col min="8450" max="8450" width="16" style="128" customWidth="1"/>
    <col min="8451" max="8458" width="12.42578125" style="128" customWidth="1"/>
    <col min="8459" max="8704" width="11.42578125" style="128"/>
    <col min="8705" max="8705" width="30.42578125" style="128" customWidth="1"/>
    <col min="8706" max="8706" width="16" style="128" customWidth="1"/>
    <col min="8707" max="8714" width="12.42578125" style="128" customWidth="1"/>
    <col min="8715" max="8960" width="11.42578125" style="128"/>
    <col min="8961" max="8961" width="30.42578125" style="128" customWidth="1"/>
    <col min="8962" max="8962" width="16" style="128" customWidth="1"/>
    <col min="8963" max="8970" width="12.42578125" style="128" customWidth="1"/>
    <col min="8971" max="9216" width="11.42578125" style="128"/>
    <col min="9217" max="9217" width="30.42578125" style="128" customWidth="1"/>
    <col min="9218" max="9218" width="16" style="128" customWidth="1"/>
    <col min="9219" max="9226" width="12.42578125" style="128" customWidth="1"/>
    <col min="9227" max="9472" width="11.42578125" style="128"/>
    <col min="9473" max="9473" width="30.42578125" style="128" customWidth="1"/>
    <col min="9474" max="9474" width="16" style="128" customWidth="1"/>
    <col min="9475" max="9482" width="12.42578125" style="128" customWidth="1"/>
    <col min="9483" max="9728" width="11.42578125" style="128"/>
    <col min="9729" max="9729" width="30.42578125" style="128" customWidth="1"/>
    <col min="9730" max="9730" width="16" style="128" customWidth="1"/>
    <col min="9731" max="9738" width="12.42578125" style="128" customWidth="1"/>
    <col min="9739" max="9984" width="11.42578125" style="128"/>
    <col min="9985" max="9985" width="30.42578125" style="128" customWidth="1"/>
    <col min="9986" max="9986" width="16" style="128" customWidth="1"/>
    <col min="9987" max="9994" width="12.42578125" style="128" customWidth="1"/>
    <col min="9995" max="10240" width="11.42578125" style="128"/>
    <col min="10241" max="10241" width="30.42578125" style="128" customWidth="1"/>
    <col min="10242" max="10242" width="16" style="128" customWidth="1"/>
    <col min="10243" max="10250" width="12.42578125" style="128" customWidth="1"/>
    <col min="10251" max="10496" width="11.42578125" style="128"/>
    <col min="10497" max="10497" width="30.42578125" style="128" customWidth="1"/>
    <col min="10498" max="10498" width="16" style="128" customWidth="1"/>
    <col min="10499" max="10506" width="12.42578125" style="128" customWidth="1"/>
    <col min="10507" max="10752" width="11.42578125" style="128"/>
    <col min="10753" max="10753" width="30.42578125" style="128" customWidth="1"/>
    <col min="10754" max="10754" width="16" style="128" customWidth="1"/>
    <col min="10755" max="10762" width="12.42578125" style="128" customWidth="1"/>
    <col min="10763" max="11008" width="11.42578125" style="128"/>
    <col min="11009" max="11009" width="30.42578125" style="128" customWidth="1"/>
    <col min="11010" max="11010" width="16" style="128" customWidth="1"/>
    <col min="11011" max="11018" width="12.42578125" style="128" customWidth="1"/>
    <col min="11019" max="11264" width="11.42578125" style="128"/>
    <col min="11265" max="11265" width="30.42578125" style="128" customWidth="1"/>
    <col min="11266" max="11266" width="16" style="128" customWidth="1"/>
    <col min="11267" max="11274" width="12.42578125" style="128" customWidth="1"/>
    <col min="11275" max="11520" width="11.42578125" style="128"/>
    <col min="11521" max="11521" width="30.42578125" style="128" customWidth="1"/>
    <col min="11522" max="11522" width="16" style="128" customWidth="1"/>
    <col min="11523" max="11530" width="12.42578125" style="128" customWidth="1"/>
    <col min="11531" max="11776" width="11.42578125" style="128"/>
    <col min="11777" max="11777" width="30.42578125" style="128" customWidth="1"/>
    <col min="11778" max="11778" width="16" style="128" customWidth="1"/>
    <col min="11779" max="11786" width="12.42578125" style="128" customWidth="1"/>
    <col min="11787" max="12032" width="11.42578125" style="128"/>
    <col min="12033" max="12033" width="30.42578125" style="128" customWidth="1"/>
    <col min="12034" max="12034" width="16" style="128" customWidth="1"/>
    <col min="12035" max="12042" width="12.42578125" style="128" customWidth="1"/>
    <col min="12043" max="12288" width="11.42578125" style="128"/>
    <col min="12289" max="12289" width="30.42578125" style="128" customWidth="1"/>
    <col min="12290" max="12290" width="16" style="128" customWidth="1"/>
    <col min="12291" max="12298" width="12.42578125" style="128" customWidth="1"/>
    <col min="12299" max="12544" width="11.42578125" style="128"/>
    <col min="12545" max="12545" width="30.42578125" style="128" customWidth="1"/>
    <col min="12546" max="12546" width="16" style="128" customWidth="1"/>
    <col min="12547" max="12554" width="12.42578125" style="128" customWidth="1"/>
    <col min="12555" max="12800" width="11.42578125" style="128"/>
    <col min="12801" max="12801" width="30.42578125" style="128" customWidth="1"/>
    <col min="12802" max="12802" width="16" style="128" customWidth="1"/>
    <col min="12803" max="12810" width="12.42578125" style="128" customWidth="1"/>
    <col min="12811" max="13056" width="11.42578125" style="128"/>
    <col min="13057" max="13057" width="30.42578125" style="128" customWidth="1"/>
    <col min="13058" max="13058" width="16" style="128" customWidth="1"/>
    <col min="13059" max="13066" width="12.42578125" style="128" customWidth="1"/>
    <col min="13067" max="13312" width="11.42578125" style="128"/>
    <col min="13313" max="13313" width="30.42578125" style="128" customWidth="1"/>
    <col min="13314" max="13314" width="16" style="128" customWidth="1"/>
    <col min="13315" max="13322" width="12.42578125" style="128" customWidth="1"/>
    <col min="13323" max="13568" width="11.42578125" style="128"/>
    <col min="13569" max="13569" width="30.42578125" style="128" customWidth="1"/>
    <col min="13570" max="13570" width="16" style="128" customWidth="1"/>
    <col min="13571" max="13578" width="12.42578125" style="128" customWidth="1"/>
    <col min="13579" max="13824" width="11.42578125" style="128"/>
    <col min="13825" max="13825" width="30.42578125" style="128" customWidth="1"/>
    <col min="13826" max="13826" width="16" style="128" customWidth="1"/>
    <col min="13827" max="13834" width="12.42578125" style="128" customWidth="1"/>
    <col min="13835" max="14080" width="11.42578125" style="128"/>
    <col min="14081" max="14081" width="30.42578125" style="128" customWidth="1"/>
    <col min="14082" max="14082" width="16" style="128" customWidth="1"/>
    <col min="14083" max="14090" width="12.42578125" style="128" customWidth="1"/>
    <col min="14091" max="14336" width="11.42578125" style="128"/>
    <col min="14337" max="14337" width="30.42578125" style="128" customWidth="1"/>
    <col min="14338" max="14338" width="16" style="128" customWidth="1"/>
    <col min="14339" max="14346" width="12.42578125" style="128" customWidth="1"/>
    <col min="14347" max="14592" width="11.42578125" style="128"/>
    <col min="14593" max="14593" width="30.42578125" style="128" customWidth="1"/>
    <col min="14594" max="14594" width="16" style="128" customWidth="1"/>
    <col min="14595" max="14602" width="12.42578125" style="128" customWidth="1"/>
    <col min="14603" max="14848" width="11.42578125" style="128"/>
    <col min="14849" max="14849" width="30.42578125" style="128" customWidth="1"/>
    <col min="14850" max="14850" width="16" style="128" customWidth="1"/>
    <col min="14851" max="14858" width="12.42578125" style="128" customWidth="1"/>
    <col min="14859" max="15104" width="11.42578125" style="128"/>
    <col min="15105" max="15105" width="30.42578125" style="128" customWidth="1"/>
    <col min="15106" max="15106" width="16" style="128" customWidth="1"/>
    <col min="15107" max="15114" width="12.42578125" style="128" customWidth="1"/>
    <col min="15115" max="15360" width="11.42578125" style="128"/>
    <col min="15361" max="15361" width="30.42578125" style="128" customWidth="1"/>
    <col min="15362" max="15362" width="16" style="128" customWidth="1"/>
    <col min="15363" max="15370" width="12.42578125" style="128" customWidth="1"/>
    <col min="15371" max="15616" width="11.42578125" style="128"/>
    <col min="15617" max="15617" width="30.42578125" style="128" customWidth="1"/>
    <col min="15618" max="15618" width="16" style="128" customWidth="1"/>
    <col min="15619" max="15626" width="12.42578125" style="128" customWidth="1"/>
    <col min="15627" max="15872" width="11.42578125" style="128"/>
    <col min="15873" max="15873" width="30.42578125" style="128" customWidth="1"/>
    <col min="15874" max="15874" width="16" style="128" customWidth="1"/>
    <col min="15875" max="15882" width="12.42578125" style="128" customWidth="1"/>
    <col min="15883" max="16128" width="11.42578125" style="128"/>
    <col min="16129" max="16129" width="30.42578125" style="128" customWidth="1"/>
    <col min="16130" max="16130" width="16" style="128" customWidth="1"/>
    <col min="16131" max="16138" width="12.42578125" style="128" customWidth="1"/>
    <col min="16139" max="16384" width="11.42578125" style="128"/>
  </cols>
  <sheetData>
    <row r="1" spans="1:10" s="114" customFormat="1" ht="59.25" customHeight="1"/>
    <row r="2" spans="1:10" s="115" customFormat="1" ht="3.75" customHeight="1"/>
    <row r="3" spans="1:10" ht="28.5" customHeight="1">
      <c r="A3" s="696" t="s">
        <v>110</v>
      </c>
      <c r="B3" s="696"/>
      <c r="C3" s="696"/>
      <c r="D3" s="703"/>
      <c r="E3" s="703"/>
      <c r="F3" s="703"/>
      <c r="G3" s="703"/>
      <c r="H3" s="703"/>
      <c r="I3" s="703"/>
      <c r="J3" s="703"/>
    </row>
    <row r="4" spans="1:10">
      <c r="A4" s="704" t="s">
        <v>98</v>
      </c>
      <c r="B4" s="703"/>
      <c r="C4" s="703"/>
      <c r="D4" s="703"/>
      <c r="E4" s="703"/>
      <c r="F4" s="703"/>
      <c r="G4" s="703"/>
      <c r="H4" s="703"/>
      <c r="I4" s="703"/>
      <c r="J4" s="703"/>
    </row>
    <row r="5" spans="1:10">
      <c r="A5" s="705">
        <v>2021</v>
      </c>
      <c r="B5" s="703"/>
      <c r="C5" s="703"/>
      <c r="D5" s="703"/>
      <c r="E5" s="703"/>
      <c r="F5" s="703"/>
      <c r="G5" s="703"/>
      <c r="H5" s="703"/>
      <c r="I5" s="703"/>
      <c r="J5" s="703"/>
    </row>
    <row r="7" spans="1:10" s="116" customFormat="1" ht="18.75" customHeight="1">
      <c r="A7" s="618" t="s">
        <v>739</v>
      </c>
      <c r="B7" s="708" t="s">
        <v>740</v>
      </c>
      <c r="C7" s="709" t="s">
        <v>741</v>
      </c>
      <c r="D7" s="710"/>
      <c r="E7" s="710"/>
      <c r="F7" s="710"/>
      <c r="G7" s="710"/>
      <c r="H7" s="710"/>
      <c r="I7" s="710"/>
      <c r="J7" s="710"/>
    </row>
    <row r="8" spans="1:10" s="116" customFormat="1" ht="72.75" customHeight="1">
      <c r="A8" s="706"/>
      <c r="B8" s="706"/>
      <c r="C8" s="711" t="s">
        <v>742</v>
      </c>
      <c r="D8" s="711"/>
      <c r="E8" s="711" t="s">
        <v>743</v>
      </c>
      <c r="F8" s="711"/>
      <c r="G8" s="711" t="s">
        <v>744</v>
      </c>
      <c r="H8" s="711"/>
      <c r="I8" s="711" t="s">
        <v>745</v>
      </c>
      <c r="J8" s="711"/>
    </row>
    <row r="9" spans="1:10" s="116" customFormat="1" ht="18.75" customHeight="1">
      <c r="A9" s="707"/>
      <c r="B9" s="707"/>
      <c r="C9" s="299" t="s">
        <v>746</v>
      </c>
      <c r="D9" s="299" t="s">
        <v>153</v>
      </c>
      <c r="E9" s="299" t="s">
        <v>746</v>
      </c>
      <c r="F9" s="299" t="s">
        <v>153</v>
      </c>
      <c r="G9" s="299" t="s">
        <v>746</v>
      </c>
      <c r="H9" s="299" t="s">
        <v>153</v>
      </c>
      <c r="I9" s="299" t="s">
        <v>746</v>
      </c>
      <c r="J9" s="299" t="s">
        <v>153</v>
      </c>
    </row>
    <row r="10" spans="1:10" s="116" customFormat="1" ht="12.95">
      <c r="A10" s="291" t="s">
        <v>152</v>
      </c>
      <c r="B10" s="300">
        <v>34715</v>
      </c>
      <c r="C10" s="300">
        <v>28586</v>
      </c>
      <c r="D10" s="301">
        <v>82.345449000000002</v>
      </c>
      <c r="E10" s="300">
        <v>5848</v>
      </c>
      <c r="F10" s="301">
        <v>16.844923900000001</v>
      </c>
      <c r="G10" s="300">
        <v>9826</v>
      </c>
      <c r="H10" s="301">
        <v>28.3038515</v>
      </c>
      <c r="I10" s="300">
        <v>6304</v>
      </c>
      <c r="J10" s="301">
        <v>18.159201299999999</v>
      </c>
    </row>
    <row r="11" spans="1:10" s="116" customFormat="1" ht="12.95">
      <c r="A11" s="291" t="s">
        <v>747</v>
      </c>
      <c r="B11" s="300">
        <v>29138</v>
      </c>
      <c r="C11" s="300">
        <v>24079</v>
      </c>
      <c r="D11" s="301">
        <v>82.636960500000001</v>
      </c>
      <c r="E11" s="300">
        <v>5447</v>
      </c>
      <c r="F11" s="301">
        <v>18.694105700000001</v>
      </c>
      <c r="G11" s="300">
        <v>8768</v>
      </c>
      <c r="H11" s="301">
        <v>30.091511700000002</v>
      </c>
      <c r="I11" s="300">
        <v>5669</v>
      </c>
      <c r="J11" s="301">
        <v>19.454879300000002</v>
      </c>
    </row>
    <row r="12" spans="1:10" s="116" customFormat="1" ht="12.95">
      <c r="A12" s="291" t="s">
        <v>748</v>
      </c>
      <c r="B12" s="300">
        <v>5577</v>
      </c>
      <c r="C12" s="300">
        <v>4507</v>
      </c>
      <c r="D12" s="301">
        <v>80.822373299999995</v>
      </c>
      <c r="E12" s="300">
        <v>401</v>
      </c>
      <c r="F12" s="301">
        <v>7.1834077000000001</v>
      </c>
      <c r="G12" s="300">
        <v>1058</v>
      </c>
      <c r="H12" s="301">
        <v>18.9637706</v>
      </c>
      <c r="I12" s="300">
        <v>635</v>
      </c>
      <c r="J12" s="301">
        <v>11.389605</v>
      </c>
    </row>
    <row r="13" spans="1:10" s="116" customFormat="1" ht="12.95"/>
    <row r="14" spans="1:10" s="116" customFormat="1" ht="12.95">
      <c r="A14" s="135" t="s">
        <v>749</v>
      </c>
    </row>
    <row r="15" spans="1:10" s="116" customFormat="1" ht="12.95"/>
    <row r="16" spans="1:10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  <row r="43" s="116" customFormat="1" ht="12.95"/>
  </sheetData>
  <sheetProtection selectLockedCells="1" selectUnlockedCells="1"/>
  <mergeCells count="10">
    <mergeCell ref="A3:J3"/>
    <mergeCell ref="A4:J4"/>
    <mergeCell ref="A5:J5"/>
    <mergeCell ref="A7:A9"/>
    <mergeCell ref="B7:B9"/>
    <mergeCell ref="C7:J7"/>
    <mergeCell ref="C8:D8"/>
    <mergeCell ref="E8:F8"/>
    <mergeCell ref="G8:H8"/>
    <mergeCell ref="I8:J8"/>
  </mergeCells>
  <conditionalFormatting sqref="A4:A5">
    <cfRule type="duplicateValues" dxfId="32" priority="1"/>
  </conditionalFormatting>
  <pageMargins left="0.7" right="0.7" top="0.75" bottom="0.75" header="0.3" footer="0.3"/>
  <pageSetup orientation="portrait" horizontalDpi="360" verticalDpi="36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4C904-5907-1E45-AEF7-FA1F08D421C7}">
  <dimension ref="A1:N43"/>
  <sheetViews>
    <sheetView showGridLines="0" zoomScale="87" zoomScaleNormal="87" workbookViewId="0">
      <selection activeCell="I34" sqref="I34"/>
    </sheetView>
  </sheetViews>
  <sheetFormatPr defaultColWidth="11.42578125" defaultRowHeight="15"/>
  <cols>
    <col min="1" max="1" width="26.7109375" style="128" customWidth="1"/>
    <col min="2" max="14" width="12.42578125" style="128" customWidth="1"/>
    <col min="15" max="256" width="11.42578125" style="128"/>
    <col min="257" max="257" width="26.7109375" style="128" customWidth="1"/>
    <col min="258" max="270" width="12.42578125" style="128" customWidth="1"/>
    <col min="271" max="512" width="11.42578125" style="128"/>
    <col min="513" max="513" width="26.7109375" style="128" customWidth="1"/>
    <col min="514" max="526" width="12.42578125" style="128" customWidth="1"/>
    <col min="527" max="768" width="11.42578125" style="128"/>
    <col min="769" max="769" width="26.7109375" style="128" customWidth="1"/>
    <col min="770" max="782" width="12.42578125" style="128" customWidth="1"/>
    <col min="783" max="1024" width="11.42578125" style="128"/>
    <col min="1025" max="1025" width="26.7109375" style="128" customWidth="1"/>
    <col min="1026" max="1038" width="12.42578125" style="128" customWidth="1"/>
    <col min="1039" max="1280" width="11.42578125" style="128"/>
    <col min="1281" max="1281" width="26.7109375" style="128" customWidth="1"/>
    <col min="1282" max="1294" width="12.42578125" style="128" customWidth="1"/>
    <col min="1295" max="1536" width="11.42578125" style="128"/>
    <col min="1537" max="1537" width="26.7109375" style="128" customWidth="1"/>
    <col min="1538" max="1550" width="12.42578125" style="128" customWidth="1"/>
    <col min="1551" max="1792" width="11.42578125" style="128"/>
    <col min="1793" max="1793" width="26.7109375" style="128" customWidth="1"/>
    <col min="1794" max="1806" width="12.42578125" style="128" customWidth="1"/>
    <col min="1807" max="2048" width="11.42578125" style="128"/>
    <col min="2049" max="2049" width="26.7109375" style="128" customWidth="1"/>
    <col min="2050" max="2062" width="12.42578125" style="128" customWidth="1"/>
    <col min="2063" max="2304" width="11.42578125" style="128"/>
    <col min="2305" max="2305" width="26.7109375" style="128" customWidth="1"/>
    <col min="2306" max="2318" width="12.42578125" style="128" customWidth="1"/>
    <col min="2319" max="2560" width="11.42578125" style="128"/>
    <col min="2561" max="2561" width="26.7109375" style="128" customWidth="1"/>
    <col min="2562" max="2574" width="12.42578125" style="128" customWidth="1"/>
    <col min="2575" max="2816" width="11.42578125" style="128"/>
    <col min="2817" max="2817" width="26.7109375" style="128" customWidth="1"/>
    <col min="2818" max="2830" width="12.42578125" style="128" customWidth="1"/>
    <col min="2831" max="3072" width="11.42578125" style="128"/>
    <col min="3073" max="3073" width="26.7109375" style="128" customWidth="1"/>
    <col min="3074" max="3086" width="12.42578125" style="128" customWidth="1"/>
    <col min="3087" max="3328" width="11.42578125" style="128"/>
    <col min="3329" max="3329" width="26.7109375" style="128" customWidth="1"/>
    <col min="3330" max="3342" width="12.42578125" style="128" customWidth="1"/>
    <col min="3343" max="3584" width="11.42578125" style="128"/>
    <col min="3585" max="3585" width="26.7109375" style="128" customWidth="1"/>
    <col min="3586" max="3598" width="12.42578125" style="128" customWidth="1"/>
    <col min="3599" max="3840" width="11.42578125" style="128"/>
    <col min="3841" max="3841" width="26.7109375" style="128" customWidth="1"/>
    <col min="3842" max="3854" width="12.42578125" style="128" customWidth="1"/>
    <col min="3855" max="4096" width="11.42578125" style="128"/>
    <col min="4097" max="4097" width="26.7109375" style="128" customWidth="1"/>
    <col min="4098" max="4110" width="12.42578125" style="128" customWidth="1"/>
    <col min="4111" max="4352" width="11.42578125" style="128"/>
    <col min="4353" max="4353" width="26.7109375" style="128" customWidth="1"/>
    <col min="4354" max="4366" width="12.42578125" style="128" customWidth="1"/>
    <col min="4367" max="4608" width="11.42578125" style="128"/>
    <col min="4609" max="4609" width="26.7109375" style="128" customWidth="1"/>
    <col min="4610" max="4622" width="12.42578125" style="128" customWidth="1"/>
    <col min="4623" max="4864" width="11.42578125" style="128"/>
    <col min="4865" max="4865" width="26.7109375" style="128" customWidth="1"/>
    <col min="4866" max="4878" width="12.42578125" style="128" customWidth="1"/>
    <col min="4879" max="5120" width="11.42578125" style="128"/>
    <col min="5121" max="5121" width="26.7109375" style="128" customWidth="1"/>
    <col min="5122" max="5134" width="12.42578125" style="128" customWidth="1"/>
    <col min="5135" max="5376" width="11.42578125" style="128"/>
    <col min="5377" max="5377" width="26.7109375" style="128" customWidth="1"/>
    <col min="5378" max="5390" width="12.42578125" style="128" customWidth="1"/>
    <col min="5391" max="5632" width="11.42578125" style="128"/>
    <col min="5633" max="5633" width="26.7109375" style="128" customWidth="1"/>
    <col min="5634" max="5646" width="12.42578125" style="128" customWidth="1"/>
    <col min="5647" max="5888" width="11.42578125" style="128"/>
    <col min="5889" max="5889" width="26.7109375" style="128" customWidth="1"/>
    <col min="5890" max="5902" width="12.42578125" style="128" customWidth="1"/>
    <col min="5903" max="6144" width="11.42578125" style="128"/>
    <col min="6145" max="6145" width="26.7109375" style="128" customWidth="1"/>
    <col min="6146" max="6158" width="12.42578125" style="128" customWidth="1"/>
    <col min="6159" max="6400" width="11.42578125" style="128"/>
    <col min="6401" max="6401" width="26.7109375" style="128" customWidth="1"/>
    <col min="6402" max="6414" width="12.42578125" style="128" customWidth="1"/>
    <col min="6415" max="6656" width="11.42578125" style="128"/>
    <col min="6657" max="6657" width="26.7109375" style="128" customWidth="1"/>
    <col min="6658" max="6670" width="12.42578125" style="128" customWidth="1"/>
    <col min="6671" max="6912" width="11.42578125" style="128"/>
    <col min="6913" max="6913" width="26.7109375" style="128" customWidth="1"/>
    <col min="6914" max="6926" width="12.42578125" style="128" customWidth="1"/>
    <col min="6927" max="7168" width="11.42578125" style="128"/>
    <col min="7169" max="7169" width="26.7109375" style="128" customWidth="1"/>
    <col min="7170" max="7182" width="12.42578125" style="128" customWidth="1"/>
    <col min="7183" max="7424" width="11.42578125" style="128"/>
    <col min="7425" max="7425" width="26.7109375" style="128" customWidth="1"/>
    <col min="7426" max="7438" width="12.42578125" style="128" customWidth="1"/>
    <col min="7439" max="7680" width="11.42578125" style="128"/>
    <col min="7681" max="7681" width="26.7109375" style="128" customWidth="1"/>
    <col min="7682" max="7694" width="12.42578125" style="128" customWidth="1"/>
    <col min="7695" max="7936" width="11.42578125" style="128"/>
    <col min="7937" max="7937" width="26.7109375" style="128" customWidth="1"/>
    <col min="7938" max="7950" width="12.42578125" style="128" customWidth="1"/>
    <col min="7951" max="8192" width="11.42578125" style="128"/>
    <col min="8193" max="8193" width="26.7109375" style="128" customWidth="1"/>
    <col min="8194" max="8206" width="12.42578125" style="128" customWidth="1"/>
    <col min="8207" max="8448" width="11.42578125" style="128"/>
    <col min="8449" max="8449" width="26.7109375" style="128" customWidth="1"/>
    <col min="8450" max="8462" width="12.42578125" style="128" customWidth="1"/>
    <col min="8463" max="8704" width="11.42578125" style="128"/>
    <col min="8705" max="8705" width="26.7109375" style="128" customWidth="1"/>
    <col min="8706" max="8718" width="12.42578125" style="128" customWidth="1"/>
    <col min="8719" max="8960" width="11.42578125" style="128"/>
    <col min="8961" max="8961" width="26.7109375" style="128" customWidth="1"/>
    <col min="8962" max="8974" width="12.42578125" style="128" customWidth="1"/>
    <col min="8975" max="9216" width="11.42578125" style="128"/>
    <col min="9217" max="9217" width="26.7109375" style="128" customWidth="1"/>
    <col min="9218" max="9230" width="12.42578125" style="128" customWidth="1"/>
    <col min="9231" max="9472" width="11.42578125" style="128"/>
    <col min="9473" max="9473" width="26.7109375" style="128" customWidth="1"/>
    <col min="9474" max="9486" width="12.42578125" style="128" customWidth="1"/>
    <col min="9487" max="9728" width="11.42578125" style="128"/>
    <col min="9729" max="9729" width="26.7109375" style="128" customWidth="1"/>
    <col min="9730" max="9742" width="12.42578125" style="128" customWidth="1"/>
    <col min="9743" max="9984" width="11.42578125" style="128"/>
    <col min="9985" max="9985" width="26.7109375" style="128" customWidth="1"/>
    <col min="9986" max="9998" width="12.42578125" style="128" customWidth="1"/>
    <col min="9999" max="10240" width="11.42578125" style="128"/>
    <col min="10241" max="10241" width="26.7109375" style="128" customWidth="1"/>
    <col min="10242" max="10254" width="12.42578125" style="128" customWidth="1"/>
    <col min="10255" max="10496" width="11.42578125" style="128"/>
    <col min="10497" max="10497" width="26.7109375" style="128" customWidth="1"/>
    <col min="10498" max="10510" width="12.42578125" style="128" customWidth="1"/>
    <col min="10511" max="10752" width="11.42578125" style="128"/>
    <col min="10753" max="10753" width="26.7109375" style="128" customWidth="1"/>
    <col min="10754" max="10766" width="12.42578125" style="128" customWidth="1"/>
    <col min="10767" max="11008" width="11.42578125" style="128"/>
    <col min="11009" max="11009" width="26.7109375" style="128" customWidth="1"/>
    <col min="11010" max="11022" width="12.42578125" style="128" customWidth="1"/>
    <col min="11023" max="11264" width="11.42578125" style="128"/>
    <col min="11265" max="11265" width="26.7109375" style="128" customWidth="1"/>
    <col min="11266" max="11278" width="12.42578125" style="128" customWidth="1"/>
    <col min="11279" max="11520" width="11.42578125" style="128"/>
    <col min="11521" max="11521" width="26.7109375" style="128" customWidth="1"/>
    <col min="11522" max="11534" width="12.42578125" style="128" customWidth="1"/>
    <col min="11535" max="11776" width="11.42578125" style="128"/>
    <col min="11777" max="11777" width="26.7109375" style="128" customWidth="1"/>
    <col min="11778" max="11790" width="12.42578125" style="128" customWidth="1"/>
    <col min="11791" max="12032" width="11.42578125" style="128"/>
    <col min="12033" max="12033" width="26.7109375" style="128" customWidth="1"/>
    <col min="12034" max="12046" width="12.42578125" style="128" customWidth="1"/>
    <col min="12047" max="12288" width="11.42578125" style="128"/>
    <col min="12289" max="12289" width="26.7109375" style="128" customWidth="1"/>
    <col min="12290" max="12302" width="12.42578125" style="128" customWidth="1"/>
    <col min="12303" max="12544" width="11.42578125" style="128"/>
    <col min="12545" max="12545" width="26.7109375" style="128" customWidth="1"/>
    <col min="12546" max="12558" width="12.42578125" style="128" customWidth="1"/>
    <col min="12559" max="12800" width="11.42578125" style="128"/>
    <col min="12801" max="12801" width="26.7109375" style="128" customWidth="1"/>
    <col min="12802" max="12814" width="12.42578125" style="128" customWidth="1"/>
    <col min="12815" max="13056" width="11.42578125" style="128"/>
    <col min="13057" max="13057" width="26.7109375" style="128" customWidth="1"/>
    <col min="13058" max="13070" width="12.42578125" style="128" customWidth="1"/>
    <col min="13071" max="13312" width="11.42578125" style="128"/>
    <col min="13313" max="13313" width="26.7109375" style="128" customWidth="1"/>
    <col min="13314" max="13326" width="12.42578125" style="128" customWidth="1"/>
    <col min="13327" max="13568" width="11.42578125" style="128"/>
    <col min="13569" max="13569" width="26.7109375" style="128" customWidth="1"/>
    <col min="13570" max="13582" width="12.42578125" style="128" customWidth="1"/>
    <col min="13583" max="13824" width="11.42578125" style="128"/>
    <col min="13825" max="13825" width="26.7109375" style="128" customWidth="1"/>
    <col min="13826" max="13838" width="12.42578125" style="128" customWidth="1"/>
    <col min="13839" max="14080" width="11.42578125" style="128"/>
    <col min="14081" max="14081" width="26.7109375" style="128" customWidth="1"/>
    <col min="14082" max="14094" width="12.42578125" style="128" customWidth="1"/>
    <col min="14095" max="14336" width="11.42578125" style="128"/>
    <col min="14337" max="14337" width="26.7109375" style="128" customWidth="1"/>
    <col min="14338" max="14350" width="12.42578125" style="128" customWidth="1"/>
    <col min="14351" max="14592" width="11.42578125" style="128"/>
    <col min="14593" max="14593" width="26.7109375" style="128" customWidth="1"/>
    <col min="14594" max="14606" width="12.42578125" style="128" customWidth="1"/>
    <col min="14607" max="14848" width="11.42578125" style="128"/>
    <col min="14849" max="14849" width="26.7109375" style="128" customWidth="1"/>
    <col min="14850" max="14862" width="12.42578125" style="128" customWidth="1"/>
    <col min="14863" max="15104" width="11.42578125" style="128"/>
    <col min="15105" max="15105" width="26.7109375" style="128" customWidth="1"/>
    <col min="15106" max="15118" width="12.42578125" style="128" customWidth="1"/>
    <col min="15119" max="15360" width="11.42578125" style="128"/>
    <col min="15361" max="15361" width="26.7109375" style="128" customWidth="1"/>
    <col min="15362" max="15374" width="12.42578125" style="128" customWidth="1"/>
    <col min="15375" max="15616" width="11.42578125" style="128"/>
    <col min="15617" max="15617" width="26.7109375" style="128" customWidth="1"/>
    <col min="15618" max="15630" width="12.42578125" style="128" customWidth="1"/>
    <col min="15631" max="15872" width="11.42578125" style="128"/>
    <col min="15873" max="15873" width="26.7109375" style="128" customWidth="1"/>
    <col min="15874" max="15886" width="12.42578125" style="128" customWidth="1"/>
    <col min="15887" max="16128" width="11.42578125" style="128"/>
    <col min="16129" max="16129" width="26.7109375" style="128" customWidth="1"/>
    <col min="16130" max="16142" width="12.42578125" style="128" customWidth="1"/>
    <col min="16143" max="16384" width="11.42578125" style="128"/>
  </cols>
  <sheetData>
    <row r="1" spans="1:14" s="114" customFormat="1" ht="59.25" customHeight="1"/>
    <row r="2" spans="1:14" s="115" customFormat="1" ht="17.25" customHeight="1"/>
    <row r="3" spans="1:14" ht="28.5" customHeight="1">
      <c r="A3" s="696" t="s">
        <v>110</v>
      </c>
      <c r="B3" s="696"/>
      <c r="C3" s="696"/>
      <c r="D3" s="696"/>
      <c r="E3" s="703"/>
      <c r="F3" s="703"/>
      <c r="G3" s="703"/>
      <c r="H3" s="703"/>
      <c r="I3" s="703"/>
      <c r="J3" s="703"/>
      <c r="K3" s="703"/>
      <c r="L3" s="703"/>
      <c r="M3" s="703"/>
      <c r="N3" s="703"/>
    </row>
    <row r="4" spans="1:14" ht="14.25">
      <c r="A4" s="704" t="s">
        <v>101</v>
      </c>
      <c r="B4" s="704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</row>
    <row r="5" spans="1:14">
      <c r="A5" s="705">
        <v>2021</v>
      </c>
      <c r="B5" s="705"/>
      <c r="C5" s="703"/>
      <c r="D5" s="703"/>
      <c r="E5" s="703"/>
      <c r="F5" s="703"/>
      <c r="G5" s="703"/>
      <c r="H5" s="703"/>
      <c r="I5" s="703"/>
      <c r="J5" s="703"/>
      <c r="K5" s="703"/>
      <c r="L5" s="703"/>
      <c r="M5" s="703"/>
      <c r="N5" s="703"/>
    </row>
    <row r="7" spans="1:14" s="116" customFormat="1" ht="30" customHeight="1">
      <c r="A7" s="618" t="s">
        <v>739</v>
      </c>
      <c r="B7" s="618" t="s">
        <v>750</v>
      </c>
      <c r="C7" s="713" t="s">
        <v>751</v>
      </c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</row>
    <row r="8" spans="1:14" s="116" customFormat="1" ht="55.5" customHeight="1">
      <c r="A8" s="706"/>
      <c r="B8" s="706"/>
      <c r="C8" s="712" t="s">
        <v>752</v>
      </c>
      <c r="D8" s="712"/>
      <c r="E8" s="712" t="s">
        <v>753</v>
      </c>
      <c r="F8" s="712"/>
      <c r="G8" s="712" t="s">
        <v>754</v>
      </c>
      <c r="H8" s="712"/>
      <c r="I8" s="712" t="s">
        <v>755</v>
      </c>
      <c r="J8" s="712"/>
      <c r="K8" s="712" t="s">
        <v>756</v>
      </c>
      <c r="L8" s="712"/>
      <c r="M8" s="712" t="s">
        <v>757</v>
      </c>
      <c r="N8" s="712"/>
    </row>
    <row r="9" spans="1:14" s="116" customFormat="1" ht="30" customHeight="1">
      <c r="A9" s="707"/>
      <c r="B9" s="707"/>
      <c r="C9" s="302" t="s">
        <v>152</v>
      </c>
      <c r="D9" s="302" t="s">
        <v>153</v>
      </c>
      <c r="E9" s="302" t="s">
        <v>152</v>
      </c>
      <c r="F9" s="302" t="s">
        <v>153</v>
      </c>
      <c r="G9" s="302" t="s">
        <v>152</v>
      </c>
      <c r="H9" s="302" t="s">
        <v>153</v>
      </c>
      <c r="I9" s="302" t="s">
        <v>152</v>
      </c>
      <c r="J9" s="302" t="s">
        <v>153</v>
      </c>
      <c r="K9" s="302" t="s">
        <v>152</v>
      </c>
      <c r="L9" s="302" t="s">
        <v>153</v>
      </c>
      <c r="M9" s="302" t="s">
        <v>152</v>
      </c>
      <c r="N9" s="302" t="s">
        <v>153</v>
      </c>
    </row>
    <row r="10" spans="1:14" s="116" customFormat="1" ht="12.95">
      <c r="A10" s="291" t="s">
        <v>152</v>
      </c>
      <c r="B10" s="300">
        <v>345611.89</v>
      </c>
      <c r="C10" s="300">
        <v>118652.18</v>
      </c>
      <c r="D10" s="301">
        <v>34.33</v>
      </c>
      <c r="E10" s="300">
        <v>20592.22</v>
      </c>
      <c r="F10" s="301">
        <v>5.96</v>
      </c>
      <c r="G10" s="300">
        <v>163396.82</v>
      </c>
      <c r="H10" s="301">
        <v>47.28</v>
      </c>
      <c r="I10" s="300">
        <v>32015.07</v>
      </c>
      <c r="J10" s="301">
        <v>9.26</v>
      </c>
      <c r="K10" s="300">
        <v>6231.13</v>
      </c>
      <c r="L10" s="301">
        <v>1.8</v>
      </c>
      <c r="M10" s="300">
        <v>4724.47</v>
      </c>
      <c r="N10" s="301">
        <v>1.37</v>
      </c>
    </row>
    <row r="11" spans="1:14" s="116" customFormat="1" ht="12.95">
      <c r="A11" s="291" t="s">
        <v>747</v>
      </c>
      <c r="B11" s="300">
        <v>329760.95</v>
      </c>
      <c r="C11" s="300">
        <v>112327</v>
      </c>
      <c r="D11" s="301">
        <v>34.06</v>
      </c>
      <c r="E11" s="300">
        <v>19921.28</v>
      </c>
      <c r="F11" s="301">
        <v>6.04</v>
      </c>
      <c r="G11" s="300">
        <v>159560.57999999999</v>
      </c>
      <c r="H11" s="301">
        <v>48.39</v>
      </c>
      <c r="I11" s="300">
        <v>29764.01</v>
      </c>
      <c r="J11" s="301">
        <v>9.0299999999999994</v>
      </c>
      <c r="K11" s="300">
        <v>4329.08</v>
      </c>
      <c r="L11" s="301">
        <v>1.31</v>
      </c>
      <c r="M11" s="300">
        <v>3859</v>
      </c>
      <c r="N11" s="301">
        <v>1.17</v>
      </c>
    </row>
    <row r="12" spans="1:14" s="116" customFormat="1" ht="12.95">
      <c r="A12" s="291" t="s">
        <v>748</v>
      </c>
      <c r="B12" s="300">
        <v>15850.94</v>
      </c>
      <c r="C12" s="300">
        <v>6325.18</v>
      </c>
      <c r="D12" s="301">
        <v>39.9</v>
      </c>
      <c r="E12" s="300">
        <v>670.94</v>
      </c>
      <c r="F12" s="301">
        <v>4.2300000000000004</v>
      </c>
      <c r="G12" s="300">
        <v>3836.25</v>
      </c>
      <c r="H12" s="301">
        <v>24.2</v>
      </c>
      <c r="I12" s="300">
        <v>2251.06</v>
      </c>
      <c r="J12" s="301">
        <v>14.2</v>
      </c>
      <c r="K12" s="300">
        <v>1902.05</v>
      </c>
      <c r="L12" s="301">
        <v>12</v>
      </c>
      <c r="M12" s="300">
        <v>865.47</v>
      </c>
      <c r="N12" s="301">
        <v>5.46</v>
      </c>
    </row>
    <row r="13" spans="1:14" s="116" customFormat="1" ht="12.95"/>
    <row r="14" spans="1:14" s="116" customFormat="1" ht="12.95">
      <c r="A14" s="135" t="s">
        <v>749</v>
      </c>
      <c r="B14" s="135"/>
    </row>
    <row r="15" spans="1:14" s="116" customFormat="1" ht="12.95"/>
    <row r="16" spans="1:14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  <row r="43" s="116" customFormat="1" ht="12.95"/>
  </sheetData>
  <sheetProtection selectLockedCells="1" selectUnlockedCells="1"/>
  <mergeCells count="12">
    <mergeCell ref="K8:L8"/>
    <mergeCell ref="M8:N8"/>
    <mergeCell ref="A3:N3"/>
    <mergeCell ref="A4:N4"/>
    <mergeCell ref="A5:N5"/>
    <mergeCell ref="A7:A9"/>
    <mergeCell ref="B7:B9"/>
    <mergeCell ref="C7:N7"/>
    <mergeCell ref="C8:D8"/>
    <mergeCell ref="E8:F8"/>
    <mergeCell ref="G8:H8"/>
    <mergeCell ref="I8:J8"/>
  </mergeCells>
  <conditionalFormatting sqref="A4:B4">
    <cfRule type="duplicateValues" dxfId="31" priority="2"/>
  </conditionalFormatting>
  <conditionalFormatting sqref="A5:B5">
    <cfRule type="duplicateValues" dxfId="30" priority="1"/>
  </conditionalFormatting>
  <pageMargins left="0.7" right="0.7" top="0.75" bottom="0.75" header="0.3" footer="0.3"/>
  <pageSetup orientation="portrait" horizontalDpi="360" verticalDpi="36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8D557-BC14-9647-BC7E-F350983440E7}">
  <dimension ref="A1:H43"/>
  <sheetViews>
    <sheetView showGridLines="0" zoomScale="87" zoomScaleNormal="87" workbookViewId="0">
      <selection activeCell="I34" sqref="I34"/>
    </sheetView>
  </sheetViews>
  <sheetFormatPr defaultColWidth="11.42578125" defaultRowHeight="15"/>
  <cols>
    <col min="1" max="1" width="27.140625" style="128" customWidth="1"/>
    <col min="2" max="2" width="12.28515625" style="128" customWidth="1"/>
    <col min="3" max="8" width="13.42578125" style="128" customWidth="1"/>
    <col min="9" max="256" width="11.42578125" style="128"/>
    <col min="257" max="257" width="27.140625" style="128" customWidth="1"/>
    <col min="258" max="258" width="12.28515625" style="128" customWidth="1"/>
    <col min="259" max="264" width="13.42578125" style="128" customWidth="1"/>
    <col min="265" max="512" width="11.42578125" style="128"/>
    <col min="513" max="513" width="27.140625" style="128" customWidth="1"/>
    <col min="514" max="514" width="12.28515625" style="128" customWidth="1"/>
    <col min="515" max="520" width="13.42578125" style="128" customWidth="1"/>
    <col min="521" max="768" width="11.42578125" style="128"/>
    <col min="769" max="769" width="27.140625" style="128" customWidth="1"/>
    <col min="770" max="770" width="12.28515625" style="128" customWidth="1"/>
    <col min="771" max="776" width="13.42578125" style="128" customWidth="1"/>
    <col min="777" max="1024" width="11.42578125" style="128"/>
    <col min="1025" max="1025" width="27.140625" style="128" customWidth="1"/>
    <col min="1026" max="1026" width="12.28515625" style="128" customWidth="1"/>
    <col min="1027" max="1032" width="13.42578125" style="128" customWidth="1"/>
    <col min="1033" max="1280" width="11.42578125" style="128"/>
    <col min="1281" max="1281" width="27.140625" style="128" customWidth="1"/>
    <col min="1282" max="1282" width="12.28515625" style="128" customWidth="1"/>
    <col min="1283" max="1288" width="13.42578125" style="128" customWidth="1"/>
    <col min="1289" max="1536" width="11.42578125" style="128"/>
    <col min="1537" max="1537" width="27.140625" style="128" customWidth="1"/>
    <col min="1538" max="1538" width="12.28515625" style="128" customWidth="1"/>
    <col min="1539" max="1544" width="13.42578125" style="128" customWidth="1"/>
    <col min="1545" max="1792" width="11.42578125" style="128"/>
    <col min="1793" max="1793" width="27.140625" style="128" customWidth="1"/>
    <col min="1794" max="1794" width="12.28515625" style="128" customWidth="1"/>
    <col min="1795" max="1800" width="13.42578125" style="128" customWidth="1"/>
    <col min="1801" max="2048" width="11.42578125" style="128"/>
    <col min="2049" max="2049" width="27.140625" style="128" customWidth="1"/>
    <col min="2050" max="2050" width="12.28515625" style="128" customWidth="1"/>
    <col min="2051" max="2056" width="13.42578125" style="128" customWidth="1"/>
    <col min="2057" max="2304" width="11.42578125" style="128"/>
    <col min="2305" max="2305" width="27.140625" style="128" customWidth="1"/>
    <col min="2306" max="2306" width="12.28515625" style="128" customWidth="1"/>
    <col min="2307" max="2312" width="13.42578125" style="128" customWidth="1"/>
    <col min="2313" max="2560" width="11.42578125" style="128"/>
    <col min="2561" max="2561" width="27.140625" style="128" customWidth="1"/>
    <col min="2562" max="2562" width="12.28515625" style="128" customWidth="1"/>
    <col min="2563" max="2568" width="13.42578125" style="128" customWidth="1"/>
    <col min="2569" max="2816" width="11.42578125" style="128"/>
    <col min="2817" max="2817" width="27.140625" style="128" customWidth="1"/>
    <col min="2818" max="2818" width="12.28515625" style="128" customWidth="1"/>
    <col min="2819" max="2824" width="13.42578125" style="128" customWidth="1"/>
    <col min="2825" max="3072" width="11.42578125" style="128"/>
    <col min="3073" max="3073" width="27.140625" style="128" customWidth="1"/>
    <col min="3074" max="3074" width="12.28515625" style="128" customWidth="1"/>
    <col min="3075" max="3080" width="13.42578125" style="128" customWidth="1"/>
    <col min="3081" max="3328" width="11.42578125" style="128"/>
    <col min="3329" max="3329" width="27.140625" style="128" customWidth="1"/>
    <col min="3330" max="3330" width="12.28515625" style="128" customWidth="1"/>
    <col min="3331" max="3336" width="13.42578125" style="128" customWidth="1"/>
    <col min="3337" max="3584" width="11.42578125" style="128"/>
    <col min="3585" max="3585" width="27.140625" style="128" customWidth="1"/>
    <col min="3586" max="3586" width="12.28515625" style="128" customWidth="1"/>
    <col min="3587" max="3592" width="13.42578125" style="128" customWidth="1"/>
    <col min="3593" max="3840" width="11.42578125" style="128"/>
    <col min="3841" max="3841" width="27.140625" style="128" customWidth="1"/>
    <col min="3842" max="3842" width="12.28515625" style="128" customWidth="1"/>
    <col min="3843" max="3848" width="13.42578125" style="128" customWidth="1"/>
    <col min="3849" max="4096" width="11.42578125" style="128"/>
    <col min="4097" max="4097" width="27.140625" style="128" customWidth="1"/>
    <col min="4098" max="4098" width="12.28515625" style="128" customWidth="1"/>
    <col min="4099" max="4104" width="13.42578125" style="128" customWidth="1"/>
    <col min="4105" max="4352" width="11.42578125" style="128"/>
    <col min="4353" max="4353" width="27.140625" style="128" customWidth="1"/>
    <col min="4354" max="4354" width="12.28515625" style="128" customWidth="1"/>
    <col min="4355" max="4360" width="13.42578125" style="128" customWidth="1"/>
    <col min="4361" max="4608" width="11.42578125" style="128"/>
    <col min="4609" max="4609" width="27.140625" style="128" customWidth="1"/>
    <col min="4610" max="4610" width="12.28515625" style="128" customWidth="1"/>
    <col min="4611" max="4616" width="13.42578125" style="128" customWidth="1"/>
    <col min="4617" max="4864" width="11.42578125" style="128"/>
    <col min="4865" max="4865" width="27.140625" style="128" customWidth="1"/>
    <col min="4866" max="4866" width="12.28515625" style="128" customWidth="1"/>
    <col min="4867" max="4872" width="13.42578125" style="128" customWidth="1"/>
    <col min="4873" max="5120" width="11.42578125" style="128"/>
    <col min="5121" max="5121" width="27.140625" style="128" customWidth="1"/>
    <col min="5122" max="5122" width="12.28515625" style="128" customWidth="1"/>
    <col min="5123" max="5128" width="13.42578125" style="128" customWidth="1"/>
    <col min="5129" max="5376" width="11.42578125" style="128"/>
    <col min="5377" max="5377" width="27.140625" style="128" customWidth="1"/>
    <col min="5378" max="5378" width="12.28515625" style="128" customWidth="1"/>
    <col min="5379" max="5384" width="13.42578125" style="128" customWidth="1"/>
    <col min="5385" max="5632" width="11.42578125" style="128"/>
    <col min="5633" max="5633" width="27.140625" style="128" customWidth="1"/>
    <col min="5634" max="5634" width="12.28515625" style="128" customWidth="1"/>
    <col min="5635" max="5640" width="13.42578125" style="128" customWidth="1"/>
    <col min="5641" max="5888" width="11.42578125" style="128"/>
    <col min="5889" max="5889" width="27.140625" style="128" customWidth="1"/>
    <col min="5890" max="5890" width="12.28515625" style="128" customWidth="1"/>
    <col min="5891" max="5896" width="13.42578125" style="128" customWidth="1"/>
    <col min="5897" max="6144" width="11.42578125" style="128"/>
    <col min="6145" max="6145" width="27.140625" style="128" customWidth="1"/>
    <col min="6146" max="6146" width="12.28515625" style="128" customWidth="1"/>
    <col min="6147" max="6152" width="13.42578125" style="128" customWidth="1"/>
    <col min="6153" max="6400" width="11.42578125" style="128"/>
    <col min="6401" max="6401" width="27.140625" style="128" customWidth="1"/>
    <col min="6402" max="6402" width="12.28515625" style="128" customWidth="1"/>
    <col min="6403" max="6408" width="13.42578125" style="128" customWidth="1"/>
    <col min="6409" max="6656" width="11.42578125" style="128"/>
    <col min="6657" max="6657" width="27.140625" style="128" customWidth="1"/>
    <col min="6658" max="6658" width="12.28515625" style="128" customWidth="1"/>
    <col min="6659" max="6664" width="13.42578125" style="128" customWidth="1"/>
    <col min="6665" max="6912" width="11.42578125" style="128"/>
    <col min="6913" max="6913" width="27.140625" style="128" customWidth="1"/>
    <col min="6914" max="6914" width="12.28515625" style="128" customWidth="1"/>
    <col min="6915" max="6920" width="13.42578125" style="128" customWidth="1"/>
    <col min="6921" max="7168" width="11.42578125" style="128"/>
    <col min="7169" max="7169" width="27.140625" style="128" customWidth="1"/>
    <col min="7170" max="7170" width="12.28515625" style="128" customWidth="1"/>
    <col min="7171" max="7176" width="13.42578125" style="128" customWidth="1"/>
    <col min="7177" max="7424" width="11.42578125" style="128"/>
    <col min="7425" max="7425" width="27.140625" style="128" customWidth="1"/>
    <col min="7426" max="7426" width="12.28515625" style="128" customWidth="1"/>
    <col min="7427" max="7432" width="13.42578125" style="128" customWidth="1"/>
    <col min="7433" max="7680" width="11.42578125" style="128"/>
    <col min="7681" max="7681" width="27.140625" style="128" customWidth="1"/>
    <col min="7682" max="7682" width="12.28515625" style="128" customWidth="1"/>
    <col min="7683" max="7688" width="13.42578125" style="128" customWidth="1"/>
    <col min="7689" max="7936" width="11.42578125" style="128"/>
    <col min="7937" max="7937" width="27.140625" style="128" customWidth="1"/>
    <col min="7938" max="7938" width="12.28515625" style="128" customWidth="1"/>
    <col min="7939" max="7944" width="13.42578125" style="128" customWidth="1"/>
    <col min="7945" max="8192" width="11.42578125" style="128"/>
    <col min="8193" max="8193" width="27.140625" style="128" customWidth="1"/>
    <col min="8194" max="8194" width="12.28515625" style="128" customWidth="1"/>
    <col min="8195" max="8200" width="13.42578125" style="128" customWidth="1"/>
    <col min="8201" max="8448" width="11.42578125" style="128"/>
    <col min="8449" max="8449" width="27.140625" style="128" customWidth="1"/>
    <col min="8450" max="8450" width="12.28515625" style="128" customWidth="1"/>
    <col min="8451" max="8456" width="13.42578125" style="128" customWidth="1"/>
    <col min="8457" max="8704" width="11.42578125" style="128"/>
    <col min="8705" max="8705" width="27.140625" style="128" customWidth="1"/>
    <col min="8706" max="8706" width="12.28515625" style="128" customWidth="1"/>
    <col min="8707" max="8712" width="13.42578125" style="128" customWidth="1"/>
    <col min="8713" max="8960" width="11.42578125" style="128"/>
    <col min="8961" max="8961" width="27.140625" style="128" customWidth="1"/>
    <col min="8962" max="8962" width="12.28515625" style="128" customWidth="1"/>
    <col min="8963" max="8968" width="13.42578125" style="128" customWidth="1"/>
    <col min="8969" max="9216" width="11.42578125" style="128"/>
    <col min="9217" max="9217" width="27.140625" style="128" customWidth="1"/>
    <col min="9218" max="9218" width="12.28515625" style="128" customWidth="1"/>
    <col min="9219" max="9224" width="13.42578125" style="128" customWidth="1"/>
    <col min="9225" max="9472" width="11.42578125" style="128"/>
    <col min="9473" max="9473" width="27.140625" style="128" customWidth="1"/>
    <col min="9474" max="9474" width="12.28515625" style="128" customWidth="1"/>
    <col min="9475" max="9480" width="13.42578125" style="128" customWidth="1"/>
    <col min="9481" max="9728" width="11.42578125" style="128"/>
    <col min="9729" max="9729" width="27.140625" style="128" customWidth="1"/>
    <col min="9730" max="9730" width="12.28515625" style="128" customWidth="1"/>
    <col min="9731" max="9736" width="13.42578125" style="128" customWidth="1"/>
    <col min="9737" max="9984" width="11.42578125" style="128"/>
    <col min="9985" max="9985" width="27.140625" style="128" customWidth="1"/>
    <col min="9986" max="9986" width="12.28515625" style="128" customWidth="1"/>
    <col min="9987" max="9992" width="13.42578125" style="128" customWidth="1"/>
    <col min="9993" max="10240" width="11.42578125" style="128"/>
    <col min="10241" max="10241" width="27.140625" style="128" customWidth="1"/>
    <col min="10242" max="10242" width="12.28515625" style="128" customWidth="1"/>
    <col min="10243" max="10248" width="13.42578125" style="128" customWidth="1"/>
    <col min="10249" max="10496" width="11.42578125" style="128"/>
    <col min="10497" max="10497" width="27.140625" style="128" customWidth="1"/>
    <col min="10498" max="10498" width="12.28515625" style="128" customWidth="1"/>
    <col min="10499" max="10504" width="13.42578125" style="128" customWidth="1"/>
    <col min="10505" max="10752" width="11.42578125" style="128"/>
    <col min="10753" max="10753" width="27.140625" style="128" customWidth="1"/>
    <col min="10754" max="10754" width="12.28515625" style="128" customWidth="1"/>
    <col min="10755" max="10760" width="13.42578125" style="128" customWidth="1"/>
    <col min="10761" max="11008" width="11.42578125" style="128"/>
    <col min="11009" max="11009" width="27.140625" style="128" customWidth="1"/>
    <col min="11010" max="11010" width="12.28515625" style="128" customWidth="1"/>
    <col min="11011" max="11016" width="13.42578125" style="128" customWidth="1"/>
    <col min="11017" max="11264" width="11.42578125" style="128"/>
    <col min="11265" max="11265" width="27.140625" style="128" customWidth="1"/>
    <col min="11266" max="11266" width="12.28515625" style="128" customWidth="1"/>
    <col min="11267" max="11272" width="13.42578125" style="128" customWidth="1"/>
    <col min="11273" max="11520" width="11.42578125" style="128"/>
    <col min="11521" max="11521" width="27.140625" style="128" customWidth="1"/>
    <col min="11522" max="11522" width="12.28515625" style="128" customWidth="1"/>
    <col min="11523" max="11528" width="13.42578125" style="128" customWidth="1"/>
    <col min="11529" max="11776" width="11.42578125" style="128"/>
    <col min="11777" max="11777" width="27.140625" style="128" customWidth="1"/>
    <col min="11778" max="11778" width="12.28515625" style="128" customWidth="1"/>
    <col min="11779" max="11784" width="13.42578125" style="128" customWidth="1"/>
    <col min="11785" max="12032" width="11.42578125" style="128"/>
    <col min="12033" max="12033" width="27.140625" style="128" customWidth="1"/>
    <col min="12034" max="12034" width="12.28515625" style="128" customWidth="1"/>
    <col min="12035" max="12040" width="13.42578125" style="128" customWidth="1"/>
    <col min="12041" max="12288" width="11.42578125" style="128"/>
    <col min="12289" max="12289" width="27.140625" style="128" customWidth="1"/>
    <col min="12290" max="12290" width="12.28515625" style="128" customWidth="1"/>
    <col min="12291" max="12296" width="13.42578125" style="128" customWidth="1"/>
    <col min="12297" max="12544" width="11.42578125" style="128"/>
    <col min="12545" max="12545" width="27.140625" style="128" customWidth="1"/>
    <col min="12546" max="12546" width="12.28515625" style="128" customWidth="1"/>
    <col min="12547" max="12552" width="13.42578125" style="128" customWidth="1"/>
    <col min="12553" max="12800" width="11.42578125" style="128"/>
    <col min="12801" max="12801" width="27.140625" style="128" customWidth="1"/>
    <col min="12802" max="12802" width="12.28515625" style="128" customWidth="1"/>
    <col min="12803" max="12808" width="13.42578125" style="128" customWidth="1"/>
    <col min="12809" max="13056" width="11.42578125" style="128"/>
    <col min="13057" max="13057" width="27.140625" style="128" customWidth="1"/>
    <col min="13058" max="13058" width="12.28515625" style="128" customWidth="1"/>
    <col min="13059" max="13064" width="13.42578125" style="128" customWidth="1"/>
    <col min="13065" max="13312" width="11.42578125" style="128"/>
    <col min="13313" max="13313" width="27.140625" style="128" customWidth="1"/>
    <col min="13314" max="13314" width="12.28515625" style="128" customWidth="1"/>
    <col min="13315" max="13320" width="13.42578125" style="128" customWidth="1"/>
    <col min="13321" max="13568" width="11.42578125" style="128"/>
    <col min="13569" max="13569" width="27.140625" style="128" customWidth="1"/>
    <col min="13570" max="13570" width="12.28515625" style="128" customWidth="1"/>
    <col min="13571" max="13576" width="13.42578125" style="128" customWidth="1"/>
    <col min="13577" max="13824" width="11.42578125" style="128"/>
    <col min="13825" max="13825" width="27.140625" style="128" customWidth="1"/>
    <col min="13826" max="13826" width="12.28515625" style="128" customWidth="1"/>
    <col min="13827" max="13832" width="13.42578125" style="128" customWidth="1"/>
    <col min="13833" max="14080" width="11.42578125" style="128"/>
    <col min="14081" max="14081" width="27.140625" style="128" customWidth="1"/>
    <col min="14082" max="14082" width="12.28515625" style="128" customWidth="1"/>
    <col min="14083" max="14088" width="13.42578125" style="128" customWidth="1"/>
    <col min="14089" max="14336" width="11.42578125" style="128"/>
    <col min="14337" max="14337" width="27.140625" style="128" customWidth="1"/>
    <col min="14338" max="14338" width="12.28515625" style="128" customWidth="1"/>
    <col min="14339" max="14344" width="13.42578125" style="128" customWidth="1"/>
    <col min="14345" max="14592" width="11.42578125" style="128"/>
    <col min="14593" max="14593" width="27.140625" style="128" customWidth="1"/>
    <col min="14594" max="14594" width="12.28515625" style="128" customWidth="1"/>
    <col min="14595" max="14600" width="13.42578125" style="128" customWidth="1"/>
    <col min="14601" max="14848" width="11.42578125" style="128"/>
    <col min="14849" max="14849" width="27.140625" style="128" customWidth="1"/>
    <col min="14850" max="14850" width="12.28515625" style="128" customWidth="1"/>
    <col min="14851" max="14856" width="13.42578125" style="128" customWidth="1"/>
    <col min="14857" max="15104" width="11.42578125" style="128"/>
    <col min="15105" max="15105" width="27.140625" style="128" customWidth="1"/>
    <col min="15106" max="15106" width="12.28515625" style="128" customWidth="1"/>
    <col min="15107" max="15112" width="13.42578125" style="128" customWidth="1"/>
    <col min="15113" max="15360" width="11.42578125" style="128"/>
    <col min="15361" max="15361" width="27.140625" style="128" customWidth="1"/>
    <col min="15362" max="15362" width="12.28515625" style="128" customWidth="1"/>
    <col min="15363" max="15368" width="13.42578125" style="128" customWidth="1"/>
    <col min="15369" max="15616" width="11.42578125" style="128"/>
    <col min="15617" max="15617" width="27.140625" style="128" customWidth="1"/>
    <col min="15618" max="15618" width="12.28515625" style="128" customWidth="1"/>
    <col min="15619" max="15624" width="13.42578125" style="128" customWidth="1"/>
    <col min="15625" max="15872" width="11.42578125" style="128"/>
    <col min="15873" max="15873" width="27.140625" style="128" customWidth="1"/>
    <col min="15874" max="15874" width="12.28515625" style="128" customWidth="1"/>
    <col min="15875" max="15880" width="13.42578125" style="128" customWidth="1"/>
    <col min="15881" max="16128" width="11.42578125" style="128"/>
    <col min="16129" max="16129" width="27.140625" style="128" customWidth="1"/>
    <col min="16130" max="16130" width="12.28515625" style="128" customWidth="1"/>
    <col min="16131" max="16136" width="13.42578125" style="128" customWidth="1"/>
    <col min="16137" max="16384" width="11.42578125" style="128"/>
  </cols>
  <sheetData>
    <row r="1" spans="1:8" s="114" customFormat="1" ht="59.25" customHeight="1"/>
    <row r="2" spans="1:8" s="115" customFormat="1" ht="11.25" customHeight="1"/>
    <row r="3" spans="1:8" ht="28.5" customHeight="1">
      <c r="A3" s="696" t="s">
        <v>110</v>
      </c>
      <c r="B3" s="696"/>
      <c r="C3" s="696"/>
      <c r="D3" s="696"/>
      <c r="E3" s="703"/>
      <c r="F3" s="703"/>
      <c r="G3" s="703"/>
      <c r="H3" s="703"/>
    </row>
    <row r="4" spans="1:8" ht="14.25">
      <c r="A4" s="704" t="s">
        <v>102</v>
      </c>
      <c r="B4" s="704"/>
      <c r="C4" s="703"/>
      <c r="D4" s="703"/>
      <c r="E4" s="703"/>
      <c r="F4" s="703"/>
      <c r="G4" s="703"/>
      <c r="H4" s="703"/>
    </row>
    <row r="5" spans="1:8">
      <c r="A5" s="705">
        <v>2021</v>
      </c>
      <c r="B5" s="705"/>
      <c r="C5" s="703"/>
      <c r="D5" s="703"/>
      <c r="E5" s="703"/>
      <c r="F5" s="703"/>
      <c r="G5" s="703"/>
      <c r="H5" s="703"/>
    </row>
    <row r="7" spans="1:8" s="116" customFormat="1" ht="30" customHeight="1">
      <c r="A7" s="618" t="s">
        <v>739</v>
      </c>
      <c r="B7" s="618" t="s">
        <v>750</v>
      </c>
      <c r="C7" s="713" t="s">
        <v>758</v>
      </c>
      <c r="D7" s="713"/>
      <c r="E7" s="713"/>
      <c r="F7" s="713"/>
      <c r="G7" s="713"/>
      <c r="H7" s="713"/>
    </row>
    <row r="8" spans="1:8" s="116" customFormat="1" ht="36" customHeight="1">
      <c r="A8" s="706"/>
      <c r="B8" s="706"/>
      <c r="C8" s="714" t="s">
        <v>759</v>
      </c>
      <c r="D8" s="714"/>
      <c r="E8" s="714" t="s">
        <v>760</v>
      </c>
      <c r="F8" s="714"/>
      <c r="G8" s="714" t="s">
        <v>761</v>
      </c>
      <c r="H8" s="714"/>
    </row>
    <row r="9" spans="1:8" s="116" customFormat="1" ht="14.1">
      <c r="A9" s="707"/>
      <c r="B9" s="707"/>
      <c r="C9" s="299" t="s">
        <v>152</v>
      </c>
      <c r="D9" s="299" t="s">
        <v>153</v>
      </c>
      <c r="E9" s="299" t="s">
        <v>152</v>
      </c>
      <c r="F9" s="299" t="s">
        <v>153</v>
      </c>
      <c r="G9" s="299" t="s">
        <v>152</v>
      </c>
      <c r="H9" s="299" t="s">
        <v>153</v>
      </c>
    </row>
    <row r="10" spans="1:8" s="116" customFormat="1" ht="12.95">
      <c r="A10" s="291" t="s">
        <v>152</v>
      </c>
      <c r="B10" s="300">
        <v>345611.89</v>
      </c>
      <c r="C10" s="300">
        <v>74559.31</v>
      </c>
      <c r="D10" s="301">
        <v>21.57</v>
      </c>
      <c r="E10" s="300">
        <v>210539.56</v>
      </c>
      <c r="F10" s="301">
        <v>60.92</v>
      </c>
      <c r="G10" s="300">
        <v>60513.02</v>
      </c>
      <c r="H10" s="301">
        <v>17.510000000000002</v>
      </c>
    </row>
    <row r="11" spans="1:8" s="116" customFormat="1" ht="12.95">
      <c r="A11" s="291" t="s">
        <v>747</v>
      </c>
      <c r="B11" s="300">
        <v>329760.95</v>
      </c>
      <c r="C11" s="300">
        <v>68562.33</v>
      </c>
      <c r="D11" s="301">
        <v>20.79</v>
      </c>
      <c r="E11" s="300">
        <v>201578.9</v>
      </c>
      <c r="F11" s="301">
        <v>61.13</v>
      </c>
      <c r="G11" s="300">
        <v>59619.72</v>
      </c>
      <c r="H11" s="301">
        <v>18.079999999999998</v>
      </c>
    </row>
    <row r="12" spans="1:8" s="116" customFormat="1" ht="12.95">
      <c r="A12" s="291" t="s">
        <v>748</v>
      </c>
      <c r="B12" s="300">
        <v>15850.94</v>
      </c>
      <c r="C12" s="300">
        <v>5996.98</v>
      </c>
      <c r="D12" s="301">
        <v>37.83</v>
      </c>
      <c r="E12" s="300">
        <v>8960.66</v>
      </c>
      <c r="F12" s="301">
        <v>56.53</v>
      </c>
      <c r="G12" s="300">
        <v>893.3</v>
      </c>
      <c r="H12" s="301">
        <v>5.64</v>
      </c>
    </row>
    <row r="13" spans="1:8" s="116" customFormat="1" ht="12.95"/>
    <row r="14" spans="1:8" s="116" customFormat="1" ht="12.95">
      <c r="A14" s="135" t="s">
        <v>749</v>
      </c>
      <c r="B14" s="135"/>
    </row>
    <row r="15" spans="1:8" s="116" customFormat="1" ht="12.95"/>
    <row r="16" spans="1:8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pans="1:2" s="116" customFormat="1" ht="12.95"/>
    <row r="34" spans="1:2" s="116" customFormat="1" ht="12.95"/>
    <row r="35" spans="1:2" s="116" customFormat="1" ht="12.95"/>
    <row r="36" spans="1:2" s="116" customFormat="1" ht="12.95"/>
    <row r="37" spans="1:2" s="116" customFormat="1" ht="12.95"/>
    <row r="38" spans="1:2" s="116" customFormat="1" ht="12.95"/>
    <row r="39" spans="1:2" s="116" customFormat="1" ht="12.95"/>
    <row r="40" spans="1:2" s="116" customFormat="1" ht="12.95"/>
    <row r="41" spans="1:2" s="116" customFormat="1" ht="12.95"/>
    <row r="42" spans="1:2" s="116" customFormat="1" ht="12.95"/>
    <row r="43" spans="1:2">
      <c r="A43" s="116"/>
      <c r="B43" s="116"/>
    </row>
  </sheetData>
  <sheetProtection selectLockedCells="1" selectUnlockedCells="1"/>
  <mergeCells count="9">
    <mergeCell ref="A3:H3"/>
    <mergeCell ref="A4:H4"/>
    <mergeCell ref="A5:H5"/>
    <mergeCell ref="A7:A9"/>
    <mergeCell ref="B7:B9"/>
    <mergeCell ref="C7:H7"/>
    <mergeCell ref="C8:D8"/>
    <mergeCell ref="E8:F8"/>
    <mergeCell ref="G8:H8"/>
  </mergeCells>
  <conditionalFormatting sqref="A4:B4">
    <cfRule type="duplicateValues" dxfId="29" priority="2"/>
  </conditionalFormatting>
  <conditionalFormatting sqref="A5:B5">
    <cfRule type="duplicateValues" dxfId="28" priority="1"/>
  </conditionalFormatting>
  <pageMargins left="0.7" right="0.7" top="0.75" bottom="0.75" header="0.3" footer="0.3"/>
  <pageSetup orientation="portrait" horizontalDpi="360" verticalDpi="36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7B983-05BD-2747-A847-E0A4B78E6DEE}">
  <dimension ref="A1:P44"/>
  <sheetViews>
    <sheetView showGridLines="0" zoomScale="87" zoomScaleNormal="87" workbookViewId="0">
      <selection activeCell="E13" sqref="E13"/>
    </sheetView>
  </sheetViews>
  <sheetFormatPr defaultColWidth="11.42578125" defaultRowHeight="15"/>
  <cols>
    <col min="1" max="1" width="37.85546875" style="128" customWidth="1"/>
    <col min="2" max="2" width="14.28515625" style="142" bestFit="1" customWidth="1"/>
    <col min="3" max="3" width="13.7109375" style="142" customWidth="1"/>
    <col min="4" max="15" width="11.42578125" style="142"/>
    <col min="16" max="16" width="14.140625" style="128" bestFit="1" customWidth="1"/>
    <col min="17" max="16384" width="11.42578125" style="128"/>
  </cols>
  <sheetData>
    <row r="1" spans="1:16" s="114" customFormat="1" ht="59.25" customHeight="1">
      <c r="B1" s="371"/>
      <c r="C1" s="371"/>
    </row>
    <row r="2" spans="1:16" s="115" customFormat="1" ht="3.75" customHeight="1"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6" ht="28.5" customHeight="1">
      <c r="A3" s="617" t="s">
        <v>110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</row>
    <row r="4" spans="1:16">
      <c r="A4" s="191" t="s">
        <v>13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</row>
    <row r="5" spans="1:16">
      <c r="A5" s="374" t="s">
        <v>111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</row>
    <row r="7" spans="1:16" s="116" customFormat="1" ht="12.95">
      <c r="A7" s="618" t="s">
        <v>112</v>
      </c>
      <c r="B7" s="621" t="s">
        <v>13</v>
      </c>
      <c r="C7" s="622"/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3"/>
    </row>
    <row r="8" spans="1:16" s="116" customFormat="1" ht="38.25" customHeight="1">
      <c r="A8" s="619"/>
      <c r="B8" s="621" t="s">
        <v>204</v>
      </c>
      <c r="C8" s="623"/>
      <c r="D8" s="621" t="s">
        <v>205</v>
      </c>
      <c r="E8" s="623"/>
      <c r="F8" s="624" t="s">
        <v>206</v>
      </c>
      <c r="G8" s="737"/>
      <c r="H8" s="621" t="s">
        <v>207</v>
      </c>
      <c r="I8" s="623"/>
      <c r="J8" s="621" t="s">
        <v>208</v>
      </c>
      <c r="K8" s="623"/>
      <c r="L8" s="621" t="s">
        <v>209</v>
      </c>
      <c r="M8" s="623"/>
      <c r="N8" s="621" t="s">
        <v>210</v>
      </c>
      <c r="O8" s="623"/>
      <c r="P8" s="41" t="s">
        <v>151</v>
      </c>
    </row>
    <row r="9" spans="1:16" s="116" customFormat="1" ht="14.1">
      <c r="A9" s="620"/>
      <c r="B9" s="41" t="s">
        <v>152</v>
      </c>
      <c r="C9" s="41" t="s">
        <v>153</v>
      </c>
      <c r="D9" s="41" t="s">
        <v>152</v>
      </c>
      <c r="E9" s="41" t="s">
        <v>153</v>
      </c>
      <c r="F9" s="41" t="s">
        <v>152</v>
      </c>
      <c r="G9" s="41" t="s">
        <v>153</v>
      </c>
      <c r="H9" s="41" t="s">
        <v>152</v>
      </c>
      <c r="I9" s="41" t="s">
        <v>153</v>
      </c>
      <c r="J9" s="41" t="s">
        <v>152</v>
      </c>
      <c r="K9" s="41" t="s">
        <v>153</v>
      </c>
      <c r="L9" s="41" t="s">
        <v>152</v>
      </c>
      <c r="M9" s="41" t="s">
        <v>153</v>
      </c>
      <c r="N9" s="41" t="s">
        <v>152</v>
      </c>
      <c r="O9" s="41" t="s">
        <v>153</v>
      </c>
      <c r="P9" s="41"/>
    </row>
    <row r="10" spans="1:16" s="116" customFormat="1" ht="12.95">
      <c r="A10" s="376" t="s">
        <v>114</v>
      </c>
      <c r="B10" s="377">
        <f>SUM(B11:B42)</f>
        <v>20289</v>
      </c>
      <c r="C10" s="381">
        <f t="shared" ref="C10:C42" si="0">B10/$P10</f>
        <v>0.60324681116760326</v>
      </c>
      <c r="D10" s="377">
        <f>SUM(D11:D42)</f>
        <v>7555</v>
      </c>
      <c r="E10" s="381">
        <f t="shared" ref="E10:E42" si="1">D10/$P10</f>
        <v>0.22463057116522464</v>
      </c>
      <c r="F10" s="377">
        <f>SUM(F11:F42)</f>
        <v>5418</v>
      </c>
      <c r="G10" s="381">
        <f t="shared" ref="G10:G42" si="2">F10/$P10</f>
        <v>0.16109178485416109</v>
      </c>
      <c r="H10" s="377">
        <f>SUM(H11:H42)</f>
        <v>21</v>
      </c>
      <c r="I10" s="381">
        <f t="shared" ref="I10:I42" si="3">H10/$P10</f>
        <v>6.2438676300062437E-4</v>
      </c>
      <c r="J10" s="377">
        <f>SUM(J11:J42)</f>
        <v>178</v>
      </c>
      <c r="K10" s="381">
        <f t="shared" ref="K10:K42" si="4">J10/$P10</f>
        <v>5.2924211340052924E-3</v>
      </c>
      <c r="L10" s="377">
        <f>SUM(L11:L42)</f>
        <v>146</v>
      </c>
      <c r="M10" s="381">
        <f t="shared" ref="M10:M42" si="5">L10/$P10</f>
        <v>4.3409746380043412E-3</v>
      </c>
      <c r="N10" s="377">
        <f>SUM(N11:N42)</f>
        <v>26</v>
      </c>
      <c r="O10" s="381">
        <f t="shared" ref="O10:O42" si="6">N10/$P10</f>
        <v>7.7305027800077307E-4</v>
      </c>
      <c r="P10" s="377">
        <f>SUM(P11:P42)</f>
        <v>33633</v>
      </c>
    </row>
    <row r="11" spans="1:16" s="116" customFormat="1" ht="12.95">
      <c r="A11" s="291" t="s">
        <v>115</v>
      </c>
      <c r="B11" s="379">
        <v>93</v>
      </c>
      <c r="C11" s="382">
        <f t="shared" si="0"/>
        <v>0.11467324290998766</v>
      </c>
      <c r="D11" s="379">
        <v>55</v>
      </c>
      <c r="E11" s="382">
        <f t="shared" si="1"/>
        <v>6.7817509247842175E-2</v>
      </c>
      <c r="F11" s="379">
        <v>659</v>
      </c>
      <c r="G11" s="382">
        <f t="shared" si="2"/>
        <v>0.81257706535141805</v>
      </c>
      <c r="H11" s="379">
        <v>1</v>
      </c>
      <c r="I11" s="382">
        <f t="shared" si="3"/>
        <v>1.2330456226880395E-3</v>
      </c>
      <c r="J11" s="379">
        <v>2</v>
      </c>
      <c r="K11" s="382">
        <f t="shared" si="4"/>
        <v>2.4660912453760789E-3</v>
      </c>
      <c r="L11" s="379">
        <v>1</v>
      </c>
      <c r="M11" s="382">
        <f t="shared" si="5"/>
        <v>1.2330456226880395E-3</v>
      </c>
      <c r="N11" s="379">
        <v>0</v>
      </c>
      <c r="O11" s="382">
        <f t="shared" si="6"/>
        <v>0</v>
      </c>
      <c r="P11" s="379">
        <f>B11+D11+F11+H11+J11+L11+N11</f>
        <v>811</v>
      </c>
    </row>
    <row r="12" spans="1:16" s="116" customFormat="1" ht="12.95">
      <c r="A12" s="291" t="s">
        <v>116</v>
      </c>
      <c r="B12" s="379">
        <v>1015</v>
      </c>
      <c r="C12" s="382">
        <f t="shared" si="0"/>
        <v>0.65994798439531854</v>
      </c>
      <c r="D12" s="379">
        <v>275</v>
      </c>
      <c r="E12" s="382">
        <f t="shared" si="1"/>
        <v>0.17880364109232769</v>
      </c>
      <c r="F12" s="379">
        <v>240</v>
      </c>
      <c r="G12" s="382">
        <f t="shared" si="2"/>
        <v>0.15604681404421328</v>
      </c>
      <c r="H12" s="379">
        <v>1</v>
      </c>
      <c r="I12" s="382">
        <f t="shared" si="3"/>
        <v>6.5019505851755528E-4</v>
      </c>
      <c r="J12" s="379">
        <v>7</v>
      </c>
      <c r="K12" s="382">
        <f t="shared" si="4"/>
        <v>4.5513654096228867E-3</v>
      </c>
      <c r="L12" s="379">
        <v>0</v>
      </c>
      <c r="M12" s="382">
        <f t="shared" si="5"/>
        <v>0</v>
      </c>
      <c r="N12" s="379">
        <v>0</v>
      </c>
      <c r="O12" s="382">
        <f t="shared" si="6"/>
        <v>0</v>
      </c>
      <c r="P12" s="379">
        <f t="shared" ref="P12:P42" si="7">B12+D12+F12+H12+J12+L12+N12</f>
        <v>1538</v>
      </c>
    </row>
    <row r="13" spans="1:16" s="116" customFormat="1" ht="12.95">
      <c r="A13" s="291" t="s">
        <v>117</v>
      </c>
      <c r="B13" s="379">
        <v>12</v>
      </c>
      <c r="C13" s="382">
        <f t="shared" si="0"/>
        <v>0.70588235294117652</v>
      </c>
      <c r="D13" s="379">
        <v>4</v>
      </c>
      <c r="E13" s="382">
        <f t="shared" si="1"/>
        <v>0.23529411764705882</v>
      </c>
      <c r="F13" s="379">
        <v>1</v>
      </c>
      <c r="G13" s="382">
        <f t="shared" si="2"/>
        <v>5.8823529411764705E-2</v>
      </c>
      <c r="H13" s="379">
        <v>0</v>
      </c>
      <c r="I13" s="382">
        <f t="shared" si="3"/>
        <v>0</v>
      </c>
      <c r="J13" s="379">
        <v>0</v>
      </c>
      <c r="K13" s="382">
        <f t="shared" si="4"/>
        <v>0</v>
      </c>
      <c r="L13" s="379">
        <v>0</v>
      </c>
      <c r="M13" s="382">
        <f t="shared" si="5"/>
        <v>0</v>
      </c>
      <c r="N13" s="379">
        <v>0</v>
      </c>
      <c r="O13" s="382">
        <f t="shared" si="6"/>
        <v>0</v>
      </c>
      <c r="P13" s="379">
        <f t="shared" si="7"/>
        <v>17</v>
      </c>
    </row>
    <row r="14" spans="1:16" s="116" customFormat="1" ht="12.95">
      <c r="A14" s="291" t="s">
        <v>118</v>
      </c>
      <c r="B14" s="379">
        <v>1630</v>
      </c>
      <c r="C14" s="382">
        <f t="shared" si="0"/>
        <v>0.8248987854251012</v>
      </c>
      <c r="D14" s="379">
        <v>338</v>
      </c>
      <c r="E14" s="382">
        <f t="shared" si="1"/>
        <v>0.17105263157894737</v>
      </c>
      <c r="F14" s="379">
        <v>6</v>
      </c>
      <c r="G14" s="382">
        <f t="shared" si="2"/>
        <v>3.0364372469635628E-3</v>
      </c>
      <c r="H14" s="379">
        <v>2</v>
      </c>
      <c r="I14" s="382">
        <f t="shared" si="3"/>
        <v>1.0121457489878543E-3</v>
      </c>
      <c r="J14" s="379">
        <v>0</v>
      </c>
      <c r="K14" s="382">
        <f t="shared" si="4"/>
        <v>0</v>
      </c>
      <c r="L14" s="379">
        <v>0</v>
      </c>
      <c r="M14" s="382">
        <f t="shared" si="5"/>
        <v>0</v>
      </c>
      <c r="N14" s="379">
        <v>0</v>
      </c>
      <c r="O14" s="382">
        <f t="shared" si="6"/>
        <v>0</v>
      </c>
      <c r="P14" s="379">
        <f t="shared" si="7"/>
        <v>1976</v>
      </c>
    </row>
    <row r="15" spans="1:16" s="116" customFormat="1" ht="12.95">
      <c r="A15" s="291" t="s">
        <v>119</v>
      </c>
      <c r="B15" s="379">
        <v>2382</v>
      </c>
      <c r="C15" s="382">
        <f t="shared" si="0"/>
        <v>0.97264189465087791</v>
      </c>
      <c r="D15" s="379">
        <v>50</v>
      </c>
      <c r="E15" s="382">
        <f t="shared" si="1"/>
        <v>2.0416496529195589E-2</v>
      </c>
      <c r="F15" s="379">
        <v>17</v>
      </c>
      <c r="G15" s="382">
        <f t="shared" si="2"/>
        <v>6.941608819926501E-3</v>
      </c>
      <c r="H15" s="379">
        <v>0</v>
      </c>
      <c r="I15" s="382">
        <f t="shared" si="3"/>
        <v>0</v>
      </c>
      <c r="J15" s="379">
        <v>0</v>
      </c>
      <c r="K15" s="382">
        <f t="shared" si="4"/>
        <v>0</v>
      </c>
      <c r="L15" s="379">
        <v>0</v>
      </c>
      <c r="M15" s="382">
        <f t="shared" si="5"/>
        <v>0</v>
      </c>
      <c r="N15" s="379">
        <v>0</v>
      </c>
      <c r="O15" s="382">
        <f t="shared" si="6"/>
        <v>0</v>
      </c>
      <c r="P15" s="379">
        <f t="shared" si="7"/>
        <v>2449</v>
      </c>
    </row>
    <row r="16" spans="1:16" s="116" customFormat="1" ht="12.95">
      <c r="A16" s="291" t="s">
        <v>120</v>
      </c>
      <c r="B16" s="379">
        <v>1731</v>
      </c>
      <c r="C16" s="382">
        <f t="shared" si="0"/>
        <v>0.75887768522577814</v>
      </c>
      <c r="D16" s="379">
        <v>505</v>
      </c>
      <c r="E16" s="382">
        <f t="shared" si="1"/>
        <v>0.22139412538360367</v>
      </c>
      <c r="F16" s="379">
        <v>19</v>
      </c>
      <c r="G16" s="382">
        <f t="shared" si="2"/>
        <v>8.3296799649276634E-3</v>
      </c>
      <c r="H16" s="379">
        <v>0</v>
      </c>
      <c r="I16" s="382">
        <f t="shared" si="3"/>
        <v>0</v>
      </c>
      <c r="J16" s="379">
        <v>0</v>
      </c>
      <c r="K16" s="382">
        <f t="shared" si="4"/>
        <v>0</v>
      </c>
      <c r="L16" s="379">
        <v>0</v>
      </c>
      <c r="M16" s="382">
        <f t="shared" si="5"/>
        <v>0</v>
      </c>
      <c r="N16" s="379">
        <v>26</v>
      </c>
      <c r="O16" s="382">
        <f t="shared" si="6"/>
        <v>1.1398509425690487E-2</v>
      </c>
      <c r="P16" s="379">
        <f t="shared" si="7"/>
        <v>2281</v>
      </c>
    </row>
    <row r="17" spans="1:16" s="116" customFormat="1" ht="12.95">
      <c r="A17" s="291" t="s">
        <v>121</v>
      </c>
      <c r="B17" s="379">
        <v>1106</v>
      </c>
      <c r="C17" s="382">
        <f t="shared" si="0"/>
        <v>0.5180327868852459</v>
      </c>
      <c r="D17" s="379">
        <v>1027</v>
      </c>
      <c r="E17" s="382">
        <f t="shared" si="1"/>
        <v>0.48103044496487118</v>
      </c>
      <c r="F17" s="379">
        <v>1</v>
      </c>
      <c r="G17" s="382">
        <f t="shared" si="2"/>
        <v>4.6838407494145199E-4</v>
      </c>
      <c r="H17" s="379">
        <v>1</v>
      </c>
      <c r="I17" s="382">
        <f t="shared" si="3"/>
        <v>4.6838407494145199E-4</v>
      </c>
      <c r="J17" s="379">
        <v>0</v>
      </c>
      <c r="K17" s="382">
        <f t="shared" si="4"/>
        <v>0</v>
      </c>
      <c r="L17" s="379">
        <v>0</v>
      </c>
      <c r="M17" s="382">
        <f t="shared" si="5"/>
        <v>0</v>
      </c>
      <c r="N17" s="379">
        <v>0</v>
      </c>
      <c r="O17" s="382">
        <f t="shared" si="6"/>
        <v>0</v>
      </c>
      <c r="P17" s="379">
        <f t="shared" si="7"/>
        <v>2135</v>
      </c>
    </row>
    <row r="18" spans="1:16" s="116" customFormat="1" ht="12.95">
      <c r="A18" s="291" t="s">
        <v>122</v>
      </c>
      <c r="B18" s="379">
        <v>975</v>
      </c>
      <c r="C18" s="382">
        <f t="shared" si="0"/>
        <v>0.66101694915254239</v>
      </c>
      <c r="D18" s="379">
        <v>257</v>
      </c>
      <c r="E18" s="382">
        <f t="shared" si="1"/>
        <v>0.17423728813559322</v>
      </c>
      <c r="F18" s="379">
        <v>242</v>
      </c>
      <c r="G18" s="382">
        <f t="shared" si="2"/>
        <v>0.16406779661016949</v>
      </c>
      <c r="H18" s="379">
        <v>1</v>
      </c>
      <c r="I18" s="382">
        <f t="shared" si="3"/>
        <v>6.779661016949153E-4</v>
      </c>
      <c r="J18" s="379">
        <v>0</v>
      </c>
      <c r="K18" s="382">
        <f t="shared" si="4"/>
        <v>0</v>
      </c>
      <c r="L18" s="379">
        <v>0</v>
      </c>
      <c r="M18" s="382">
        <f t="shared" si="5"/>
        <v>0</v>
      </c>
      <c r="N18" s="379">
        <v>0</v>
      </c>
      <c r="O18" s="382">
        <f t="shared" si="6"/>
        <v>0</v>
      </c>
      <c r="P18" s="379">
        <f t="shared" si="7"/>
        <v>1475</v>
      </c>
    </row>
    <row r="19" spans="1:16" s="116" customFormat="1" ht="12.95">
      <c r="A19" s="291" t="s">
        <v>123</v>
      </c>
      <c r="B19" s="379">
        <v>139</v>
      </c>
      <c r="C19" s="382">
        <f t="shared" si="0"/>
        <v>0.6205357142857143</v>
      </c>
      <c r="D19" s="379">
        <v>7</v>
      </c>
      <c r="E19" s="382">
        <f t="shared" si="1"/>
        <v>3.125E-2</v>
      </c>
      <c r="F19" s="379">
        <v>77</v>
      </c>
      <c r="G19" s="382">
        <f t="shared" si="2"/>
        <v>0.34375</v>
      </c>
      <c r="H19" s="379">
        <v>0</v>
      </c>
      <c r="I19" s="382">
        <f t="shared" si="3"/>
        <v>0</v>
      </c>
      <c r="J19" s="379">
        <v>1</v>
      </c>
      <c r="K19" s="382">
        <f t="shared" si="4"/>
        <v>4.464285714285714E-3</v>
      </c>
      <c r="L19" s="379">
        <v>0</v>
      </c>
      <c r="M19" s="382">
        <f t="shared" si="5"/>
        <v>0</v>
      </c>
      <c r="N19" s="379">
        <v>0</v>
      </c>
      <c r="O19" s="382">
        <f t="shared" si="6"/>
        <v>0</v>
      </c>
      <c r="P19" s="379">
        <f t="shared" si="7"/>
        <v>224</v>
      </c>
    </row>
    <row r="20" spans="1:16" s="116" customFormat="1" ht="12.95">
      <c r="A20" s="291" t="s">
        <v>124</v>
      </c>
      <c r="B20" s="379">
        <v>6</v>
      </c>
      <c r="C20" s="382">
        <f t="shared" si="0"/>
        <v>0.8571428571428571</v>
      </c>
      <c r="D20" s="379">
        <v>0</v>
      </c>
      <c r="E20" s="382">
        <f t="shared" si="1"/>
        <v>0</v>
      </c>
      <c r="F20" s="379">
        <v>1</v>
      </c>
      <c r="G20" s="382">
        <f t="shared" si="2"/>
        <v>0.14285714285714285</v>
      </c>
      <c r="H20" s="379">
        <v>0</v>
      </c>
      <c r="I20" s="382">
        <f t="shared" si="3"/>
        <v>0</v>
      </c>
      <c r="J20" s="379">
        <v>0</v>
      </c>
      <c r="K20" s="382">
        <f t="shared" si="4"/>
        <v>0</v>
      </c>
      <c r="L20" s="379">
        <v>0</v>
      </c>
      <c r="M20" s="382">
        <f t="shared" si="5"/>
        <v>0</v>
      </c>
      <c r="N20" s="379">
        <v>0</v>
      </c>
      <c r="O20" s="382">
        <f t="shared" si="6"/>
        <v>0</v>
      </c>
      <c r="P20" s="379">
        <f t="shared" si="7"/>
        <v>7</v>
      </c>
    </row>
    <row r="21" spans="1:16" s="116" customFormat="1" ht="12.95">
      <c r="A21" s="291" t="s">
        <v>125</v>
      </c>
      <c r="B21" s="379">
        <v>436</v>
      </c>
      <c r="C21" s="382">
        <f t="shared" si="0"/>
        <v>0.31054131054131057</v>
      </c>
      <c r="D21" s="379">
        <v>503</v>
      </c>
      <c r="E21" s="382">
        <f t="shared" si="1"/>
        <v>0.35826210826210825</v>
      </c>
      <c r="F21" s="379">
        <v>458</v>
      </c>
      <c r="G21" s="382">
        <f t="shared" si="2"/>
        <v>0.3262108262108262</v>
      </c>
      <c r="H21" s="379">
        <v>7</v>
      </c>
      <c r="I21" s="382">
        <f t="shared" si="3"/>
        <v>4.9857549857549857E-3</v>
      </c>
      <c r="J21" s="379">
        <v>0</v>
      </c>
      <c r="K21" s="382">
        <f t="shared" si="4"/>
        <v>0</v>
      </c>
      <c r="L21" s="379">
        <v>0</v>
      </c>
      <c r="M21" s="382">
        <f t="shared" si="5"/>
        <v>0</v>
      </c>
      <c r="N21" s="379">
        <v>0</v>
      </c>
      <c r="O21" s="382">
        <f t="shared" si="6"/>
        <v>0</v>
      </c>
      <c r="P21" s="379">
        <f t="shared" si="7"/>
        <v>1404</v>
      </c>
    </row>
    <row r="22" spans="1:16" s="116" customFormat="1" ht="12.95">
      <c r="A22" s="291" t="s">
        <v>126</v>
      </c>
      <c r="B22" s="379">
        <v>47</v>
      </c>
      <c r="C22" s="382">
        <f t="shared" si="0"/>
        <v>0.12271540469973891</v>
      </c>
      <c r="D22" s="379">
        <v>155</v>
      </c>
      <c r="E22" s="382">
        <f t="shared" si="1"/>
        <v>0.40469973890339428</v>
      </c>
      <c r="F22" s="379">
        <v>181</v>
      </c>
      <c r="G22" s="382">
        <f t="shared" si="2"/>
        <v>0.47258485639686681</v>
      </c>
      <c r="H22" s="379">
        <v>0</v>
      </c>
      <c r="I22" s="382">
        <f t="shared" si="3"/>
        <v>0</v>
      </c>
      <c r="J22" s="379">
        <v>0</v>
      </c>
      <c r="K22" s="382">
        <f t="shared" si="4"/>
        <v>0</v>
      </c>
      <c r="L22" s="379">
        <v>0</v>
      </c>
      <c r="M22" s="382">
        <f t="shared" si="5"/>
        <v>0</v>
      </c>
      <c r="N22" s="379">
        <v>0</v>
      </c>
      <c r="O22" s="382">
        <f t="shared" si="6"/>
        <v>0</v>
      </c>
      <c r="P22" s="379">
        <f t="shared" si="7"/>
        <v>383</v>
      </c>
    </row>
    <row r="23" spans="1:16" s="116" customFormat="1" ht="12.95">
      <c r="A23" s="291" t="s">
        <v>127</v>
      </c>
      <c r="B23" s="379">
        <v>356</v>
      </c>
      <c r="C23" s="382">
        <f t="shared" si="0"/>
        <v>0.22432262129804661</v>
      </c>
      <c r="D23" s="379">
        <v>185</v>
      </c>
      <c r="E23" s="382">
        <f t="shared" si="1"/>
        <v>0.11657214870825457</v>
      </c>
      <c r="F23" s="379">
        <v>1039</v>
      </c>
      <c r="G23" s="382">
        <f t="shared" si="2"/>
        <v>0.65469439193446755</v>
      </c>
      <c r="H23" s="379">
        <v>1</v>
      </c>
      <c r="I23" s="382">
        <f t="shared" si="3"/>
        <v>6.3011972274732201E-4</v>
      </c>
      <c r="J23" s="379">
        <v>6</v>
      </c>
      <c r="K23" s="382">
        <f t="shared" si="4"/>
        <v>3.780718336483932E-3</v>
      </c>
      <c r="L23" s="379">
        <v>0</v>
      </c>
      <c r="M23" s="382">
        <f t="shared" si="5"/>
        <v>0</v>
      </c>
      <c r="N23" s="379">
        <v>0</v>
      </c>
      <c r="O23" s="382">
        <f t="shared" si="6"/>
        <v>0</v>
      </c>
      <c r="P23" s="379">
        <f t="shared" si="7"/>
        <v>1587</v>
      </c>
    </row>
    <row r="24" spans="1:16" s="116" customFormat="1" ht="12.95">
      <c r="A24" s="291" t="s">
        <v>128</v>
      </c>
      <c r="B24" s="379">
        <v>641</v>
      </c>
      <c r="C24" s="382">
        <f t="shared" si="0"/>
        <v>0.46048850574712646</v>
      </c>
      <c r="D24" s="379">
        <v>423</v>
      </c>
      <c r="E24" s="382">
        <f t="shared" si="1"/>
        <v>0.30387931034482757</v>
      </c>
      <c r="F24" s="379">
        <v>326</v>
      </c>
      <c r="G24" s="382">
        <f t="shared" si="2"/>
        <v>0.23419540229885058</v>
      </c>
      <c r="H24" s="379">
        <v>1</v>
      </c>
      <c r="I24" s="382">
        <f t="shared" si="3"/>
        <v>7.1839080459770114E-4</v>
      </c>
      <c r="J24" s="379">
        <v>0</v>
      </c>
      <c r="K24" s="382">
        <f t="shared" si="4"/>
        <v>0</v>
      </c>
      <c r="L24" s="379">
        <v>1</v>
      </c>
      <c r="M24" s="382">
        <f t="shared" si="5"/>
        <v>7.1839080459770114E-4</v>
      </c>
      <c r="N24" s="379">
        <v>0</v>
      </c>
      <c r="O24" s="382">
        <f t="shared" si="6"/>
        <v>0</v>
      </c>
      <c r="P24" s="379">
        <f t="shared" si="7"/>
        <v>1392</v>
      </c>
    </row>
    <row r="25" spans="1:16" s="116" customFormat="1" ht="12.95">
      <c r="A25" s="291" t="s">
        <v>129</v>
      </c>
      <c r="B25" s="379">
        <v>845</v>
      </c>
      <c r="C25" s="382">
        <f t="shared" si="0"/>
        <v>0.60099573257467998</v>
      </c>
      <c r="D25" s="379">
        <v>546</v>
      </c>
      <c r="E25" s="382">
        <f t="shared" si="1"/>
        <v>0.38833570412517782</v>
      </c>
      <c r="F25" s="379">
        <v>14</v>
      </c>
      <c r="G25" s="382">
        <f t="shared" si="2"/>
        <v>9.9573257467994308E-3</v>
      </c>
      <c r="H25" s="379">
        <v>1</v>
      </c>
      <c r="I25" s="382">
        <f t="shared" si="3"/>
        <v>7.1123755334281653E-4</v>
      </c>
      <c r="J25" s="379">
        <v>0</v>
      </c>
      <c r="K25" s="382">
        <f t="shared" si="4"/>
        <v>0</v>
      </c>
      <c r="L25" s="379">
        <v>0</v>
      </c>
      <c r="M25" s="382">
        <f t="shared" si="5"/>
        <v>0</v>
      </c>
      <c r="N25" s="379">
        <v>0</v>
      </c>
      <c r="O25" s="382">
        <f t="shared" si="6"/>
        <v>0</v>
      </c>
      <c r="P25" s="379">
        <f t="shared" si="7"/>
        <v>1406</v>
      </c>
    </row>
    <row r="26" spans="1:16" s="116" customFormat="1" ht="12.95">
      <c r="A26" s="291" t="s">
        <v>130</v>
      </c>
      <c r="B26" s="379">
        <v>4</v>
      </c>
      <c r="C26" s="382">
        <f t="shared" si="0"/>
        <v>7.2727272727272724E-2</v>
      </c>
      <c r="D26" s="379">
        <v>3</v>
      </c>
      <c r="E26" s="382">
        <f t="shared" si="1"/>
        <v>5.4545454545454543E-2</v>
      </c>
      <c r="F26" s="379">
        <v>48</v>
      </c>
      <c r="G26" s="382">
        <f t="shared" si="2"/>
        <v>0.87272727272727268</v>
      </c>
      <c r="H26" s="379">
        <v>0</v>
      </c>
      <c r="I26" s="382">
        <f t="shared" si="3"/>
        <v>0</v>
      </c>
      <c r="J26" s="379">
        <v>0</v>
      </c>
      <c r="K26" s="382">
        <f t="shared" si="4"/>
        <v>0</v>
      </c>
      <c r="L26" s="379">
        <v>0</v>
      </c>
      <c r="M26" s="382">
        <f t="shared" si="5"/>
        <v>0</v>
      </c>
      <c r="N26" s="379">
        <v>0</v>
      </c>
      <c r="O26" s="382">
        <f t="shared" si="6"/>
        <v>0</v>
      </c>
      <c r="P26" s="379">
        <f t="shared" si="7"/>
        <v>55</v>
      </c>
    </row>
    <row r="27" spans="1:16" s="116" customFormat="1" ht="12.95">
      <c r="A27" s="291" t="s">
        <v>131</v>
      </c>
      <c r="B27" s="379">
        <v>1</v>
      </c>
      <c r="C27" s="382">
        <f t="shared" si="0"/>
        <v>3.2258064516129031E-2</v>
      </c>
      <c r="D27" s="379">
        <v>0</v>
      </c>
      <c r="E27" s="382">
        <f t="shared" si="1"/>
        <v>0</v>
      </c>
      <c r="F27" s="379">
        <v>29</v>
      </c>
      <c r="G27" s="382">
        <f t="shared" si="2"/>
        <v>0.93548387096774188</v>
      </c>
      <c r="H27" s="379">
        <v>1</v>
      </c>
      <c r="I27" s="382">
        <f t="shared" si="3"/>
        <v>3.2258064516129031E-2</v>
      </c>
      <c r="J27" s="379">
        <v>0</v>
      </c>
      <c r="K27" s="382">
        <f t="shared" si="4"/>
        <v>0</v>
      </c>
      <c r="L27" s="379">
        <v>0</v>
      </c>
      <c r="M27" s="382">
        <f t="shared" si="5"/>
        <v>0</v>
      </c>
      <c r="N27" s="379">
        <v>0</v>
      </c>
      <c r="O27" s="382">
        <f t="shared" si="6"/>
        <v>0</v>
      </c>
      <c r="P27" s="379">
        <f t="shared" si="7"/>
        <v>31</v>
      </c>
    </row>
    <row r="28" spans="1:16" s="116" customFormat="1" ht="12.95">
      <c r="A28" s="291" t="s">
        <v>132</v>
      </c>
      <c r="B28" s="379">
        <v>849</v>
      </c>
      <c r="C28" s="382">
        <f t="shared" si="0"/>
        <v>0.64220877458396364</v>
      </c>
      <c r="D28" s="379">
        <v>416</v>
      </c>
      <c r="E28" s="382">
        <f t="shared" si="1"/>
        <v>0.31467473524962181</v>
      </c>
      <c r="F28" s="379">
        <v>57</v>
      </c>
      <c r="G28" s="382">
        <f t="shared" si="2"/>
        <v>4.3116490166414521E-2</v>
      </c>
      <c r="H28" s="379">
        <v>0</v>
      </c>
      <c r="I28" s="382">
        <f t="shared" si="3"/>
        <v>0</v>
      </c>
      <c r="J28" s="379">
        <v>0</v>
      </c>
      <c r="K28" s="382">
        <f t="shared" si="4"/>
        <v>0</v>
      </c>
      <c r="L28" s="379">
        <v>0</v>
      </c>
      <c r="M28" s="382">
        <f t="shared" si="5"/>
        <v>0</v>
      </c>
      <c r="N28" s="379">
        <v>0</v>
      </c>
      <c r="O28" s="382">
        <f t="shared" si="6"/>
        <v>0</v>
      </c>
      <c r="P28" s="379">
        <f t="shared" si="7"/>
        <v>1322</v>
      </c>
    </row>
    <row r="29" spans="1:16" s="116" customFormat="1" ht="12.95">
      <c r="A29" s="291" t="s">
        <v>133</v>
      </c>
      <c r="B29" s="379">
        <v>194</v>
      </c>
      <c r="C29" s="382">
        <f t="shared" si="0"/>
        <v>0.13224267211997273</v>
      </c>
      <c r="D29" s="379">
        <v>146</v>
      </c>
      <c r="E29" s="382">
        <f t="shared" si="1"/>
        <v>9.952283571915474E-2</v>
      </c>
      <c r="F29" s="379">
        <v>832</v>
      </c>
      <c r="G29" s="382">
        <f t="shared" si="2"/>
        <v>0.56714383094751197</v>
      </c>
      <c r="H29" s="379">
        <v>1</v>
      </c>
      <c r="I29" s="382">
        <f t="shared" si="3"/>
        <v>6.8166325835037494E-4</v>
      </c>
      <c r="J29" s="379">
        <v>152</v>
      </c>
      <c r="K29" s="382">
        <f t="shared" si="4"/>
        <v>0.10361281526925699</v>
      </c>
      <c r="L29" s="379">
        <v>142</v>
      </c>
      <c r="M29" s="382">
        <f t="shared" si="5"/>
        <v>9.679618268575324E-2</v>
      </c>
      <c r="N29" s="379">
        <v>0</v>
      </c>
      <c r="O29" s="382">
        <f t="shared" si="6"/>
        <v>0</v>
      </c>
      <c r="P29" s="379">
        <f t="shared" si="7"/>
        <v>1467</v>
      </c>
    </row>
    <row r="30" spans="1:16" s="116" customFormat="1" ht="12.95">
      <c r="A30" s="291" t="s">
        <v>134</v>
      </c>
      <c r="B30" s="379">
        <v>203</v>
      </c>
      <c r="C30" s="382">
        <f t="shared" si="0"/>
        <v>0.41093117408906882</v>
      </c>
      <c r="D30" s="379">
        <v>84</v>
      </c>
      <c r="E30" s="382">
        <f t="shared" si="1"/>
        <v>0.17004048582995951</v>
      </c>
      <c r="F30" s="379">
        <v>207</v>
      </c>
      <c r="G30" s="382">
        <f t="shared" si="2"/>
        <v>0.41902834008097167</v>
      </c>
      <c r="H30" s="379">
        <v>0</v>
      </c>
      <c r="I30" s="382">
        <f t="shared" si="3"/>
        <v>0</v>
      </c>
      <c r="J30" s="379">
        <v>0</v>
      </c>
      <c r="K30" s="382">
        <f t="shared" si="4"/>
        <v>0</v>
      </c>
      <c r="L30" s="379">
        <v>0</v>
      </c>
      <c r="M30" s="382">
        <f t="shared" si="5"/>
        <v>0</v>
      </c>
      <c r="N30" s="379">
        <v>0</v>
      </c>
      <c r="O30" s="382">
        <f t="shared" si="6"/>
        <v>0</v>
      </c>
      <c r="P30" s="379">
        <f t="shared" si="7"/>
        <v>494</v>
      </c>
    </row>
    <row r="31" spans="1:16" s="116" customFormat="1" ht="12.95">
      <c r="A31" s="291" t="s">
        <v>135</v>
      </c>
      <c r="B31" s="379">
        <v>110</v>
      </c>
      <c r="C31" s="382">
        <f t="shared" si="0"/>
        <v>0.625</v>
      </c>
      <c r="D31" s="379">
        <v>9</v>
      </c>
      <c r="E31" s="382">
        <f t="shared" si="1"/>
        <v>5.113636363636364E-2</v>
      </c>
      <c r="F31" s="379">
        <v>57</v>
      </c>
      <c r="G31" s="382">
        <f t="shared" si="2"/>
        <v>0.32386363636363635</v>
      </c>
      <c r="H31" s="379">
        <v>0</v>
      </c>
      <c r="I31" s="382">
        <f t="shared" si="3"/>
        <v>0</v>
      </c>
      <c r="J31" s="379">
        <v>0</v>
      </c>
      <c r="K31" s="382">
        <f t="shared" si="4"/>
        <v>0</v>
      </c>
      <c r="L31" s="379">
        <v>0</v>
      </c>
      <c r="M31" s="382">
        <f t="shared" si="5"/>
        <v>0</v>
      </c>
      <c r="N31" s="379">
        <v>0</v>
      </c>
      <c r="O31" s="382">
        <f t="shared" si="6"/>
        <v>0</v>
      </c>
      <c r="P31" s="379">
        <f t="shared" si="7"/>
        <v>176</v>
      </c>
    </row>
    <row r="32" spans="1:16" s="116" customFormat="1" ht="12.95">
      <c r="A32" s="291" t="s">
        <v>136</v>
      </c>
      <c r="B32" s="379">
        <v>940</v>
      </c>
      <c r="C32" s="382">
        <f t="shared" si="0"/>
        <v>0.48881955278211131</v>
      </c>
      <c r="D32" s="379">
        <v>844</v>
      </c>
      <c r="E32" s="382">
        <f t="shared" si="1"/>
        <v>0.43889755590223611</v>
      </c>
      <c r="F32" s="379">
        <v>129</v>
      </c>
      <c r="G32" s="382">
        <f t="shared" si="2"/>
        <v>6.7082683307332289E-2</v>
      </c>
      <c r="H32" s="379">
        <v>1</v>
      </c>
      <c r="I32" s="382">
        <f t="shared" si="3"/>
        <v>5.2002080083203334E-4</v>
      </c>
      <c r="J32" s="379">
        <v>9</v>
      </c>
      <c r="K32" s="382">
        <f t="shared" si="4"/>
        <v>4.6801872074882997E-3</v>
      </c>
      <c r="L32" s="379">
        <v>0</v>
      </c>
      <c r="M32" s="382">
        <f t="shared" si="5"/>
        <v>0</v>
      </c>
      <c r="N32" s="379">
        <v>0</v>
      </c>
      <c r="O32" s="382">
        <f t="shared" si="6"/>
        <v>0</v>
      </c>
      <c r="P32" s="379">
        <f t="shared" si="7"/>
        <v>1923</v>
      </c>
    </row>
    <row r="33" spans="1:16" s="116" customFormat="1" ht="12.95">
      <c r="A33" s="291" t="s">
        <v>137</v>
      </c>
      <c r="B33" s="379">
        <v>847</v>
      </c>
      <c r="C33" s="382">
        <f t="shared" si="0"/>
        <v>0.86693961105424766</v>
      </c>
      <c r="D33" s="379">
        <v>126</v>
      </c>
      <c r="E33" s="382">
        <f t="shared" si="1"/>
        <v>0.12896622313203684</v>
      </c>
      <c r="F33" s="379">
        <v>3</v>
      </c>
      <c r="G33" s="382">
        <f t="shared" si="2"/>
        <v>3.0706243602865915E-3</v>
      </c>
      <c r="H33" s="379">
        <v>1</v>
      </c>
      <c r="I33" s="382">
        <f t="shared" si="3"/>
        <v>1.0235414534288639E-3</v>
      </c>
      <c r="J33" s="379">
        <v>0</v>
      </c>
      <c r="K33" s="382">
        <f t="shared" si="4"/>
        <v>0</v>
      </c>
      <c r="L33" s="379">
        <v>0</v>
      </c>
      <c r="M33" s="382">
        <f t="shared" si="5"/>
        <v>0</v>
      </c>
      <c r="N33" s="379">
        <v>0</v>
      </c>
      <c r="O33" s="382">
        <f t="shared" si="6"/>
        <v>0</v>
      </c>
      <c r="P33" s="379">
        <f t="shared" si="7"/>
        <v>977</v>
      </c>
    </row>
    <row r="34" spans="1:16" s="116" customFormat="1" ht="12.95">
      <c r="A34" s="291" t="s">
        <v>138</v>
      </c>
      <c r="B34" s="379">
        <v>886</v>
      </c>
      <c r="C34" s="382">
        <f t="shared" si="0"/>
        <v>0.59503022162525188</v>
      </c>
      <c r="D34" s="379">
        <v>498</v>
      </c>
      <c r="E34" s="382">
        <f t="shared" si="1"/>
        <v>0.33445265278710545</v>
      </c>
      <c r="F34" s="379">
        <v>102</v>
      </c>
      <c r="G34" s="382">
        <f t="shared" si="2"/>
        <v>6.8502350570852924E-2</v>
      </c>
      <c r="H34" s="379">
        <v>1</v>
      </c>
      <c r="I34" s="382">
        <f t="shared" si="3"/>
        <v>6.7159167226326397E-4</v>
      </c>
      <c r="J34" s="379">
        <v>0</v>
      </c>
      <c r="K34" s="382">
        <f t="shared" si="4"/>
        <v>0</v>
      </c>
      <c r="L34" s="379">
        <v>2</v>
      </c>
      <c r="M34" s="382">
        <f t="shared" si="5"/>
        <v>1.3431833445265279E-3</v>
      </c>
      <c r="N34" s="379">
        <v>0</v>
      </c>
      <c r="O34" s="382">
        <f t="shared" si="6"/>
        <v>0</v>
      </c>
      <c r="P34" s="379">
        <f t="shared" si="7"/>
        <v>1489</v>
      </c>
    </row>
    <row r="35" spans="1:16" s="116" customFormat="1" ht="12.95">
      <c r="A35" s="291" t="s">
        <v>139</v>
      </c>
      <c r="B35" s="379">
        <v>791</v>
      </c>
      <c r="C35" s="382">
        <f t="shared" si="0"/>
        <v>0.88182831661092531</v>
      </c>
      <c r="D35" s="379">
        <v>55</v>
      </c>
      <c r="E35" s="382">
        <f t="shared" si="1"/>
        <v>6.1315496098104792E-2</v>
      </c>
      <c r="F35" s="379">
        <v>51</v>
      </c>
      <c r="G35" s="382">
        <f t="shared" si="2"/>
        <v>5.6856187290969896E-2</v>
      </c>
      <c r="H35" s="379">
        <v>0</v>
      </c>
      <c r="I35" s="382">
        <f t="shared" si="3"/>
        <v>0</v>
      </c>
      <c r="J35" s="379">
        <v>0</v>
      </c>
      <c r="K35" s="382">
        <f t="shared" si="4"/>
        <v>0</v>
      </c>
      <c r="L35" s="379">
        <v>0</v>
      </c>
      <c r="M35" s="382">
        <f t="shared" si="5"/>
        <v>0</v>
      </c>
      <c r="N35" s="379">
        <v>0</v>
      </c>
      <c r="O35" s="382">
        <f t="shared" si="6"/>
        <v>0</v>
      </c>
      <c r="P35" s="379">
        <f t="shared" si="7"/>
        <v>897</v>
      </c>
    </row>
    <row r="36" spans="1:16" s="116" customFormat="1" ht="12.95">
      <c r="A36" s="291" t="s">
        <v>140</v>
      </c>
      <c r="B36" s="379">
        <v>933</v>
      </c>
      <c r="C36" s="382">
        <f t="shared" si="0"/>
        <v>0.68602941176470589</v>
      </c>
      <c r="D36" s="379">
        <v>164</v>
      </c>
      <c r="E36" s="382">
        <f t="shared" si="1"/>
        <v>0.12058823529411765</v>
      </c>
      <c r="F36" s="379">
        <v>263</v>
      </c>
      <c r="G36" s="382">
        <f t="shared" si="2"/>
        <v>0.19338235294117648</v>
      </c>
      <c r="H36" s="379">
        <v>0</v>
      </c>
      <c r="I36" s="382">
        <f t="shared" si="3"/>
        <v>0</v>
      </c>
      <c r="J36" s="379">
        <v>0</v>
      </c>
      <c r="K36" s="382">
        <f t="shared" si="4"/>
        <v>0</v>
      </c>
      <c r="L36" s="379">
        <v>0</v>
      </c>
      <c r="M36" s="382">
        <f t="shared" si="5"/>
        <v>0</v>
      </c>
      <c r="N36" s="379">
        <v>0</v>
      </c>
      <c r="O36" s="382">
        <f t="shared" si="6"/>
        <v>0</v>
      </c>
      <c r="P36" s="379">
        <f t="shared" si="7"/>
        <v>1360</v>
      </c>
    </row>
    <row r="37" spans="1:16" s="116" customFormat="1" ht="12.95">
      <c r="A37" s="291" t="s">
        <v>141</v>
      </c>
      <c r="B37" s="379">
        <v>897</v>
      </c>
      <c r="C37" s="382">
        <f t="shared" si="0"/>
        <v>0.85185185185185186</v>
      </c>
      <c r="D37" s="379">
        <v>156</v>
      </c>
      <c r="E37" s="382">
        <f t="shared" si="1"/>
        <v>0.14814814814814814</v>
      </c>
      <c r="F37" s="379">
        <v>0</v>
      </c>
      <c r="G37" s="382">
        <f t="shared" si="2"/>
        <v>0</v>
      </c>
      <c r="H37" s="379">
        <v>0</v>
      </c>
      <c r="I37" s="382">
        <f t="shared" si="3"/>
        <v>0</v>
      </c>
      <c r="J37" s="379">
        <v>0</v>
      </c>
      <c r="K37" s="382">
        <f t="shared" si="4"/>
        <v>0</v>
      </c>
      <c r="L37" s="379">
        <v>0</v>
      </c>
      <c r="M37" s="382">
        <f t="shared" si="5"/>
        <v>0</v>
      </c>
      <c r="N37" s="379">
        <v>0</v>
      </c>
      <c r="O37" s="382">
        <f t="shared" si="6"/>
        <v>0</v>
      </c>
      <c r="P37" s="379">
        <f t="shared" si="7"/>
        <v>1053</v>
      </c>
    </row>
    <row r="38" spans="1:16" s="116" customFormat="1" ht="12.95">
      <c r="A38" s="291" t="s">
        <v>142</v>
      </c>
      <c r="B38" s="379">
        <v>218</v>
      </c>
      <c r="C38" s="382">
        <f t="shared" si="0"/>
        <v>0.52530120481927711</v>
      </c>
      <c r="D38" s="379">
        <v>112</v>
      </c>
      <c r="E38" s="382">
        <f t="shared" si="1"/>
        <v>0.26987951807228916</v>
      </c>
      <c r="F38" s="379">
        <v>85</v>
      </c>
      <c r="G38" s="382">
        <f t="shared" si="2"/>
        <v>0.20481927710843373</v>
      </c>
      <c r="H38" s="379">
        <v>0</v>
      </c>
      <c r="I38" s="382">
        <f t="shared" si="3"/>
        <v>0</v>
      </c>
      <c r="J38" s="379">
        <v>0</v>
      </c>
      <c r="K38" s="382">
        <f t="shared" si="4"/>
        <v>0</v>
      </c>
      <c r="L38" s="379">
        <v>0</v>
      </c>
      <c r="M38" s="382">
        <f t="shared" si="5"/>
        <v>0</v>
      </c>
      <c r="N38" s="379">
        <v>0</v>
      </c>
      <c r="O38" s="382">
        <f t="shared" si="6"/>
        <v>0</v>
      </c>
      <c r="P38" s="379">
        <f t="shared" si="7"/>
        <v>415</v>
      </c>
    </row>
    <row r="39" spans="1:16" s="116" customFormat="1" ht="12.95">
      <c r="A39" s="291" t="s">
        <v>143</v>
      </c>
      <c r="B39" s="379">
        <v>1068</v>
      </c>
      <c r="C39" s="382">
        <f t="shared" si="0"/>
        <v>0.66500622665006226</v>
      </c>
      <c r="D39" s="379">
        <v>426</v>
      </c>
      <c r="E39" s="382">
        <f t="shared" si="1"/>
        <v>0.26525529265255293</v>
      </c>
      <c r="F39" s="379">
        <v>112</v>
      </c>
      <c r="G39" s="382">
        <f t="shared" si="2"/>
        <v>6.9738480697384808E-2</v>
      </c>
      <c r="H39" s="379">
        <v>0</v>
      </c>
      <c r="I39" s="382">
        <f t="shared" si="3"/>
        <v>0</v>
      </c>
      <c r="J39" s="379">
        <v>0</v>
      </c>
      <c r="K39" s="382">
        <f t="shared" si="4"/>
        <v>0</v>
      </c>
      <c r="L39" s="379">
        <v>0</v>
      </c>
      <c r="M39" s="382">
        <f t="shared" si="5"/>
        <v>0</v>
      </c>
      <c r="N39" s="379">
        <v>0</v>
      </c>
      <c r="O39" s="382">
        <f t="shared" si="6"/>
        <v>0</v>
      </c>
      <c r="P39" s="379">
        <f t="shared" si="7"/>
        <v>1606</v>
      </c>
    </row>
    <row r="40" spans="1:16" s="116" customFormat="1" ht="12.95">
      <c r="A40" s="291" t="s">
        <v>144</v>
      </c>
      <c r="B40" s="379">
        <v>933</v>
      </c>
      <c r="C40" s="382">
        <f t="shared" si="0"/>
        <v>0.78075313807531377</v>
      </c>
      <c r="D40" s="379">
        <v>149</v>
      </c>
      <c r="E40" s="382">
        <f t="shared" si="1"/>
        <v>0.12468619246861924</v>
      </c>
      <c r="F40" s="379">
        <v>112</v>
      </c>
      <c r="G40" s="382">
        <f t="shared" si="2"/>
        <v>9.372384937238494E-2</v>
      </c>
      <c r="H40" s="379">
        <v>0</v>
      </c>
      <c r="I40" s="382">
        <f t="shared" si="3"/>
        <v>0</v>
      </c>
      <c r="J40" s="379">
        <v>1</v>
      </c>
      <c r="K40" s="382">
        <f t="shared" si="4"/>
        <v>8.3682008368200832E-4</v>
      </c>
      <c r="L40" s="379">
        <v>0</v>
      </c>
      <c r="M40" s="382">
        <f t="shared" si="5"/>
        <v>0</v>
      </c>
      <c r="N40" s="379">
        <v>0</v>
      </c>
      <c r="O40" s="382">
        <f t="shared" si="6"/>
        <v>0</v>
      </c>
      <c r="P40" s="379">
        <f t="shared" si="7"/>
        <v>1195</v>
      </c>
    </row>
    <row r="41" spans="1:16" s="116" customFormat="1" ht="12.95">
      <c r="A41" s="291" t="s">
        <v>145</v>
      </c>
      <c r="B41" s="379">
        <v>1</v>
      </c>
      <c r="C41" s="382">
        <f t="shared" si="0"/>
        <v>4.1666666666666664E-2</v>
      </c>
      <c r="D41" s="379">
        <v>2</v>
      </c>
      <c r="E41" s="382">
        <f t="shared" si="1"/>
        <v>8.3333333333333329E-2</v>
      </c>
      <c r="F41" s="379">
        <v>21</v>
      </c>
      <c r="G41" s="382">
        <f t="shared" si="2"/>
        <v>0.875</v>
      </c>
      <c r="H41" s="379">
        <v>0</v>
      </c>
      <c r="I41" s="382">
        <f t="shared" si="3"/>
        <v>0</v>
      </c>
      <c r="J41" s="379">
        <v>0</v>
      </c>
      <c r="K41" s="382">
        <f t="shared" si="4"/>
        <v>0</v>
      </c>
      <c r="L41" s="379">
        <v>0</v>
      </c>
      <c r="M41" s="382">
        <f t="shared" si="5"/>
        <v>0</v>
      </c>
      <c r="N41" s="379">
        <v>0</v>
      </c>
      <c r="O41" s="382">
        <f t="shared" si="6"/>
        <v>0</v>
      </c>
      <c r="P41" s="379">
        <f t="shared" si="7"/>
        <v>24</v>
      </c>
    </row>
    <row r="42" spans="1:16" s="116" customFormat="1" ht="12.95">
      <c r="A42" s="291" t="s">
        <v>146</v>
      </c>
      <c r="B42" s="379">
        <v>0</v>
      </c>
      <c r="C42" s="382">
        <f t="shared" si="0"/>
        <v>0</v>
      </c>
      <c r="D42" s="379">
        <v>35</v>
      </c>
      <c r="E42" s="382">
        <f t="shared" si="1"/>
        <v>0.546875</v>
      </c>
      <c r="F42" s="379">
        <v>29</v>
      </c>
      <c r="G42" s="382">
        <f t="shared" si="2"/>
        <v>0.453125</v>
      </c>
      <c r="H42" s="379">
        <v>0</v>
      </c>
      <c r="I42" s="382">
        <f t="shared" si="3"/>
        <v>0</v>
      </c>
      <c r="J42" s="379">
        <v>0</v>
      </c>
      <c r="K42" s="382">
        <f t="shared" si="4"/>
        <v>0</v>
      </c>
      <c r="L42" s="379">
        <v>0</v>
      </c>
      <c r="M42" s="382">
        <f t="shared" si="5"/>
        <v>0</v>
      </c>
      <c r="N42" s="379">
        <v>0</v>
      </c>
      <c r="O42" s="382">
        <f t="shared" si="6"/>
        <v>0</v>
      </c>
      <c r="P42" s="379">
        <f t="shared" si="7"/>
        <v>64</v>
      </c>
    </row>
    <row r="43" spans="1:16" s="116" customFormat="1" ht="12.95"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</row>
    <row r="44" spans="1:16" s="116" customFormat="1" ht="12.95">
      <c r="A44" s="135" t="s">
        <v>154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</row>
  </sheetData>
  <sheetProtection selectLockedCells="1" selectUnlockedCells="1"/>
  <mergeCells count="10">
    <mergeCell ref="A3:P3"/>
    <mergeCell ref="A7:A9"/>
    <mergeCell ref="B7:P7"/>
    <mergeCell ref="B8:C8"/>
    <mergeCell ref="D8:E8"/>
    <mergeCell ref="F8:G8"/>
    <mergeCell ref="H8:I8"/>
    <mergeCell ref="J8:K8"/>
    <mergeCell ref="L8:M8"/>
    <mergeCell ref="N8:O8"/>
  </mergeCells>
  <conditionalFormatting sqref="A4:C4">
    <cfRule type="duplicateValues" dxfId="203" priority="5"/>
  </conditionalFormatting>
  <conditionalFormatting sqref="B5:C5">
    <cfRule type="duplicateValues" dxfId="202" priority="4"/>
  </conditionalFormatting>
  <conditionalFormatting sqref="A5">
    <cfRule type="duplicateValues" dxfId="201" priority="3"/>
  </conditionalFormatting>
  <conditionalFormatting sqref="D4:P4">
    <cfRule type="duplicateValues" dxfId="200" priority="2"/>
  </conditionalFormatting>
  <conditionalFormatting sqref="D5:P5">
    <cfRule type="duplicateValues" dxfId="19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0299-8CBF-D84F-BA73-7B1FE8D904D7}">
  <dimension ref="A1:L43"/>
  <sheetViews>
    <sheetView showGridLines="0" zoomScale="87" zoomScaleNormal="87" workbookViewId="0">
      <selection activeCell="I34" sqref="I34"/>
    </sheetView>
  </sheetViews>
  <sheetFormatPr defaultColWidth="11.42578125" defaultRowHeight="15"/>
  <cols>
    <col min="1" max="1" width="27.42578125" style="128" customWidth="1"/>
    <col min="2" max="2" width="17.140625" style="128" customWidth="1"/>
    <col min="3" max="13" width="9.85546875" style="128" customWidth="1"/>
    <col min="14" max="256" width="11.42578125" style="128"/>
    <col min="257" max="257" width="27.42578125" style="128" customWidth="1"/>
    <col min="258" max="258" width="17.140625" style="128" customWidth="1"/>
    <col min="259" max="269" width="9.85546875" style="128" customWidth="1"/>
    <col min="270" max="512" width="11.42578125" style="128"/>
    <col min="513" max="513" width="27.42578125" style="128" customWidth="1"/>
    <col min="514" max="514" width="17.140625" style="128" customWidth="1"/>
    <col min="515" max="525" width="9.85546875" style="128" customWidth="1"/>
    <col min="526" max="768" width="11.42578125" style="128"/>
    <col min="769" max="769" width="27.42578125" style="128" customWidth="1"/>
    <col min="770" max="770" width="17.140625" style="128" customWidth="1"/>
    <col min="771" max="781" width="9.85546875" style="128" customWidth="1"/>
    <col min="782" max="1024" width="11.42578125" style="128"/>
    <col min="1025" max="1025" width="27.42578125" style="128" customWidth="1"/>
    <col min="1026" max="1026" width="17.140625" style="128" customWidth="1"/>
    <col min="1027" max="1037" width="9.85546875" style="128" customWidth="1"/>
    <col min="1038" max="1280" width="11.42578125" style="128"/>
    <col min="1281" max="1281" width="27.42578125" style="128" customWidth="1"/>
    <col min="1282" max="1282" width="17.140625" style="128" customWidth="1"/>
    <col min="1283" max="1293" width="9.85546875" style="128" customWidth="1"/>
    <col min="1294" max="1536" width="11.42578125" style="128"/>
    <col min="1537" max="1537" width="27.42578125" style="128" customWidth="1"/>
    <col min="1538" max="1538" width="17.140625" style="128" customWidth="1"/>
    <col min="1539" max="1549" width="9.85546875" style="128" customWidth="1"/>
    <col min="1550" max="1792" width="11.42578125" style="128"/>
    <col min="1793" max="1793" width="27.42578125" style="128" customWidth="1"/>
    <col min="1794" max="1794" width="17.140625" style="128" customWidth="1"/>
    <col min="1795" max="1805" width="9.85546875" style="128" customWidth="1"/>
    <col min="1806" max="2048" width="11.42578125" style="128"/>
    <col min="2049" max="2049" width="27.42578125" style="128" customWidth="1"/>
    <col min="2050" max="2050" width="17.140625" style="128" customWidth="1"/>
    <col min="2051" max="2061" width="9.85546875" style="128" customWidth="1"/>
    <col min="2062" max="2304" width="11.42578125" style="128"/>
    <col min="2305" max="2305" width="27.42578125" style="128" customWidth="1"/>
    <col min="2306" max="2306" width="17.140625" style="128" customWidth="1"/>
    <col min="2307" max="2317" width="9.85546875" style="128" customWidth="1"/>
    <col min="2318" max="2560" width="11.42578125" style="128"/>
    <col min="2561" max="2561" width="27.42578125" style="128" customWidth="1"/>
    <col min="2562" max="2562" width="17.140625" style="128" customWidth="1"/>
    <col min="2563" max="2573" width="9.85546875" style="128" customWidth="1"/>
    <col min="2574" max="2816" width="11.42578125" style="128"/>
    <col min="2817" max="2817" width="27.42578125" style="128" customWidth="1"/>
    <col min="2818" max="2818" width="17.140625" style="128" customWidth="1"/>
    <col min="2819" max="2829" width="9.85546875" style="128" customWidth="1"/>
    <col min="2830" max="3072" width="11.42578125" style="128"/>
    <col min="3073" max="3073" width="27.42578125" style="128" customWidth="1"/>
    <col min="3074" max="3074" width="17.140625" style="128" customWidth="1"/>
    <col min="3075" max="3085" width="9.85546875" style="128" customWidth="1"/>
    <col min="3086" max="3328" width="11.42578125" style="128"/>
    <col min="3329" max="3329" width="27.42578125" style="128" customWidth="1"/>
    <col min="3330" max="3330" width="17.140625" style="128" customWidth="1"/>
    <col min="3331" max="3341" width="9.85546875" style="128" customWidth="1"/>
    <col min="3342" max="3584" width="11.42578125" style="128"/>
    <col min="3585" max="3585" width="27.42578125" style="128" customWidth="1"/>
    <col min="3586" max="3586" width="17.140625" style="128" customWidth="1"/>
    <col min="3587" max="3597" width="9.85546875" style="128" customWidth="1"/>
    <col min="3598" max="3840" width="11.42578125" style="128"/>
    <col min="3841" max="3841" width="27.42578125" style="128" customWidth="1"/>
    <col min="3842" max="3842" width="17.140625" style="128" customWidth="1"/>
    <col min="3843" max="3853" width="9.85546875" style="128" customWidth="1"/>
    <col min="3854" max="4096" width="11.42578125" style="128"/>
    <col min="4097" max="4097" width="27.42578125" style="128" customWidth="1"/>
    <col min="4098" max="4098" width="17.140625" style="128" customWidth="1"/>
    <col min="4099" max="4109" width="9.85546875" style="128" customWidth="1"/>
    <col min="4110" max="4352" width="11.42578125" style="128"/>
    <col min="4353" max="4353" width="27.42578125" style="128" customWidth="1"/>
    <col min="4354" max="4354" width="17.140625" style="128" customWidth="1"/>
    <col min="4355" max="4365" width="9.85546875" style="128" customWidth="1"/>
    <col min="4366" max="4608" width="11.42578125" style="128"/>
    <col min="4609" max="4609" width="27.42578125" style="128" customWidth="1"/>
    <col min="4610" max="4610" width="17.140625" style="128" customWidth="1"/>
    <col min="4611" max="4621" width="9.85546875" style="128" customWidth="1"/>
    <col min="4622" max="4864" width="11.42578125" style="128"/>
    <col min="4865" max="4865" width="27.42578125" style="128" customWidth="1"/>
    <col min="4866" max="4866" width="17.140625" style="128" customWidth="1"/>
    <col min="4867" max="4877" width="9.85546875" style="128" customWidth="1"/>
    <col min="4878" max="5120" width="11.42578125" style="128"/>
    <col min="5121" max="5121" width="27.42578125" style="128" customWidth="1"/>
    <col min="5122" max="5122" width="17.140625" style="128" customWidth="1"/>
    <col min="5123" max="5133" width="9.85546875" style="128" customWidth="1"/>
    <col min="5134" max="5376" width="11.42578125" style="128"/>
    <col min="5377" max="5377" width="27.42578125" style="128" customWidth="1"/>
    <col min="5378" max="5378" width="17.140625" style="128" customWidth="1"/>
    <col min="5379" max="5389" width="9.85546875" style="128" customWidth="1"/>
    <col min="5390" max="5632" width="11.42578125" style="128"/>
    <col min="5633" max="5633" width="27.42578125" style="128" customWidth="1"/>
    <col min="5634" max="5634" width="17.140625" style="128" customWidth="1"/>
    <col min="5635" max="5645" width="9.85546875" style="128" customWidth="1"/>
    <col min="5646" max="5888" width="11.42578125" style="128"/>
    <col min="5889" max="5889" width="27.42578125" style="128" customWidth="1"/>
    <col min="5890" max="5890" width="17.140625" style="128" customWidth="1"/>
    <col min="5891" max="5901" width="9.85546875" style="128" customWidth="1"/>
    <col min="5902" max="6144" width="11.42578125" style="128"/>
    <col min="6145" max="6145" width="27.42578125" style="128" customWidth="1"/>
    <col min="6146" max="6146" width="17.140625" style="128" customWidth="1"/>
    <col min="6147" max="6157" width="9.85546875" style="128" customWidth="1"/>
    <col min="6158" max="6400" width="11.42578125" style="128"/>
    <col min="6401" max="6401" width="27.42578125" style="128" customWidth="1"/>
    <col min="6402" max="6402" width="17.140625" style="128" customWidth="1"/>
    <col min="6403" max="6413" width="9.85546875" style="128" customWidth="1"/>
    <col min="6414" max="6656" width="11.42578125" style="128"/>
    <col min="6657" max="6657" width="27.42578125" style="128" customWidth="1"/>
    <col min="6658" max="6658" width="17.140625" style="128" customWidth="1"/>
    <col min="6659" max="6669" width="9.85546875" style="128" customWidth="1"/>
    <col min="6670" max="6912" width="11.42578125" style="128"/>
    <col min="6913" max="6913" width="27.42578125" style="128" customWidth="1"/>
    <col min="6914" max="6914" width="17.140625" style="128" customWidth="1"/>
    <col min="6915" max="6925" width="9.85546875" style="128" customWidth="1"/>
    <col min="6926" max="7168" width="11.42578125" style="128"/>
    <col min="7169" max="7169" width="27.42578125" style="128" customWidth="1"/>
    <col min="7170" max="7170" width="17.140625" style="128" customWidth="1"/>
    <col min="7171" max="7181" width="9.85546875" style="128" customWidth="1"/>
    <col min="7182" max="7424" width="11.42578125" style="128"/>
    <col min="7425" max="7425" width="27.42578125" style="128" customWidth="1"/>
    <col min="7426" max="7426" width="17.140625" style="128" customWidth="1"/>
    <col min="7427" max="7437" width="9.85546875" style="128" customWidth="1"/>
    <col min="7438" max="7680" width="11.42578125" style="128"/>
    <col min="7681" max="7681" width="27.42578125" style="128" customWidth="1"/>
    <col min="7682" max="7682" width="17.140625" style="128" customWidth="1"/>
    <col min="7683" max="7693" width="9.85546875" style="128" customWidth="1"/>
    <col min="7694" max="7936" width="11.42578125" style="128"/>
    <col min="7937" max="7937" width="27.42578125" style="128" customWidth="1"/>
    <col min="7938" max="7938" width="17.140625" style="128" customWidth="1"/>
    <col min="7939" max="7949" width="9.85546875" style="128" customWidth="1"/>
    <col min="7950" max="8192" width="11.42578125" style="128"/>
    <col min="8193" max="8193" width="27.42578125" style="128" customWidth="1"/>
    <col min="8194" max="8194" width="17.140625" style="128" customWidth="1"/>
    <col min="8195" max="8205" width="9.85546875" style="128" customWidth="1"/>
    <col min="8206" max="8448" width="11.42578125" style="128"/>
    <col min="8449" max="8449" width="27.42578125" style="128" customWidth="1"/>
    <col min="8450" max="8450" width="17.140625" style="128" customWidth="1"/>
    <col min="8451" max="8461" width="9.85546875" style="128" customWidth="1"/>
    <col min="8462" max="8704" width="11.42578125" style="128"/>
    <col min="8705" max="8705" width="27.42578125" style="128" customWidth="1"/>
    <col min="8706" max="8706" width="17.140625" style="128" customWidth="1"/>
    <col min="8707" max="8717" width="9.85546875" style="128" customWidth="1"/>
    <col min="8718" max="8960" width="11.42578125" style="128"/>
    <col min="8961" max="8961" width="27.42578125" style="128" customWidth="1"/>
    <col min="8962" max="8962" width="17.140625" style="128" customWidth="1"/>
    <col min="8963" max="8973" width="9.85546875" style="128" customWidth="1"/>
    <col min="8974" max="9216" width="11.42578125" style="128"/>
    <col min="9217" max="9217" width="27.42578125" style="128" customWidth="1"/>
    <col min="9218" max="9218" width="17.140625" style="128" customWidth="1"/>
    <col min="9219" max="9229" width="9.85546875" style="128" customWidth="1"/>
    <col min="9230" max="9472" width="11.42578125" style="128"/>
    <col min="9473" max="9473" width="27.42578125" style="128" customWidth="1"/>
    <col min="9474" max="9474" width="17.140625" style="128" customWidth="1"/>
    <col min="9475" max="9485" width="9.85546875" style="128" customWidth="1"/>
    <col min="9486" max="9728" width="11.42578125" style="128"/>
    <col min="9729" max="9729" width="27.42578125" style="128" customWidth="1"/>
    <col min="9730" max="9730" width="17.140625" style="128" customWidth="1"/>
    <col min="9731" max="9741" width="9.85546875" style="128" customWidth="1"/>
    <col min="9742" max="9984" width="11.42578125" style="128"/>
    <col min="9985" max="9985" width="27.42578125" style="128" customWidth="1"/>
    <col min="9986" max="9986" width="17.140625" style="128" customWidth="1"/>
    <col min="9987" max="9997" width="9.85546875" style="128" customWidth="1"/>
    <col min="9998" max="10240" width="11.42578125" style="128"/>
    <col min="10241" max="10241" width="27.42578125" style="128" customWidth="1"/>
    <col min="10242" max="10242" width="17.140625" style="128" customWidth="1"/>
    <col min="10243" max="10253" width="9.85546875" style="128" customWidth="1"/>
    <col min="10254" max="10496" width="11.42578125" style="128"/>
    <col min="10497" max="10497" width="27.42578125" style="128" customWidth="1"/>
    <col min="10498" max="10498" width="17.140625" style="128" customWidth="1"/>
    <col min="10499" max="10509" width="9.85546875" style="128" customWidth="1"/>
    <col min="10510" max="10752" width="11.42578125" style="128"/>
    <col min="10753" max="10753" width="27.42578125" style="128" customWidth="1"/>
    <col min="10754" max="10754" width="17.140625" style="128" customWidth="1"/>
    <col min="10755" max="10765" width="9.85546875" style="128" customWidth="1"/>
    <col min="10766" max="11008" width="11.42578125" style="128"/>
    <col min="11009" max="11009" width="27.42578125" style="128" customWidth="1"/>
    <col min="11010" max="11010" width="17.140625" style="128" customWidth="1"/>
    <col min="11011" max="11021" width="9.85546875" style="128" customWidth="1"/>
    <col min="11022" max="11264" width="11.42578125" style="128"/>
    <col min="11265" max="11265" width="27.42578125" style="128" customWidth="1"/>
    <col min="11266" max="11266" width="17.140625" style="128" customWidth="1"/>
    <col min="11267" max="11277" width="9.85546875" style="128" customWidth="1"/>
    <col min="11278" max="11520" width="11.42578125" style="128"/>
    <col min="11521" max="11521" width="27.42578125" style="128" customWidth="1"/>
    <col min="11522" max="11522" width="17.140625" style="128" customWidth="1"/>
    <col min="11523" max="11533" width="9.85546875" style="128" customWidth="1"/>
    <col min="11534" max="11776" width="11.42578125" style="128"/>
    <col min="11777" max="11777" width="27.42578125" style="128" customWidth="1"/>
    <col min="11778" max="11778" width="17.140625" style="128" customWidth="1"/>
    <col min="11779" max="11789" width="9.85546875" style="128" customWidth="1"/>
    <col min="11790" max="12032" width="11.42578125" style="128"/>
    <col min="12033" max="12033" width="27.42578125" style="128" customWidth="1"/>
    <col min="12034" max="12034" width="17.140625" style="128" customWidth="1"/>
    <col min="12035" max="12045" width="9.85546875" style="128" customWidth="1"/>
    <col min="12046" max="12288" width="11.42578125" style="128"/>
    <col min="12289" max="12289" width="27.42578125" style="128" customWidth="1"/>
    <col min="12290" max="12290" width="17.140625" style="128" customWidth="1"/>
    <col min="12291" max="12301" width="9.85546875" style="128" customWidth="1"/>
    <col min="12302" max="12544" width="11.42578125" style="128"/>
    <col min="12545" max="12545" width="27.42578125" style="128" customWidth="1"/>
    <col min="12546" max="12546" width="17.140625" style="128" customWidth="1"/>
    <col min="12547" max="12557" width="9.85546875" style="128" customWidth="1"/>
    <col min="12558" max="12800" width="11.42578125" style="128"/>
    <col min="12801" max="12801" width="27.42578125" style="128" customWidth="1"/>
    <col min="12802" max="12802" width="17.140625" style="128" customWidth="1"/>
    <col min="12803" max="12813" width="9.85546875" style="128" customWidth="1"/>
    <col min="12814" max="13056" width="11.42578125" style="128"/>
    <col min="13057" max="13057" width="27.42578125" style="128" customWidth="1"/>
    <col min="13058" max="13058" width="17.140625" style="128" customWidth="1"/>
    <col min="13059" max="13069" width="9.85546875" style="128" customWidth="1"/>
    <col min="13070" max="13312" width="11.42578125" style="128"/>
    <col min="13313" max="13313" width="27.42578125" style="128" customWidth="1"/>
    <col min="13314" max="13314" width="17.140625" style="128" customWidth="1"/>
    <col min="13315" max="13325" width="9.85546875" style="128" customWidth="1"/>
    <col min="13326" max="13568" width="11.42578125" style="128"/>
    <col min="13569" max="13569" width="27.42578125" style="128" customWidth="1"/>
    <col min="13570" max="13570" width="17.140625" style="128" customWidth="1"/>
    <col min="13571" max="13581" width="9.85546875" style="128" customWidth="1"/>
    <col min="13582" max="13824" width="11.42578125" style="128"/>
    <col min="13825" max="13825" width="27.42578125" style="128" customWidth="1"/>
    <col min="13826" max="13826" width="17.140625" style="128" customWidth="1"/>
    <col min="13827" max="13837" width="9.85546875" style="128" customWidth="1"/>
    <col min="13838" max="14080" width="11.42578125" style="128"/>
    <col min="14081" max="14081" width="27.42578125" style="128" customWidth="1"/>
    <col min="14082" max="14082" width="17.140625" style="128" customWidth="1"/>
    <col min="14083" max="14093" width="9.85546875" style="128" customWidth="1"/>
    <col min="14094" max="14336" width="11.42578125" style="128"/>
    <col min="14337" max="14337" width="27.42578125" style="128" customWidth="1"/>
    <col min="14338" max="14338" width="17.140625" style="128" customWidth="1"/>
    <col min="14339" max="14349" width="9.85546875" style="128" customWidth="1"/>
    <col min="14350" max="14592" width="11.42578125" style="128"/>
    <col min="14593" max="14593" width="27.42578125" style="128" customWidth="1"/>
    <col min="14594" max="14594" width="17.140625" style="128" customWidth="1"/>
    <col min="14595" max="14605" width="9.85546875" style="128" customWidth="1"/>
    <col min="14606" max="14848" width="11.42578125" style="128"/>
    <col min="14849" max="14849" width="27.42578125" style="128" customWidth="1"/>
    <col min="14850" max="14850" width="17.140625" style="128" customWidth="1"/>
    <col min="14851" max="14861" width="9.85546875" style="128" customWidth="1"/>
    <col min="14862" max="15104" width="11.42578125" style="128"/>
    <col min="15105" max="15105" width="27.42578125" style="128" customWidth="1"/>
    <col min="15106" max="15106" width="17.140625" style="128" customWidth="1"/>
    <col min="15107" max="15117" width="9.85546875" style="128" customWidth="1"/>
    <col min="15118" max="15360" width="11.42578125" style="128"/>
    <col min="15361" max="15361" width="27.42578125" style="128" customWidth="1"/>
    <col min="15362" max="15362" width="17.140625" style="128" customWidth="1"/>
    <col min="15363" max="15373" width="9.85546875" style="128" customWidth="1"/>
    <col min="15374" max="15616" width="11.42578125" style="128"/>
    <col min="15617" max="15617" width="27.42578125" style="128" customWidth="1"/>
    <col min="15618" max="15618" width="17.140625" style="128" customWidth="1"/>
    <col min="15619" max="15629" width="9.85546875" style="128" customWidth="1"/>
    <col min="15630" max="15872" width="11.42578125" style="128"/>
    <col min="15873" max="15873" width="27.42578125" style="128" customWidth="1"/>
    <col min="15874" max="15874" width="17.140625" style="128" customWidth="1"/>
    <col min="15875" max="15885" width="9.85546875" style="128" customWidth="1"/>
    <col min="15886" max="16128" width="11.42578125" style="128"/>
    <col min="16129" max="16129" width="27.42578125" style="128" customWidth="1"/>
    <col min="16130" max="16130" width="17.140625" style="128" customWidth="1"/>
    <col min="16131" max="16141" width="9.85546875" style="128" customWidth="1"/>
    <col min="16142" max="16384" width="11.42578125" style="128"/>
  </cols>
  <sheetData>
    <row r="1" spans="1:12" s="114" customFormat="1" ht="59.25" customHeight="1"/>
    <row r="2" spans="1:12" s="115" customFormat="1" ht="11.25" customHeight="1"/>
    <row r="3" spans="1:12" ht="28.5" customHeight="1">
      <c r="A3" s="696" t="s">
        <v>110</v>
      </c>
      <c r="B3" s="696"/>
      <c r="C3" s="696"/>
      <c r="D3" s="696"/>
      <c r="E3" s="703"/>
      <c r="F3" s="703"/>
      <c r="G3" s="703"/>
      <c r="H3" s="703"/>
      <c r="I3" s="703"/>
      <c r="J3" s="703"/>
      <c r="K3" s="703"/>
      <c r="L3" s="703"/>
    </row>
    <row r="4" spans="1:12" ht="14.25">
      <c r="A4" s="704" t="s">
        <v>103</v>
      </c>
      <c r="B4" s="704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12">
      <c r="A5" s="705">
        <v>2021</v>
      </c>
      <c r="B5" s="705"/>
      <c r="C5" s="703"/>
      <c r="D5" s="703"/>
      <c r="E5" s="703"/>
      <c r="F5" s="703"/>
      <c r="G5" s="703"/>
      <c r="H5" s="703"/>
      <c r="I5" s="703"/>
      <c r="J5" s="703"/>
      <c r="K5" s="703"/>
      <c r="L5" s="703"/>
    </row>
    <row r="7" spans="1:12" s="116" customFormat="1" ht="30" customHeight="1">
      <c r="A7" s="618" t="s">
        <v>739</v>
      </c>
      <c r="B7" s="618" t="s">
        <v>750</v>
      </c>
      <c r="C7" s="713" t="s">
        <v>762</v>
      </c>
      <c r="D7" s="713"/>
      <c r="E7" s="713"/>
      <c r="F7" s="713"/>
      <c r="G7" s="713"/>
      <c r="H7" s="713"/>
      <c r="I7" s="713"/>
      <c r="J7" s="713"/>
      <c r="K7" s="713"/>
      <c r="L7" s="713"/>
    </row>
    <row r="8" spans="1:12" s="116" customFormat="1" ht="30" customHeight="1">
      <c r="A8" s="706"/>
      <c r="B8" s="706"/>
      <c r="C8" s="712" t="s">
        <v>763</v>
      </c>
      <c r="D8" s="712"/>
      <c r="E8" s="712" t="s">
        <v>764</v>
      </c>
      <c r="F8" s="712"/>
      <c r="G8" s="712" t="s">
        <v>765</v>
      </c>
      <c r="H8" s="712"/>
      <c r="I8" s="712" t="s">
        <v>766</v>
      </c>
      <c r="J8" s="712"/>
      <c r="K8" s="712" t="s">
        <v>767</v>
      </c>
      <c r="L8" s="712"/>
    </row>
    <row r="9" spans="1:12" s="116" customFormat="1" ht="30" customHeight="1">
      <c r="A9" s="707"/>
      <c r="B9" s="707"/>
      <c r="C9" s="303" t="s">
        <v>152</v>
      </c>
      <c r="D9" s="302" t="s">
        <v>153</v>
      </c>
      <c r="E9" s="303" t="s">
        <v>152</v>
      </c>
      <c r="F9" s="302" t="s">
        <v>153</v>
      </c>
      <c r="G9" s="303" t="s">
        <v>152</v>
      </c>
      <c r="H9" s="302" t="s">
        <v>153</v>
      </c>
      <c r="I9" s="303" t="s">
        <v>152</v>
      </c>
      <c r="J9" s="302" t="s">
        <v>153</v>
      </c>
      <c r="K9" s="303" t="s">
        <v>152</v>
      </c>
      <c r="L9" s="302" t="s">
        <v>153</v>
      </c>
    </row>
    <row r="10" spans="1:12" s="116" customFormat="1" ht="12.95">
      <c r="A10" s="291" t="s">
        <v>152</v>
      </c>
      <c r="B10" s="300">
        <v>345611.89</v>
      </c>
      <c r="C10" s="300">
        <v>42708.2</v>
      </c>
      <c r="D10" s="301">
        <v>12.36</v>
      </c>
      <c r="E10" s="300">
        <v>67643.67</v>
      </c>
      <c r="F10" s="301">
        <v>19.57</v>
      </c>
      <c r="G10" s="300">
        <v>111547.85</v>
      </c>
      <c r="H10" s="301">
        <v>32.28</v>
      </c>
      <c r="I10" s="300">
        <v>71687.06</v>
      </c>
      <c r="J10" s="301">
        <v>20.74</v>
      </c>
      <c r="K10" s="300">
        <v>52025.11</v>
      </c>
      <c r="L10" s="301">
        <v>15.05</v>
      </c>
    </row>
    <row r="11" spans="1:12" s="116" customFormat="1" ht="12.95">
      <c r="A11" s="291" t="s">
        <v>747</v>
      </c>
      <c r="B11" s="300">
        <v>329760.95</v>
      </c>
      <c r="C11" s="300">
        <v>41876.839999999997</v>
      </c>
      <c r="D11" s="301">
        <v>12.7</v>
      </c>
      <c r="E11" s="300">
        <v>64495.199999999997</v>
      </c>
      <c r="F11" s="301">
        <v>19.559999999999999</v>
      </c>
      <c r="G11" s="300">
        <v>107145.87</v>
      </c>
      <c r="H11" s="301">
        <v>32.49</v>
      </c>
      <c r="I11" s="300">
        <v>68011.490000000005</v>
      </c>
      <c r="J11" s="301">
        <v>20.62</v>
      </c>
      <c r="K11" s="300">
        <v>48231.56</v>
      </c>
      <c r="L11" s="301">
        <v>14.63</v>
      </c>
    </row>
    <row r="12" spans="1:12" s="116" customFormat="1" ht="12.95">
      <c r="A12" s="291" t="s">
        <v>748</v>
      </c>
      <c r="B12" s="300">
        <v>15850.94</v>
      </c>
      <c r="C12" s="300">
        <v>831.36</v>
      </c>
      <c r="D12" s="301">
        <v>5.24</v>
      </c>
      <c r="E12" s="300">
        <v>3148.48</v>
      </c>
      <c r="F12" s="301">
        <v>19.86</v>
      </c>
      <c r="G12" s="300">
        <v>4401.9799999999996</v>
      </c>
      <c r="H12" s="301">
        <v>27.77</v>
      </c>
      <c r="I12" s="300">
        <v>3675.57</v>
      </c>
      <c r="J12" s="301">
        <v>23.19</v>
      </c>
      <c r="K12" s="300">
        <v>3793.56</v>
      </c>
      <c r="L12" s="301">
        <v>23.93</v>
      </c>
    </row>
    <row r="13" spans="1:12" s="116" customFormat="1" ht="12.95"/>
    <row r="14" spans="1:12" s="116" customFormat="1" ht="12.95">
      <c r="A14" s="135" t="s">
        <v>749</v>
      </c>
      <c r="B14" s="135"/>
    </row>
    <row r="15" spans="1:12" s="116" customFormat="1" ht="12.95"/>
    <row r="16" spans="1:12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pans="1:2" s="116" customFormat="1" ht="12.95"/>
    <row r="34" spans="1:2" s="116" customFormat="1" ht="12.95"/>
    <row r="35" spans="1:2" s="116" customFormat="1" ht="12.95"/>
    <row r="36" spans="1:2" s="116" customFormat="1" ht="12.95"/>
    <row r="37" spans="1:2" s="116" customFormat="1" ht="12.95"/>
    <row r="38" spans="1:2" s="116" customFormat="1" ht="12.95"/>
    <row r="39" spans="1:2" s="116" customFormat="1" ht="12.95"/>
    <row r="40" spans="1:2" s="116" customFormat="1" ht="12.95"/>
    <row r="41" spans="1:2" s="116" customFormat="1" ht="12.95"/>
    <row r="42" spans="1:2" s="116" customFormat="1" ht="12.95"/>
    <row r="43" spans="1:2">
      <c r="A43" s="116"/>
      <c r="B43" s="116"/>
    </row>
  </sheetData>
  <sheetProtection selectLockedCells="1" selectUnlockedCells="1"/>
  <mergeCells count="11">
    <mergeCell ref="K8:L8"/>
    <mergeCell ref="A3:L3"/>
    <mergeCell ref="A4:L4"/>
    <mergeCell ref="A5:L5"/>
    <mergeCell ref="A7:A9"/>
    <mergeCell ref="B7:B9"/>
    <mergeCell ref="C7:L7"/>
    <mergeCell ref="C8:D8"/>
    <mergeCell ref="E8:F8"/>
    <mergeCell ref="G8:H8"/>
    <mergeCell ref="I8:J8"/>
  </mergeCells>
  <conditionalFormatting sqref="A4:B4">
    <cfRule type="duplicateValues" dxfId="27" priority="2"/>
  </conditionalFormatting>
  <conditionalFormatting sqref="A5:B5">
    <cfRule type="duplicateValues" dxfId="26" priority="1"/>
  </conditionalFormatting>
  <pageMargins left="0.7" right="0.7" top="0.75" bottom="0.75" header="0.3" footer="0.3"/>
  <pageSetup orientation="portrait" horizontalDpi="360" verticalDpi="36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619D4-EA95-7441-B934-861CF34EF12B}">
  <dimension ref="A1:D42"/>
  <sheetViews>
    <sheetView showGridLines="0" zoomScale="87" zoomScaleNormal="87" workbookViewId="0">
      <selection activeCell="I34" sqref="I34"/>
    </sheetView>
  </sheetViews>
  <sheetFormatPr defaultColWidth="11.42578125" defaultRowHeight="15"/>
  <cols>
    <col min="1" max="1" width="29.85546875" style="128" customWidth="1"/>
    <col min="2" max="4" width="13" style="128" customWidth="1"/>
    <col min="5" max="256" width="11.42578125" style="128"/>
    <col min="257" max="257" width="29.85546875" style="128" customWidth="1"/>
    <col min="258" max="260" width="13" style="128" customWidth="1"/>
    <col min="261" max="512" width="11.42578125" style="128"/>
    <col min="513" max="513" width="29.85546875" style="128" customWidth="1"/>
    <col min="514" max="516" width="13" style="128" customWidth="1"/>
    <col min="517" max="768" width="11.42578125" style="128"/>
    <col min="769" max="769" width="29.85546875" style="128" customWidth="1"/>
    <col min="770" max="772" width="13" style="128" customWidth="1"/>
    <col min="773" max="1024" width="11.42578125" style="128"/>
    <col min="1025" max="1025" width="29.85546875" style="128" customWidth="1"/>
    <col min="1026" max="1028" width="13" style="128" customWidth="1"/>
    <col min="1029" max="1280" width="11.42578125" style="128"/>
    <col min="1281" max="1281" width="29.85546875" style="128" customWidth="1"/>
    <col min="1282" max="1284" width="13" style="128" customWidth="1"/>
    <col min="1285" max="1536" width="11.42578125" style="128"/>
    <col min="1537" max="1537" width="29.85546875" style="128" customWidth="1"/>
    <col min="1538" max="1540" width="13" style="128" customWidth="1"/>
    <col min="1541" max="1792" width="11.42578125" style="128"/>
    <col min="1793" max="1793" width="29.85546875" style="128" customWidth="1"/>
    <col min="1794" max="1796" width="13" style="128" customWidth="1"/>
    <col min="1797" max="2048" width="11.42578125" style="128"/>
    <col min="2049" max="2049" width="29.85546875" style="128" customWidth="1"/>
    <col min="2050" max="2052" width="13" style="128" customWidth="1"/>
    <col min="2053" max="2304" width="11.42578125" style="128"/>
    <col min="2305" max="2305" width="29.85546875" style="128" customWidth="1"/>
    <col min="2306" max="2308" width="13" style="128" customWidth="1"/>
    <col min="2309" max="2560" width="11.42578125" style="128"/>
    <col min="2561" max="2561" width="29.85546875" style="128" customWidth="1"/>
    <col min="2562" max="2564" width="13" style="128" customWidth="1"/>
    <col min="2565" max="2816" width="11.42578125" style="128"/>
    <col min="2817" max="2817" width="29.85546875" style="128" customWidth="1"/>
    <col min="2818" max="2820" width="13" style="128" customWidth="1"/>
    <col min="2821" max="3072" width="11.42578125" style="128"/>
    <col min="3073" max="3073" width="29.85546875" style="128" customWidth="1"/>
    <col min="3074" max="3076" width="13" style="128" customWidth="1"/>
    <col min="3077" max="3328" width="11.42578125" style="128"/>
    <col min="3329" max="3329" width="29.85546875" style="128" customWidth="1"/>
    <col min="3330" max="3332" width="13" style="128" customWidth="1"/>
    <col min="3333" max="3584" width="11.42578125" style="128"/>
    <col min="3585" max="3585" width="29.85546875" style="128" customWidth="1"/>
    <col min="3586" max="3588" width="13" style="128" customWidth="1"/>
    <col min="3589" max="3840" width="11.42578125" style="128"/>
    <col min="3841" max="3841" width="29.85546875" style="128" customWidth="1"/>
    <col min="3842" max="3844" width="13" style="128" customWidth="1"/>
    <col min="3845" max="4096" width="11.42578125" style="128"/>
    <col min="4097" max="4097" width="29.85546875" style="128" customWidth="1"/>
    <col min="4098" max="4100" width="13" style="128" customWidth="1"/>
    <col min="4101" max="4352" width="11.42578125" style="128"/>
    <col min="4353" max="4353" width="29.85546875" style="128" customWidth="1"/>
    <col min="4354" max="4356" width="13" style="128" customWidth="1"/>
    <col min="4357" max="4608" width="11.42578125" style="128"/>
    <col min="4609" max="4609" width="29.85546875" style="128" customWidth="1"/>
    <col min="4610" max="4612" width="13" style="128" customWidth="1"/>
    <col min="4613" max="4864" width="11.42578125" style="128"/>
    <col min="4865" max="4865" width="29.85546875" style="128" customWidth="1"/>
    <col min="4866" max="4868" width="13" style="128" customWidth="1"/>
    <col min="4869" max="5120" width="11.42578125" style="128"/>
    <col min="5121" max="5121" width="29.85546875" style="128" customWidth="1"/>
    <col min="5122" max="5124" width="13" style="128" customWidth="1"/>
    <col min="5125" max="5376" width="11.42578125" style="128"/>
    <col min="5377" max="5377" width="29.85546875" style="128" customWidth="1"/>
    <col min="5378" max="5380" width="13" style="128" customWidth="1"/>
    <col min="5381" max="5632" width="11.42578125" style="128"/>
    <col min="5633" max="5633" width="29.85546875" style="128" customWidth="1"/>
    <col min="5634" max="5636" width="13" style="128" customWidth="1"/>
    <col min="5637" max="5888" width="11.42578125" style="128"/>
    <col min="5889" max="5889" width="29.85546875" style="128" customWidth="1"/>
    <col min="5890" max="5892" width="13" style="128" customWidth="1"/>
    <col min="5893" max="6144" width="11.42578125" style="128"/>
    <col min="6145" max="6145" width="29.85546875" style="128" customWidth="1"/>
    <col min="6146" max="6148" width="13" style="128" customWidth="1"/>
    <col min="6149" max="6400" width="11.42578125" style="128"/>
    <col min="6401" max="6401" width="29.85546875" style="128" customWidth="1"/>
    <col min="6402" max="6404" width="13" style="128" customWidth="1"/>
    <col min="6405" max="6656" width="11.42578125" style="128"/>
    <col min="6657" max="6657" width="29.85546875" style="128" customWidth="1"/>
    <col min="6658" max="6660" width="13" style="128" customWidth="1"/>
    <col min="6661" max="6912" width="11.42578125" style="128"/>
    <col min="6913" max="6913" width="29.85546875" style="128" customWidth="1"/>
    <col min="6914" max="6916" width="13" style="128" customWidth="1"/>
    <col min="6917" max="7168" width="11.42578125" style="128"/>
    <col min="7169" max="7169" width="29.85546875" style="128" customWidth="1"/>
    <col min="7170" max="7172" width="13" style="128" customWidth="1"/>
    <col min="7173" max="7424" width="11.42578125" style="128"/>
    <col min="7425" max="7425" width="29.85546875" style="128" customWidth="1"/>
    <col min="7426" max="7428" width="13" style="128" customWidth="1"/>
    <col min="7429" max="7680" width="11.42578125" style="128"/>
    <col min="7681" max="7681" width="29.85546875" style="128" customWidth="1"/>
    <col min="7682" max="7684" width="13" style="128" customWidth="1"/>
    <col min="7685" max="7936" width="11.42578125" style="128"/>
    <col min="7937" max="7937" width="29.85546875" style="128" customWidth="1"/>
    <col min="7938" max="7940" width="13" style="128" customWidth="1"/>
    <col min="7941" max="8192" width="11.42578125" style="128"/>
    <col min="8193" max="8193" width="29.85546875" style="128" customWidth="1"/>
    <col min="8194" max="8196" width="13" style="128" customWidth="1"/>
    <col min="8197" max="8448" width="11.42578125" style="128"/>
    <col min="8449" max="8449" width="29.85546875" style="128" customWidth="1"/>
    <col min="8450" max="8452" width="13" style="128" customWidth="1"/>
    <col min="8453" max="8704" width="11.42578125" style="128"/>
    <col min="8705" max="8705" width="29.85546875" style="128" customWidth="1"/>
    <col min="8706" max="8708" width="13" style="128" customWidth="1"/>
    <col min="8709" max="8960" width="11.42578125" style="128"/>
    <col min="8961" max="8961" width="29.85546875" style="128" customWidth="1"/>
    <col min="8962" max="8964" width="13" style="128" customWidth="1"/>
    <col min="8965" max="9216" width="11.42578125" style="128"/>
    <col min="9217" max="9217" width="29.85546875" style="128" customWidth="1"/>
    <col min="9218" max="9220" width="13" style="128" customWidth="1"/>
    <col min="9221" max="9472" width="11.42578125" style="128"/>
    <col min="9473" max="9473" width="29.85546875" style="128" customWidth="1"/>
    <col min="9474" max="9476" width="13" style="128" customWidth="1"/>
    <col min="9477" max="9728" width="11.42578125" style="128"/>
    <col min="9729" max="9729" width="29.85546875" style="128" customWidth="1"/>
    <col min="9730" max="9732" width="13" style="128" customWidth="1"/>
    <col min="9733" max="9984" width="11.42578125" style="128"/>
    <col min="9985" max="9985" width="29.85546875" style="128" customWidth="1"/>
    <col min="9986" max="9988" width="13" style="128" customWidth="1"/>
    <col min="9989" max="10240" width="11.42578125" style="128"/>
    <col min="10241" max="10241" width="29.85546875" style="128" customWidth="1"/>
    <col min="10242" max="10244" width="13" style="128" customWidth="1"/>
    <col min="10245" max="10496" width="11.42578125" style="128"/>
    <col min="10497" max="10497" width="29.85546875" style="128" customWidth="1"/>
    <col min="10498" max="10500" width="13" style="128" customWidth="1"/>
    <col min="10501" max="10752" width="11.42578125" style="128"/>
    <col min="10753" max="10753" width="29.85546875" style="128" customWidth="1"/>
    <col min="10754" max="10756" width="13" style="128" customWidth="1"/>
    <col min="10757" max="11008" width="11.42578125" style="128"/>
    <col min="11009" max="11009" width="29.85546875" style="128" customWidth="1"/>
    <col min="11010" max="11012" width="13" style="128" customWidth="1"/>
    <col min="11013" max="11264" width="11.42578125" style="128"/>
    <col min="11265" max="11265" width="29.85546875" style="128" customWidth="1"/>
    <col min="11266" max="11268" width="13" style="128" customWidth="1"/>
    <col min="11269" max="11520" width="11.42578125" style="128"/>
    <col min="11521" max="11521" width="29.85546875" style="128" customWidth="1"/>
    <col min="11522" max="11524" width="13" style="128" customWidth="1"/>
    <col min="11525" max="11776" width="11.42578125" style="128"/>
    <col min="11777" max="11777" width="29.85546875" style="128" customWidth="1"/>
    <col min="11778" max="11780" width="13" style="128" customWidth="1"/>
    <col min="11781" max="12032" width="11.42578125" style="128"/>
    <col min="12033" max="12033" width="29.85546875" style="128" customWidth="1"/>
    <col min="12034" max="12036" width="13" style="128" customWidth="1"/>
    <col min="12037" max="12288" width="11.42578125" style="128"/>
    <col min="12289" max="12289" width="29.85546875" style="128" customWidth="1"/>
    <col min="12290" max="12292" width="13" style="128" customWidth="1"/>
    <col min="12293" max="12544" width="11.42578125" style="128"/>
    <col min="12545" max="12545" width="29.85546875" style="128" customWidth="1"/>
    <col min="12546" max="12548" width="13" style="128" customWidth="1"/>
    <col min="12549" max="12800" width="11.42578125" style="128"/>
    <col min="12801" max="12801" width="29.85546875" style="128" customWidth="1"/>
    <col min="12802" max="12804" width="13" style="128" customWidth="1"/>
    <col min="12805" max="13056" width="11.42578125" style="128"/>
    <col min="13057" max="13057" width="29.85546875" style="128" customWidth="1"/>
    <col min="13058" max="13060" width="13" style="128" customWidth="1"/>
    <col min="13061" max="13312" width="11.42578125" style="128"/>
    <col min="13313" max="13313" width="29.85546875" style="128" customWidth="1"/>
    <col min="13314" max="13316" width="13" style="128" customWidth="1"/>
    <col min="13317" max="13568" width="11.42578125" style="128"/>
    <col min="13569" max="13569" width="29.85546875" style="128" customWidth="1"/>
    <col min="13570" max="13572" width="13" style="128" customWidth="1"/>
    <col min="13573" max="13824" width="11.42578125" style="128"/>
    <col min="13825" max="13825" width="29.85546875" style="128" customWidth="1"/>
    <col min="13826" max="13828" width="13" style="128" customWidth="1"/>
    <col min="13829" max="14080" width="11.42578125" style="128"/>
    <col min="14081" max="14081" width="29.85546875" style="128" customWidth="1"/>
    <col min="14082" max="14084" width="13" style="128" customWidth="1"/>
    <col min="14085" max="14336" width="11.42578125" style="128"/>
    <col min="14337" max="14337" width="29.85546875" style="128" customWidth="1"/>
    <col min="14338" max="14340" width="13" style="128" customWidth="1"/>
    <col min="14341" max="14592" width="11.42578125" style="128"/>
    <col min="14593" max="14593" width="29.85546875" style="128" customWidth="1"/>
    <col min="14594" max="14596" width="13" style="128" customWidth="1"/>
    <col min="14597" max="14848" width="11.42578125" style="128"/>
    <col min="14849" max="14849" width="29.85546875" style="128" customWidth="1"/>
    <col min="14850" max="14852" width="13" style="128" customWidth="1"/>
    <col min="14853" max="15104" width="11.42578125" style="128"/>
    <col min="15105" max="15105" width="29.85546875" style="128" customWidth="1"/>
    <col min="15106" max="15108" width="13" style="128" customWidth="1"/>
    <col min="15109" max="15360" width="11.42578125" style="128"/>
    <col min="15361" max="15361" width="29.85546875" style="128" customWidth="1"/>
    <col min="15362" max="15364" width="13" style="128" customWidth="1"/>
    <col min="15365" max="15616" width="11.42578125" style="128"/>
    <col min="15617" max="15617" width="29.85546875" style="128" customWidth="1"/>
    <col min="15618" max="15620" width="13" style="128" customWidth="1"/>
    <col min="15621" max="15872" width="11.42578125" style="128"/>
    <col min="15873" max="15873" width="29.85546875" style="128" customWidth="1"/>
    <col min="15874" max="15876" width="13" style="128" customWidth="1"/>
    <col min="15877" max="16128" width="11.42578125" style="128"/>
    <col min="16129" max="16129" width="29.85546875" style="128" customWidth="1"/>
    <col min="16130" max="16132" width="13" style="128" customWidth="1"/>
    <col min="16133" max="16384" width="11.42578125" style="128"/>
  </cols>
  <sheetData>
    <row r="1" spans="1:4" s="114" customFormat="1" ht="59.25" customHeight="1"/>
    <row r="2" spans="1:4" s="115" customFormat="1" ht="11.25" customHeight="1"/>
    <row r="3" spans="1:4" ht="28.5" customHeight="1">
      <c r="A3" s="696" t="s">
        <v>110</v>
      </c>
      <c r="B3" s="703"/>
      <c r="C3" s="703"/>
      <c r="D3" s="703"/>
    </row>
    <row r="4" spans="1:4" ht="14.25">
      <c r="A4" s="704" t="s">
        <v>104</v>
      </c>
      <c r="B4" s="703"/>
      <c r="C4" s="703"/>
      <c r="D4" s="703"/>
    </row>
    <row r="5" spans="1:4">
      <c r="A5" s="705">
        <v>2021</v>
      </c>
      <c r="B5" s="703"/>
      <c r="C5" s="703"/>
      <c r="D5" s="703"/>
    </row>
    <row r="7" spans="1:4" s="116" customFormat="1" ht="51" customHeight="1">
      <c r="A7" s="618" t="s">
        <v>739</v>
      </c>
      <c r="B7" s="715" t="s">
        <v>750</v>
      </c>
      <c r="C7" s="712" t="s">
        <v>768</v>
      </c>
      <c r="D7" s="712"/>
    </row>
    <row r="8" spans="1:4" s="116" customFormat="1" ht="30" customHeight="1">
      <c r="A8" s="707"/>
      <c r="B8" s="707"/>
      <c r="C8" s="302" t="s">
        <v>152</v>
      </c>
      <c r="D8" s="302" t="s">
        <v>153</v>
      </c>
    </row>
    <row r="9" spans="1:4" s="116" customFormat="1" ht="12.95">
      <c r="A9" s="291" t="s">
        <v>152</v>
      </c>
      <c r="B9" s="300">
        <v>345611.89</v>
      </c>
      <c r="C9" s="300">
        <v>307984.76</v>
      </c>
      <c r="D9" s="301">
        <v>89.11</v>
      </c>
    </row>
    <row r="10" spans="1:4" s="116" customFormat="1" ht="12.95">
      <c r="A10" s="291" t="s">
        <v>747</v>
      </c>
      <c r="B10" s="300">
        <v>329760.95</v>
      </c>
      <c r="C10" s="300">
        <v>298112.77</v>
      </c>
      <c r="D10" s="301">
        <v>90.4</v>
      </c>
    </row>
    <row r="11" spans="1:4" s="116" customFormat="1" ht="12.95">
      <c r="A11" s="291" t="s">
        <v>748</v>
      </c>
      <c r="B11" s="300">
        <v>15850.94</v>
      </c>
      <c r="C11" s="300">
        <v>9871.98</v>
      </c>
      <c r="D11" s="301">
        <v>62.28</v>
      </c>
    </row>
    <row r="12" spans="1:4" s="116" customFormat="1" ht="12.95"/>
    <row r="13" spans="1:4" s="116" customFormat="1" ht="12.95">
      <c r="A13" s="135" t="s">
        <v>749</v>
      </c>
    </row>
    <row r="14" spans="1:4" s="116" customFormat="1" ht="12.95"/>
    <row r="15" spans="1:4" s="116" customFormat="1" ht="12.95"/>
    <row r="16" spans="1:4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</sheetData>
  <sheetProtection selectLockedCells="1" selectUnlockedCells="1"/>
  <mergeCells count="6">
    <mergeCell ref="A3:D3"/>
    <mergeCell ref="A4:D4"/>
    <mergeCell ref="A5:D5"/>
    <mergeCell ref="A7:A8"/>
    <mergeCell ref="B7:B8"/>
    <mergeCell ref="C7:D7"/>
  </mergeCells>
  <conditionalFormatting sqref="A5">
    <cfRule type="duplicateValues" dxfId="25" priority="1"/>
  </conditionalFormatting>
  <conditionalFormatting sqref="A4">
    <cfRule type="duplicateValues" dxfId="24" priority="2"/>
  </conditionalFormatting>
  <pageMargins left="0.7" right="0.7" top="0.75" bottom="0.75" header="0.3" footer="0.3"/>
  <pageSetup orientation="portrait" horizontalDpi="360" verticalDpi="36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77E2F-4237-4449-B63A-99E6C81425CF}">
  <dimension ref="A1:B42"/>
  <sheetViews>
    <sheetView showGridLines="0" zoomScale="87" zoomScaleNormal="87" workbookViewId="0">
      <selection activeCell="I34" sqref="I34"/>
    </sheetView>
  </sheetViews>
  <sheetFormatPr defaultColWidth="11.42578125" defaultRowHeight="15"/>
  <cols>
    <col min="1" max="1" width="27.85546875" style="128" customWidth="1"/>
    <col min="2" max="2" width="24.42578125" style="128" customWidth="1"/>
    <col min="3" max="256" width="11.42578125" style="128"/>
    <col min="257" max="257" width="27.85546875" style="128" customWidth="1"/>
    <col min="258" max="258" width="24.42578125" style="128" customWidth="1"/>
    <col min="259" max="512" width="11.42578125" style="128"/>
    <col min="513" max="513" width="27.85546875" style="128" customWidth="1"/>
    <col min="514" max="514" width="24.42578125" style="128" customWidth="1"/>
    <col min="515" max="768" width="11.42578125" style="128"/>
    <col min="769" max="769" width="27.85546875" style="128" customWidth="1"/>
    <col min="770" max="770" width="24.42578125" style="128" customWidth="1"/>
    <col min="771" max="1024" width="11.42578125" style="128"/>
    <col min="1025" max="1025" width="27.85546875" style="128" customWidth="1"/>
    <col min="1026" max="1026" width="24.42578125" style="128" customWidth="1"/>
    <col min="1027" max="1280" width="11.42578125" style="128"/>
    <col min="1281" max="1281" width="27.85546875" style="128" customWidth="1"/>
    <col min="1282" max="1282" width="24.42578125" style="128" customWidth="1"/>
    <col min="1283" max="1536" width="11.42578125" style="128"/>
    <col min="1537" max="1537" width="27.85546875" style="128" customWidth="1"/>
    <col min="1538" max="1538" width="24.42578125" style="128" customWidth="1"/>
    <col min="1539" max="1792" width="11.42578125" style="128"/>
    <col min="1793" max="1793" width="27.85546875" style="128" customWidth="1"/>
    <col min="1794" max="1794" width="24.42578125" style="128" customWidth="1"/>
    <col min="1795" max="2048" width="11.42578125" style="128"/>
    <col min="2049" max="2049" width="27.85546875" style="128" customWidth="1"/>
    <col min="2050" max="2050" width="24.42578125" style="128" customWidth="1"/>
    <col min="2051" max="2304" width="11.42578125" style="128"/>
    <col min="2305" max="2305" width="27.85546875" style="128" customWidth="1"/>
    <col min="2306" max="2306" width="24.42578125" style="128" customWidth="1"/>
    <col min="2307" max="2560" width="11.42578125" style="128"/>
    <col min="2561" max="2561" width="27.85546875" style="128" customWidth="1"/>
    <col min="2562" max="2562" width="24.42578125" style="128" customWidth="1"/>
    <col min="2563" max="2816" width="11.42578125" style="128"/>
    <col min="2817" max="2817" width="27.85546875" style="128" customWidth="1"/>
    <col min="2818" max="2818" width="24.42578125" style="128" customWidth="1"/>
    <col min="2819" max="3072" width="11.42578125" style="128"/>
    <col min="3073" max="3073" width="27.85546875" style="128" customWidth="1"/>
    <col min="3074" max="3074" width="24.42578125" style="128" customWidth="1"/>
    <col min="3075" max="3328" width="11.42578125" style="128"/>
    <col min="3329" max="3329" width="27.85546875" style="128" customWidth="1"/>
    <col min="3330" max="3330" width="24.42578125" style="128" customWidth="1"/>
    <col min="3331" max="3584" width="11.42578125" style="128"/>
    <col min="3585" max="3585" width="27.85546875" style="128" customWidth="1"/>
    <col min="3586" max="3586" width="24.42578125" style="128" customWidth="1"/>
    <col min="3587" max="3840" width="11.42578125" style="128"/>
    <col min="3841" max="3841" width="27.85546875" style="128" customWidth="1"/>
    <col min="3842" max="3842" width="24.42578125" style="128" customWidth="1"/>
    <col min="3843" max="4096" width="11.42578125" style="128"/>
    <col min="4097" max="4097" width="27.85546875" style="128" customWidth="1"/>
    <col min="4098" max="4098" width="24.42578125" style="128" customWidth="1"/>
    <col min="4099" max="4352" width="11.42578125" style="128"/>
    <col min="4353" max="4353" width="27.85546875" style="128" customWidth="1"/>
    <col min="4354" max="4354" width="24.42578125" style="128" customWidth="1"/>
    <col min="4355" max="4608" width="11.42578125" style="128"/>
    <col min="4609" max="4609" width="27.85546875" style="128" customWidth="1"/>
    <col min="4610" max="4610" width="24.42578125" style="128" customWidth="1"/>
    <col min="4611" max="4864" width="11.42578125" style="128"/>
    <col min="4865" max="4865" width="27.85546875" style="128" customWidth="1"/>
    <col min="4866" max="4866" width="24.42578125" style="128" customWidth="1"/>
    <col min="4867" max="5120" width="11.42578125" style="128"/>
    <col min="5121" max="5121" width="27.85546875" style="128" customWidth="1"/>
    <col min="5122" max="5122" width="24.42578125" style="128" customWidth="1"/>
    <col min="5123" max="5376" width="11.42578125" style="128"/>
    <col min="5377" max="5377" width="27.85546875" style="128" customWidth="1"/>
    <col min="5378" max="5378" width="24.42578125" style="128" customWidth="1"/>
    <col min="5379" max="5632" width="11.42578125" style="128"/>
    <col min="5633" max="5633" width="27.85546875" style="128" customWidth="1"/>
    <col min="5634" max="5634" width="24.42578125" style="128" customWidth="1"/>
    <col min="5635" max="5888" width="11.42578125" style="128"/>
    <col min="5889" max="5889" width="27.85546875" style="128" customWidth="1"/>
    <col min="5890" max="5890" width="24.42578125" style="128" customWidth="1"/>
    <col min="5891" max="6144" width="11.42578125" style="128"/>
    <col min="6145" max="6145" width="27.85546875" style="128" customWidth="1"/>
    <col min="6146" max="6146" width="24.42578125" style="128" customWidth="1"/>
    <col min="6147" max="6400" width="11.42578125" style="128"/>
    <col min="6401" max="6401" width="27.85546875" style="128" customWidth="1"/>
    <col min="6402" max="6402" width="24.42578125" style="128" customWidth="1"/>
    <col min="6403" max="6656" width="11.42578125" style="128"/>
    <col min="6657" max="6657" width="27.85546875" style="128" customWidth="1"/>
    <col min="6658" max="6658" width="24.42578125" style="128" customWidth="1"/>
    <col min="6659" max="6912" width="11.42578125" style="128"/>
    <col min="6913" max="6913" width="27.85546875" style="128" customWidth="1"/>
    <col min="6914" max="6914" width="24.42578125" style="128" customWidth="1"/>
    <col min="6915" max="7168" width="11.42578125" style="128"/>
    <col min="7169" max="7169" width="27.85546875" style="128" customWidth="1"/>
    <col min="7170" max="7170" width="24.42578125" style="128" customWidth="1"/>
    <col min="7171" max="7424" width="11.42578125" style="128"/>
    <col min="7425" max="7425" width="27.85546875" style="128" customWidth="1"/>
    <col min="7426" max="7426" width="24.42578125" style="128" customWidth="1"/>
    <col min="7427" max="7680" width="11.42578125" style="128"/>
    <col min="7681" max="7681" width="27.85546875" style="128" customWidth="1"/>
    <col min="7682" max="7682" width="24.42578125" style="128" customWidth="1"/>
    <col min="7683" max="7936" width="11.42578125" style="128"/>
    <col min="7937" max="7937" width="27.85546875" style="128" customWidth="1"/>
    <col min="7938" max="7938" width="24.42578125" style="128" customWidth="1"/>
    <col min="7939" max="8192" width="11.42578125" style="128"/>
    <col min="8193" max="8193" width="27.85546875" style="128" customWidth="1"/>
    <col min="8194" max="8194" width="24.42578125" style="128" customWidth="1"/>
    <col min="8195" max="8448" width="11.42578125" style="128"/>
    <col min="8449" max="8449" width="27.85546875" style="128" customWidth="1"/>
    <col min="8450" max="8450" width="24.42578125" style="128" customWidth="1"/>
    <col min="8451" max="8704" width="11.42578125" style="128"/>
    <col min="8705" max="8705" width="27.85546875" style="128" customWidth="1"/>
    <col min="8706" max="8706" width="24.42578125" style="128" customWidth="1"/>
    <col min="8707" max="8960" width="11.42578125" style="128"/>
    <col min="8961" max="8961" width="27.85546875" style="128" customWidth="1"/>
    <col min="8962" max="8962" width="24.42578125" style="128" customWidth="1"/>
    <col min="8963" max="9216" width="11.42578125" style="128"/>
    <col min="9217" max="9217" width="27.85546875" style="128" customWidth="1"/>
    <col min="9218" max="9218" width="24.42578125" style="128" customWidth="1"/>
    <col min="9219" max="9472" width="11.42578125" style="128"/>
    <col min="9473" max="9473" width="27.85546875" style="128" customWidth="1"/>
    <col min="9474" max="9474" width="24.42578125" style="128" customWidth="1"/>
    <col min="9475" max="9728" width="11.42578125" style="128"/>
    <col min="9729" max="9729" width="27.85546875" style="128" customWidth="1"/>
    <col min="9730" max="9730" width="24.42578125" style="128" customWidth="1"/>
    <col min="9731" max="9984" width="11.42578125" style="128"/>
    <col min="9985" max="9985" width="27.85546875" style="128" customWidth="1"/>
    <col min="9986" max="9986" width="24.42578125" style="128" customWidth="1"/>
    <col min="9987" max="10240" width="11.42578125" style="128"/>
    <col min="10241" max="10241" width="27.85546875" style="128" customWidth="1"/>
    <col min="10242" max="10242" width="24.42578125" style="128" customWidth="1"/>
    <col min="10243" max="10496" width="11.42578125" style="128"/>
    <col min="10497" max="10497" width="27.85546875" style="128" customWidth="1"/>
    <col min="10498" max="10498" width="24.42578125" style="128" customWidth="1"/>
    <col min="10499" max="10752" width="11.42578125" style="128"/>
    <col min="10753" max="10753" width="27.85546875" style="128" customWidth="1"/>
    <col min="10754" max="10754" width="24.42578125" style="128" customWidth="1"/>
    <col min="10755" max="11008" width="11.42578125" style="128"/>
    <col min="11009" max="11009" width="27.85546875" style="128" customWidth="1"/>
    <col min="11010" max="11010" width="24.42578125" style="128" customWidth="1"/>
    <col min="11011" max="11264" width="11.42578125" style="128"/>
    <col min="11265" max="11265" width="27.85546875" style="128" customWidth="1"/>
    <col min="11266" max="11266" width="24.42578125" style="128" customWidth="1"/>
    <col min="11267" max="11520" width="11.42578125" style="128"/>
    <col min="11521" max="11521" width="27.85546875" style="128" customWidth="1"/>
    <col min="11522" max="11522" width="24.42578125" style="128" customWidth="1"/>
    <col min="11523" max="11776" width="11.42578125" style="128"/>
    <col min="11777" max="11777" width="27.85546875" style="128" customWidth="1"/>
    <col min="11778" max="11778" width="24.42578125" style="128" customWidth="1"/>
    <col min="11779" max="12032" width="11.42578125" style="128"/>
    <col min="12033" max="12033" width="27.85546875" style="128" customWidth="1"/>
    <col min="12034" max="12034" width="24.42578125" style="128" customWidth="1"/>
    <col min="12035" max="12288" width="11.42578125" style="128"/>
    <col min="12289" max="12289" width="27.85546875" style="128" customWidth="1"/>
    <col min="12290" max="12290" width="24.42578125" style="128" customWidth="1"/>
    <col min="12291" max="12544" width="11.42578125" style="128"/>
    <col min="12545" max="12545" width="27.85546875" style="128" customWidth="1"/>
    <col min="12546" max="12546" width="24.42578125" style="128" customWidth="1"/>
    <col min="12547" max="12800" width="11.42578125" style="128"/>
    <col min="12801" max="12801" width="27.85546875" style="128" customWidth="1"/>
    <col min="12802" max="12802" width="24.42578125" style="128" customWidth="1"/>
    <col min="12803" max="13056" width="11.42578125" style="128"/>
    <col min="13057" max="13057" width="27.85546875" style="128" customWidth="1"/>
    <col min="13058" max="13058" width="24.42578125" style="128" customWidth="1"/>
    <col min="13059" max="13312" width="11.42578125" style="128"/>
    <col min="13313" max="13313" width="27.85546875" style="128" customWidth="1"/>
    <col min="13314" max="13314" width="24.42578125" style="128" customWidth="1"/>
    <col min="13315" max="13568" width="11.42578125" style="128"/>
    <col min="13569" max="13569" width="27.85546875" style="128" customWidth="1"/>
    <col min="13570" max="13570" width="24.42578125" style="128" customWidth="1"/>
    <col min="13571" max="13824" width="11.42578125" style="128"/>
    <col min="13825" max="13825" width="27.85546875" style="128" customWidth="1"/>
    <col min="13826" max="13826" width="24.42578125" style="128" customWidth="1"/>
    <col min="13827" max="14080" width="11.42578125" style="128"/>
    <col min="14081" max="14081" width="27.85546875" style="128" customWidth="1"/>
    <col min="14082" max="14082" width="24.42578125" style="128" customWidth="1"/>
    <col min="14083" max="14336" width="11.42578125" style="128"/>
    <col min="14337" max="14337" width="27.85546875" style="128" customWidth="1"/>
    <col min="14338" max="14338" width="24.42578125" style="128" customWidth="1"/>
    <col min="14339" max="14592" width="11.42578125" style="128"/>
    <col min="14593" max="14593" width="27.85546875" style="128" customWidth="1"/>
    <col min="14594" max="14594" width="24.42578125" style="128" customWidth="1"/>
    <col min="14595" max="14848" width="11.42578125" style="128"/>
    <col min="14849" max="14849" width="27.85546875" style="128" customWidth="1"/>
    <col min="14850" max="14850" width="24.42578125" style="128" customWidth="1"/>
    <col min="14851" max="15104" width="11.42578125" style="128"/>
    <col min="15105" max="15105" width="27.85546875" style="128" customWidth="1"/>
    <col min="15106" max="15106" width="24.42578125" style="128" customWidth="1"/>
    <col min="15107" max="15360" width="11.42578125" style="128"/>
    <col min="15361" max="15361" width="27.85546875" style="128" customWidth="1"/>
    <col min="15362" max="15362" width="24.42578125" style="128" customWidth="1"/>
    <col min="15363" max="15616" width="11.42578125" style="128"/>
    <col min="15617" max="15617" width="27.85546875" style="128" customWidth="1"/>
    <col min="15618" max="15618" width="24.42578125" style="128" customWidth="1"/>
    <col min="15619" max="15872" width="11.42578125" style="128"/>
    <col min="15873" max="15873" width="27.85546875" style="128" customWidth="1"/>
    <col min="15874" max="15874" width="24.42578125" style="128" customWidth="1"/>
    <col min="15875" max="16128" width="11.42578125" style="128"/>
    <col min="16129" max="16129" width="27.85546875" style="128" customWidth="1"/>
    <col min="16130" max="16130" width="24.42578125" style="128" customWidth="1"/>
    <col min="16131" max="16384" width="11.42578125" style="128"/>
  </cols>
  <sheetData>
    <row r="1" spans="1:2" s="114" customFormat="1" ht="59.25" customHeight="1"/>
    <row r="2" spans="1:2" s="115" customFormat="1" ht="11.25" customHeight="1"/>
    <row r="3" spans="1:2" ht="28.5" customHeight="1">
      <c r="A3" s="617" t="s">
        <v>110</v>
      </c>
      <c r="B3" s="617"/>
    </row>
    <row r="4" spans="1:2" ht="14.25">
      <c r="A4" s="704" t="s">
        <v>105</v>
      </c>
      <c r="B4" s="703"/>
    </row>
    <row r="5" spans="1:2">
      <c r="A5" s="703"/>
      <c r="B5" s="703"/>
    </row>
    <row r="6" spans="1:2">
      <c r="A6" s="247">
        <v>2021</v>
      </c>
      <c r="B6" s="192"/>
    </row>
    <row r="8" spans="1:2" s="116" customFormat="1" ht="30" customHeight="1">
      <c r="A8" s="41" t="s">
        <v>739</v>
      </c>
      <c r="B8" s="41" t="s">
        <v>769</v>
      </c>
    </row>
    <row r="9" spans="1:2" s="116" customFormat="1" ht="12.95">
      <c r="A9" s="291" t="s">
        <v>152</v>
      </c>
      <c r="B9" s="304">
        <v>11.561445467491939</v>
      </c>
    </row>
    <row r="10" spans="1:2" s="116" customFormat="1" ht="12.95">
      <c r="A10" s="291" t="s">
        <v>747</v>
      </c>
      <c r="B10" s="304">
        <v>11.718236611181325</v>
      </c>
    </row>
    <row r="11" spans="1:2" s="116" customFormat="1" ht="12.95">
      <c r="A11" s="291" t="s">
        <v>748</v>
      </c>
      <c r="B11" s="304">
        <v>9.6778111256829416</v>
      </c>
    </row>
    <row r="12" spans="1:2" s="116" customFormat="1" ht="12.95"/>
    <row r="13" spans="1:2" s="116" customFormat="1" ht="12.95">
      <c r="A13" s="135" t="s">
        <v>749</v>
      </c>
    </row>
    <row r="14" spans="1:2" s="116" customFormat="1" ht="12.95"/>
    <row r="15" spans="1:2" s="116" customFormat="1" ht="12.95"/>
    <row r="16" spans="1:2" s="116" customFormat="1" ht="12.95"/>
    <row r="17" s="116" customFormat="1" ht="12.95"/>
    <row r="18" s="116" customFormat="1" ht="12.95"/>
    <row r="19" s="116" customFormat="1" ht="12.95"/>
    <row r="20" s="116" customFormat="1" ht="12.95"/>
    <row r="21" s="116" customFormat="1" ht="12.95"/>
    <row r="22" s="116" customFormat="1" ht="12.95"/>
    <row r="23" s="116" customFormat="1" ht="12.95"/>
    <row r="24" s="116" customFormat="1" ht="12.95"/>
    <row r="25" s="116" customFormat="1" ht="12.95"/>
    <row r="26" s="116" customFormat="1" ht="12.95"/>
    <row r="27" s="116" customFormat="1" ht="12.95"/>
    <row r="28" s="116" customFormat="1" ht="12.95"/>
    <row r="29" s="116" customFormat="1" ht="12.95"/>
    <row r="30" s="116" customFormat="1" ht="12.95"/>
    <row r="31" s="116" customFormat="1" ht="12.95"/>
    <row r="32" s="116" customFormat="1" ht="12.95"/>
    <row r="33" s="116" customFormat="1" ht="12.95"/>
    <row r="34" s="116" customFormat="1" ht="12.95"/>
    <row r="35" s="116" customFormat="1" ht="12.95"/>
    <row r="36" s="116" customFormat="1" ht="12.95"/>
    <row r="37" s="116" customFormat="1" ht="12.95"/>
    <row r="38" s="116" customFormat="1" ht="12.95"/>
    <row r="39" s="116" customFormat="1" ht="12.95"/>
    <row r="40" s="116" customFormat="1" ht="12.95"/>
    <row r="41" s="116" customFormat="1" ht="12.95"/>
    <row r="42" s="116" customFormat="1" ht="12.95"/>
  </sheetData>
  <sheetProtection selectLockedCells="1" selectUnlockedCells="1"/>
  <mergeCells count="2">
    <mergeCell ref="A3:B3"/>
    <mergeCell ref="A4:B5"/>
  </mergeCells>
  <conditionalFormatting sqref="A6">
    <cfRule type="duplicateValues" dxfId="23" priority="1"/>
  </conditionalFormatting>
  <conditionalFormatting sqref="A4 B6">
    <cfRule type="duplicateValues" dxfId="22" priority="2"/>
  </conditionalFormatting>
  <pageMargins left="0.7" right="0.7" top="0.75" bottom="0.75" header="0.3" footer="0.3"/>
  <pageSetup orientation="portrait" horizontalDpi="360" verticalDpi="36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1921-4247-744F-9B0E-27D825178171}">
  <dimension ref="A1:I152"/>
  <sheetViews>
    <sheetView showGridLines="0" zoomScale="50" zoomScaleNormal="87" workbookViewId="0">
      <selection activeCell="M20" sqref="M20"/>
    </sheetView>
  </sheetViews>
  <sheetFormatPr defaultColWidth="11.42578125" defaultRowHeight="15"/>
  <cols>
    <col min="1" max="1" width="40.28515625" style="128" customWidth="1"/>
    <col min="2" max="2" width="24" style="128" customWidth="1"/>
    <col min="3" max="3" width="82.28515625" style="128" customWidth="1"/>
    <col min="4" max="4" width="15.85546875" style="128" customWidth="1"/>
    <col min="5" max="6" width="17" style="128" bestFit="1" customWidth="1"/>
    <col min="7" max="8" width="11.42578125" style="128" bestFit="1" customWidth="1"/>
    <col min="9" max="9" width="13.140625" style="128" customWidth="1"/>
    <col min="10" max="16384" width="11.42578125" style="128"/>
  </cols>
  <sheetData>
    <row r="1" spans="1:9" s="114" customFormat="1" ht="59.25" customHeight="1"/>
    <row r="2" spans="1:9" s="115" customFormat="1" ht="3.75" customHeight="1"/>
    <row r="3" spans="1:9" ht="28.5" customHeight="1">
      <c r="A3" s="617" t="s">
        <v>770</v>
      </c>
      <c r="B3" s="617"/>
      <c r="C3" s="617"/>
      <c r="D3" s="617"/>
      <c r="E3" s="617"/>
      <c r="F3" s="617"/>
      <c r="G3" s="617"/>
      <c r="H3" s="617"/>
      <c r="I3" s="617"/>
    </row>
    <row r="4" spans="1:9">
      <c r="A4" s="305" t="s">
        <v>771</v>
      </c>
      <c r="B4" s="191"/>
      <c r="C4" s="191"/>
      <c r="D4" s="191"/>
      <c r="E4" s="191"/>
      <c r="F4" s="191"/>
      <c r="G4" s="191"/>
      <c r="H4" s="191"/>
      <c r="I4" s="191"/>
    </row>
    <row r="5" spans="1:9">
      <c r="A5" s="306" t="s">
        <v>772</v>
      </c>
      <c r="B5" s="191"/>
      <c r="C5" s="191"/>
      <c r="D5" s="191"/>
      <c r="E5" s="191"/>
      <c r="F5" s="191"/>
      <c r="G5" s="191"/>
      <c r="H5" s="191"/>
      <c r="I5" s="191"/>
    </row>
    <row r="6" spans="1:9" ht="15.95" thickBot="1">
      <c r="A6" s="307" t="s">
        <v>773</v>
      </c>
      <c r="B6" s="192"/>
      <c r="C6" s="192"/>
      <c r="D6" s="192"/>
      <c r="E6" s="192"/>
      <c r="F6" s="192"/>
      <c r="G6" s="192"/>
      <c r="H6" s="192"/>
      <c r="I6" s="192"/>
    </row>
    <row r="7" spans="1:9">
      <c r="A7" s="716" t="s">
        <v>431</v>
      </c>
      <c r="B7" s="719" t="s">
        <v>774</v>
      </c>
      <c r="C7" s="719" t="s">
        <v>775</v>
      </c>
      <c r="D7" s="722" t="s">
        <v>776</v>
      </c>
      <c r="E7" s="722"/>
      <c r="F7" s="722"/>
      <c r="G7" s="722"/>
      <c r="H7" s="722"/>
      <c r="I7" s="723"/>
    </row>
    <row r="8" spans="1:9" ht="21.75" customHeight="1">
      <c r="A8" s="717"/>
      <c r="B8" s="720"/>
      <c r="C8" s="720"/>
      <c r="D8" s="309" t="s">
        <v>777</v>
      </c>
      <c r="E8" s="309" t="s">
        <v>778</v>
      </c>
      <c r="F8" s="309" t="s">
        <v>779</v>
      </c>
      <c r="G8" s="724" t="s">
        <v>780</v>
      </c>
      <c r="H8" s="724" t="s">
        <v>781</v>
      </c>
      <c r="I8" s="725" t="s">
        <v>782</v>
      </c>
    </row>
    <row r="9" spans="1:9" ht="15.95" thickBot="1">
      <c r="A9" s="718"/>
      <c r="B9" s="721"/>
      <c r="C9" s="721"/>
      <c r="D9" s="727" t="s">
        <v>783</v>
      </c>
      <c r="E9" s="727"/>
      <c r="F9" s="727"/>
      <c r="G9" s="721"/>
      <c r="H9" s="721"/>
      <c r="I9" s="726"/>
    </row>
    <row r="11" spans="1:9">
      <c r="B11" s="310" t="s">
        <v>152</v>
      </c>
      <c r="D11" s="311">
        <v>50602246.220000029</v>
      </c>
      <c r="E11" s="311">
        <v>42161640.629999988</v>
      </c>
      <c r="F11" s="311">
        <v>55401497.459999979</v>
      </c>
      <c r="G11" s="312">
        <v>31.402612972748528</v>
      </c>
      <c r="H11" s="312">
        <v>9.4842652224064601</v>
      </c>
      <c r="I11" s="313"/>
    </row>
    <row r="12" spans="1:9">
      <c r="G12" s="314"/>
      <c r="H12" s="314"/>
      <c r="I12" s="314"/>
    </row>
    <row r="13" spans="1:9">
      <c r="A13" s="315" t="s">
        <v>784</v>
      </c>
      <c r="D13" s="311">
        <v>33274984.660000023</v>
      </c>
      <c r="E13" s="311">
        <v>20833107.079999994</v>
      </c>
      <c r="F13" s="311">
        <v>24561004.580000006</v>
      </c>
      <c r="G13" s="316">
        <v>17.894102332814494</v>
      </c>
      <c r="H13" s="316">
        <v>-26.187780908206044</v>
      </c>
      <c r="I13" s="316">
        <v>8.8419175447063534</v>
      </c>
    </row>
    <row r="14" spans="1:9">
      <c r="B14" s="128">
        <v>4901999000</v>
      </c>
      <c r="C14" s="128" t="s">
        <v>785</v>
      </c>
      <c r="D14" s="317">
        <v>24353853.949999996</v>
      </c>
      <c r="E14" s="317">
        <v>16519634.599999998</v>
      </c>
      <c r="F14" s="317">
        <v>19764120.810000006</v>
      </c>
      <c r="G14" s="318">
        <v>19.640181448081233</v>
      </c>
      <c r="H14" s="318">
        <v>-18.846023916473353</v>
      </c>
      <c r="I14" s="318">
        <v>7.695350943462584</v>
      </c>
    </row>
    <row r="15" spans="1:9">
      <c r="B15" s="128">
        <v>4911100000</v>
      </c>
      <c r="C15" s="128" t="s">
        <v>786</v>
      </c>
      <c r="D15" s="317">
        <v>2533073.180000002</v>
      </c>
      <c r="E15" s="317">
        <v>2080746.8700000015</v>
      </c>
      <c r="F15" s="317">
        <v>2270181.7600000007</v>
      </c>
      <c r="G15" s="318">
        <v>9.1041775783134575</v>
      </c>
      <c r="H15" s="318">
        <v>-10.378358670237908</v>
      </c>
      <c r="I15" s="318">
        <v>0.4493062584125519</v>
      </c>
    </row>
    <row r="16" spans="1:9">
      <c r="B16" s="128">
        <v>4901109000</v>
      </c>
      <c r="C16" s="128" t="s">
        <v>787</v>
      </c>
      <c r="D16" s="317">
        <v>708936.79000000015</v>
      </c>
      <c r="E16" s="317">
        <v>321709.57</v>
      </c>
      <c r="F16" s="317">
        <v>493085.78999999986</v>
      </c>
      <c r="G16" s="318">
        <v>53.270476224875708</v>
      </c>
      <c r="H16" s="318">
        <v>-30.447143249541362</v>
      </c>
      <c r="I16" s="318">
        <v>0.40647426769739514</v>
      </c>
    </row>
    <row r="17" spans="1:9">
      <c r="B17" s="128">
        <v>4901101000</v>
      </c>
      <c r="C17" s="128" t="s">
        <v>788</v>
      </c>
      <c r="D17" s="317">
        <v>3720.84</v>
      </c>
      <c r="E17" s="317">
        <v>0</v>
      </c>
      <c r="F17" s="317">
        <v>168496.59</v>
      </c>
      <c r="G17" s="318" t="s">
        <v>789</v>
      </c>
      <c r="H17" s="318" t="s">
        <v>790</v>
      </c>
      <c r="I17" s="318">
        <v>0.39964429154615672</v>
      </c>
    </row>
    <row r="18" spans="1:9">
      <c r="B18" s="128">
        <v>4902909000</v>
      </c>
      <c r="C18" s="128" t="s">
        <v>791</v>
      </c>
      <c r="D18" s="317">
        <v>2740605.459999999</v>
      </c>
      <c r="E18" s="317">
        <v>738955.02999999991</v>
      </c>
      <c r="F18" s="317">
        <v>879883.64999999991</v>
      </c>
      <c r="G18" s="318">
        <v>19.071339158487088</v>
      </c>
      <c r="H18" s="318">
        <v>-67.894552395732291</v>
      </c>
      <c r="I18" s="318">
        <v>0.3342579128662338</v>
      </c>
    </row>
    <row r="19" spans="1:9">
      <c r="B19" s="128">
        <v>4911910000</v>
      </c>
      <c r="C19" s="128" t="s">
        <v>792</v>
      </c>
      <c r="D19" s="317">
        <v>382363.26</v>
      </c>
      <c r="E19" s="317">
        <v>18544.629999999994</v>
      </c>
      <c r="F19" s="317">
        <v>134806.44</v>
      </c>
      <c r="G19" s="318" t="s">
        <v>790</v>
      </c>
      <c r="H19" s="318">
        <v>-64.743882558172558</v>
      </c>
      <c r="I19" s="318">
        <v>0.27575257571280154</v>
      </c>
    </row>
    <row r="20" spans="1:9">
      <c r="C20" s="128" t="s">
        <v>793</v>
      </c>
      <c r="D20" s="317">
        <v>2552431.1800000221</v>
      </c>
      <c r="E20" s="317">
        <v>1153516.3799999952</v>
      </c>
      <c r="F20" s="317">
        <v>850429.53999999911</v>
      </c>
      <c r="G20" s="318">
        <v>-26.275035643620193</v>
      </c>
      <c r="H20" s="318">
        <v>-66.681587865574045</v>
      </c>
      <c r="I20" s="318">
        <v>-0.71886870499136979</v>
      </c>
    </row>
    <row r="21" spans="1:9">
      <c r="D21" s="317"/>
      <c r="E21" s="317"/>
      <c r="F21" s="317"/>
      <c r="G21" s="319"/>
      <c r="H21" s="319"/>
      <c r="I21" s="319"/>
    </row>
    <row r="22" spans="1:9">
      <c r="A22" s="315" t="s">
        <v>794</v>
      </c>
      <c r="D22" s="311">
        <v>12405739.729999999</v>
      </c>
      <c r="E22" s="311">
        <v>19046170.749999996</v>
      </c>
      <c r="F22" s="311">
        <v>26998802.460000001</v>
      </c>
      <c r="G22" s="312">
        <v>41.75449130634307</v>
      </c>
      <c r="H22" s="312">
        <v>117.63154029993505</v>
      </c>
      <c r="I22" s="312">
        <v>18.862244426848303</v>
      </c>
    </row>
    <row r="23" spans="1:9">
      <c r="B23" s="128">
        <v>9503009910</v>
      </c>
      <c r="C23" s="128" t="s">
        <v>795</v>
      </c>
      <c r="D23" s="317">
        <v>9801091.839999998</v>
      </c>
      <c r="E23" s="317">
        <v>17552141.799999997</v>
      </c>
      <c r="F23" s="317">
        <v>23388031.600000005</v>
      </c>
      <c r="G23" s="319">
        <v>33.248875644338796</v>
      </c>
      <c r="H23" s="319">
        <v>138.62679772624199</v>
      </c>
      <c r="I23" s="319">
        <v>13.841704717362205</v>
      </c>
    </row>
    <row r="24" spans="1:9">
      <c r="B24" s="128">
        <v>9503009300</v>
      </c>
      <c r="C24" s="128" t="s">
        <v>796</v>
      </c>
      <c r="D24" s="317">
        <v>506248.13999999996</v>
      </c>
      <c r="E24" s="317">
        <v>172720.06999999992</v>
      </c>
      <c r="F24" s="317">
        <v>1755742.3900000001</v>
      </c>
      <c r="G24" s="318" t="s">
        <v>790</v>
      </c>
      <c r="H24" s="318">
        <v>246.81458582741664</v>
      </c>
      <c r="I24" s="319">
        <v>3.7546506643140578</v>
      </c>
    </row>
    <row r="25" spans="1:9">
      <c r="B25" s="128">
        <v>9504909900</v>
      </c>
      <c r="C25" s="128" t="s">
        <v>797</v>
      </c>
      <c r="D25" s="317">
        <v>257168.89999999994</v>
      </c>
      <c r="E25" s="317">
        <v>377677.80999999994</v>
      </c>
      <c r="F25" s="317">
        <v>1004553.41</v>
      </c>
      <c r="G25" s="318">
        <v>165.9815809671212</v>
      </c>
      <c r="H25" s="319">
        <v>290.62009830893254</v>
      </c>
      <c r="I25" s="319">
        <v>1.486838725042281</v>
      </c>
    </row>
    <row r="26" spans="1:9">
      <c r="B26" s="128">
        <v>9503009990</v>
      </c>
      <c r="C26" s="128" t="s">
        <v>798</v>
      </c>
      <c r="D26" s="317">
        <v>331332.99999999988</v>
      </c>
      <c r="E26" s="317">
        <v>37364.509999999987</v>
      </c>
      <c r="F26" s="317">
        <v>159404.04999999999</v>
      </c>
      <c r="G26" s="318">
        <v>326.61886908191769</v>
      </c>
      <c r="H26" s="319">
        <v>-51.89007735420256</v>
      </c>
      <c r="I26" s="319">
        <v>0.28945633560844675</v>
      </c>
    </row>
    <row r="27" spans="1:9">
      <c r="B27" s="128">
        <v>9206000000</v>
      </c>
      <c r="C27" s="128" t="s">
        <v>799</v>
      </c>
      <c r="D27" s="317">
        <v>210103.69000000003</v>
      </c>
      <c r="E27" s="317">
        <v>5107.32</v>
      </c>
      <c r="F27" s="317">
        <v>80405.320000000007</v>
      </c>
      <c r="G27" s="318" t="s">
        <v>790</v>
      </c>
      <c r="H27" s="319">
        <v>-61.730648328927494</v>
      </c>
      <c r="I27" s="319">
        <v>0.17859361940109594</v>
      </c>
    </row>
    <row r="28" spans="1:9">
      <c r="C28" s="128" t="s">
        <v>793</v>
      </c>
      <c r="D28" s="317">
        <v>1299794.1600000001</v>
      </c>
      <c r="E28" s="317">
        <v>901159.23999999836</v>
      </c>
      <c r="F28" s="317">
        <v>610665.68999999389</v>
      </c>
      <c r="G28" s="319">
        <v>-32.235540302511353</v>
      </c>
      <c r="H28" s="319">
        <v>-53.018277140128568</v>
      </c>
      <c r="I28" s="319">
        <v>-0.68899963487973159</v>
      </c>
    </row>
    <row r="29" spans="1:9">
      <c r="D29" s="317"/>
      <c r="E29" s="317"/>
      <c r="F29" s="317"/>
      <c r="G29" s="319"/>
      <c r="H29" s="319"/>
      <c r="I29" s="319"/>
    </row>
    <row r="30" spans="1:9">
      <c r="A30" s="315" t="s">
        <v>800</v>
      </c>
      <c r="D30" s="311">
        <v>4921521.83</v>
      </c>
      <c r="E30" s="311">
        <v>2282362.7999999998</v>
      </c>
      <c r="F30" s="311">
        <v>3841690.42</v>
      </c>
      <c r="G30" s="316">
        <v>68.320760397952512</v>
      </c>
      <c r="H30" s="316">
        <v>-21.941006202953272</v>
      </c>
      <c r="I30" s="316">
        <v>3.6984510011938796</v>
      </c>
    </row>
    <row r="31" spans="1:9">
      <c r="B31" s="128">
        <v>9701990000</v>
      </c>
      <c r="C31" s="128" t="s">
        <v>801</v>
      </c>
      <c r="D31" s="317">
        <v>0</v>
      </c>
      <c r="E31" s="317">
        <v>0</v>
      </c>
      <c r="F31" s="317">
        <v>2528636.4900000002</v>
      </c>
      <c r="G31" s="318" t="s">
        <v>789</v>
      </c>
      <c r="H31" s="318" t="s">
        <v>789</v>
      </c>
      <c r="I31" s="318">
        <v>5.9974812464976912</v>
      </c>
    </row>
    <row r="32" spans="1:9">
      <c r="B32" s="128">
        <v>9701910000</v>
      </c>
      <c r="C32" s="128" t="s">
        <v>802</v>
      </c>
      <c r="D32" s="317">
        <v>0</v>
      </c>
      <c r="E32" s="317">
        <v>0</v>
      </c>
      <c r="F32" s="317">
        <v>721456</v>
      </c>
      <c r="G32" s="318" t="s">
        <v>789</v>
      </c>
      <c r="H32" s="318" t="s">
        <v>789</v>
      </c>
      <c r="I32" s="318">
        <v>1.7111668075996316</v>
      </c>
    </row>
    <row r="33" spans="1:9">
      <c r="B33" s="128">
        <v>9703000000</v>
      </c>
      <c r="C33" s="128" t="s">
        <v>803</v>
      </c>
      <c r="D33" s="317">
        <v>409597.14</v>
      </c>
      <c r="E33" s="317">
        <v>681745.14</v>
      </c>
      <c r="F33" s="317">
        <v>0</v>
      </c>
      <c r="G33" s="318">
        <v>-100</v>
      </c>
      <c r="H33" s="318">
        <v>-100</v>
      </c>
      <c r="I33" s="318">
        <v>-1.6169796284324534</v>
      </c>
    </row>
    <row r="34" spans="1:9">
      <c r="B34" s="128">
        <v>9701100000</v>
      </c>
      <c r="C34" s="128" t="s">
        <v>804</v>
      </c>
      <c r="D34" s="317">
        <v>4244874.24</v>
      </c>
      <c r="E34" s="317">
        <v>1529828.76</v>
      </c>
      <c r="F34" s="317">
        <v>0</v>
      </c>
      <c r="G34" s="318">
        <v>-100</v>
      </c>
      <c r="H34" s="318">
        <v>-100</v>
      </c>
      <c r="I34" s="318">
        <v>-3.6284848908641734</v>
      </c>
    </row>
    <row r="35" spans="1:9">
      <c r="A35" s="320"/>
      <c r="B35" s="320"/>
      <c r="C35" s="320" t="s">
        <v>793</v>
      </c>
      <c r="D35" s="321">
        <v>267050.45000000019</v>
      </c>
      <c r="E35" s="321">
        <v>70788.899999999907</v>
      </c>
      <c r="F35" s="321">
        <v>591597.9299999997</v>
      </c>
      <c r="G35" s="322" t="s">
        <v>790</v>
      </c>
      <c r="H35" s="322">
        <v>121.53039996749651</v>
      </c>
      <c r="I35" s="322">
        <v>1.2352674663931833</v>
      </c>
    </row>
    <row r="36" spans="1:9">
      <c r="A36" s="323" t="s">
        <v>805</v>
      </c>
      <c r="D36" s="317"/>
      <c r="E36" s="317"/>
      <c r="F36" s="317"/>
      <c r="G36" s="317"/>
      <c r="H36" s="317"/>
      <c r="I36" s="317"/>
    </row>
    <row r="37" spans="1:9">
      <c r="A37" s="324" t="s">
        <v>806</v>
      </c>
      <c r="D37" s="317"/>
      <c r="E37" s="317"/>
      <c r="F37" s="317"/>
      <c r="G37" s="317"/>
      <c r="H37" s="317"/>
      <c r="I37" s="317"/>
    </row>
    <row r="38" spans="1:9">
      <c r="A38" s="324" t="s">
        <v>807</v>
      </c>
      <c r="D38" s="317"/>
      <c r="E38" s="317"/>
      <c r="F38" s="317"/>
      <c r="G38" s="317"/>
      <c r="H38" s="317"/>
      <c r="I38" s="317"/>
    </row>
    <row r="39" spans="1:9">
      <c r="A39" s="325" t="s">
        <v>808</v>
      </c>
      <c r="D39" s="317"/>
      <c r="E39" s="317"/>
      <c r="F39" s="317"/>
      <c r="G39" s="317"/>
      <c r="H39" s="317"/>
      <c r="I39" s="317"/>
    </row>
    <row r="40" spans="1:9">
      <c r="D40" s="317"/>
      <c r="E40" s="317"/>
      <c r="F40" s="317"/>
      <c r="G40" s="317"/>
      <c r="H40" s="317"/>
      <c r="I40" s="317"/>
    </row>
    <row r="41" spans="1:9">
      <c r="D41" s="317"/>
      <c r="E41" s="317"/>
      <c r="F41" s="317"/>
      <c r="G41" s="317"/>
      <c r="H41" s="317"/>
      <c r="I41" s="317"/>
    </row>
    <row r="42" spans="1:9">
      <c r="D42" s="317"/>
      <c r="E42" s="317"/>
      <c r="F42" s="317"/>
      <c r="G42" s="317"/>
      <c r="H42" s="317"/>
      <c r="I42" s="317"/>
    </row>
    <row r="43" spans="1:9">
      <c r="D43" s="317"/>
      <c r="E43" s="317"/>
      <c r="F43" s="317"/>
      <c r="G43" s="317"/>
      <c r="H43" s="317"/>
      <c r="I43" s="317"/>
    </row>
    <row r="44" spans="1:9">
      <c r="D44" s="317"/>
      <c r="E44" s="317"/>
      <c r="F44" s="317"/>
      <c r="G44" s="317"/>
      <c r="H44" s="317"/>
      <c r="I44" s="317"/>
    </row>
    <row r="45" spans="1:9">
      <c r="D45" s="317"/>
      <c r="E45" s="317"/>
      <c r="F45" s="317"/>
      <c r="G45" s="317"/>
      <c r="H45" s="317"/>
      <c r="I45" s="317"/>
    </row>
    <row r="46" spans="1:9">
      <c r="D46" s="317"/>
      <c r="E46" s="317"/>
      <c r="F46" s="317"/>
      <c r="G46" s="317"/>
      <c r="H46" s="317"/>
      <c r="I46" s="317"/>
    </row>
    <row r="47" spans="1:9">
      <c r="D47" s="317"/>
      <c r="E47" s="317"/>
      <c r="F47" s="317"/>
      <c r="G47" s="317"/>
      <c r="H47" s="317"/>
      <c r="I47" s="317"/>
    </row>
    <row r="48" spans="1:9">
      <c r="D48" s="317"/>
      <c r="E48" s="317"/>
      <c r="F48" s="317"/>
      <c r="G48" s="317"/>
      <c r="H48" s="317"/>
      <c r="I48" s="317"/>
    </row>
    <row r="49" spans="4:9">
      <c r="D49" s="317"/>
      <c r="E49" s="317"/>
      <c r="F49" s="317"/>
      <c r="G49" s="317"/>
      <c r="H49" s="317"/>
      <c r="I49" s="317"/>
    </row>
    <row r="50" spans="4:9">
      <c r="D50" s="317"/>
      <c r="E50" s="317"/>
      <c r="F50" s="317"/>
      <c r="G50" s="317"/>
      <c r="H50" s="317"/>
      <c r="I50" s="317"/>
    </row>
    <row r="51" spans="4:9">
      <c r="D51" s="317"/>
      <c r="E51" s="317"/>
      <c r="F51" s="317"/>
      <c r="G51" s="317"/>
      <c r="H51" s="317"/>
      <c r="I51" s="317"/>
    </row>
    <row r="52" spans="4:9">
      <c r="D52" s="317"/>
      <c r="E52" s="317"/>
      <c r="F52" s="317"/>
      <c r="G52" s="317"/>
      <c r="H52" s="317"/>
      <c r="I52" s="317"/>
    </row>
    <row r="53" spans="4:9">
      <c r="D53" s="317"/>
      <c r="E53" s="317"/>
      <c r="F53" s="317"/>
      <c r="G53" s="317"/>
      <c r="H53" s="317"/>
      <c r="I53" s="317"/>
    </row>
    <row r="54" spans="4:9">
      <c r="D54" s="317"/>
      <c r="E54" s="317"/>
      <c r="F54" s="317"/>
      <c r="G54" s="317"/>
      <c r="H54" s="317"/>
      <c r="I54" s="317"/>
    </row>
    <row r="55" spans="4:9">
      <c r="D55" s="317"/>
      <c r="E55" s="317"/>
      <c r="F55" s="317"/>
      <c r="G55" s="317"/>
      <c r="H55" s="317"/>
      <c r="I55" s="317"/>
    </row>
    <row r="56" spans="4:9">
      <c r="D56" s="317"/>
      <c r="E56" s="317"/>
      <c r="F56" s="317"/>
      <c r="G56" s="317"/>
      <c r="H56" s="317"/>
      <c r="I56" s="317"/>
    </row>
    <row r="57" spans="4:9">
      <c r="D57" s="317"/>
      <c r="E57" s="317"/>
      <c r="F57" s="317"/>
      <c r="G57" s="317"/>
      <c r="H57" s="317"/>
      <c r="I57" s="317"/>
    </row>
    <row r="58" spans="4:9">
      <c r="D58" s="317"/>
      <c r="E58" s="317"/>
      <c r="F58" s="317"/>
      <c r="G58" s="317"/>
      <c r="H58" s="317"/>
      <c r="I58" s="317"/>
    </row>
    <row r="59" spans="4:9">
      <c r="D59" s="317"/>
      <c r="E59" s="317"/>
      <c r="F59" s="317"/>
      <c r="G59" s="317"/>
      <c r="H59" s="317"/>
      <c r="I59" s="317"/>
    </row>
    <row r="60" spans="4:9">
      <c r="D60" s="317"/>
      <c r="E60" s="317"/>
      <c r="F60" s="317"/>
      <c r="G60" s="317"/>
      <c r="H60" s="317"/>
      <c r="I60" s="317"/>
    </row>
    <row r="61" spans="4:9">
      <c r="D61" s="317"/>
      <c r="E61" s="317"/>
      <c r="F61" s="317"/>
      <c r="G61" s="317"/>
      <c r="H61" s="317"/>
      <c r="I61" s="317"/>
    </row>
    <row r="62" spans="4:9">
      <c r="D62" s="317"/>
      <c r="E62" s="317"/>
      <c r="F62" s="317"/>
      <c r="G62" s="317"/>
      <c r="H62" s="317"/>
      <c r="I62" s="317"/>
    </row>
    <row r="63" spans="4:9">
      <c r="D63" s="317"/>
      <c r="E63" s="317"/>
      <c r="F63" s="317"/>
      <c r="G63" s="317"/>
      <c r="H63" s="317"/>
      <c r="I63" s="317"/>
    </row>
    <row r="64" spans="4:9">
      <c r="D64" s="317"/>
      <c r="E64" s="317"/>
      <c r="F64" s="317"/>
      <c r="G64" s="317"/>
      <c r="H64" s="317"/>
      <c r="I64" s="317"/>
    </row>
    <row r="65" spans="4:9">
      <c r="D65" s="317"/>
      <c r="E65" s="317"/>
      <c r="F65" s="317"/>
      <c r="G65" s="317"/>
      <c r="H65" s="317"/>
      <c r="I65" s="317"/>
    </row>
    <row r="66" spans="4:9">
      <c r="D66" s="317"/>
      <c r="E66" s="317"/>
      <c r="F66" s="317"/>
      <c r="G66" s="317"/>
      <c r="H66" s="317"/>
      <c r="I66" s="317"/>
    </row>
    <row r="67" spans="4:9">
      <c r="D67" s="317"/>
      <c r="E67" s="317"/>
      <c r="F67" s="317"/>
      <c r="G67" s="317"/>
      <c r="H67" s="317"/>
      <c r="I67" s="317"/>
    </row>
    <row r="68" spans="4:9">
      <c r="D68" s="317"/>
      <c r="E68" s="317"/>
      <c r="F68" s="317"/>
      <c r="G68" s="317"/>
      <c r="H68" s="317"/>
      <c r="I68" s="317"/>
    </row>
    <row r="69" spans="4:9">
      <c r="D69" s="317"/>
      <c r="E69" s="317"/>
      <c r="F69" s="317"/>
      <c r="G69" s="317"/>
      <c r="H69" s="317"/>
      <c r="I69" s="317"/>
    </row>
    <row r="70" spans="4:9">
      <c r="D70" s="317"/>
      <c r="E70" s="317"/>
      <c r="F70" s="317"/>
      <c r="G70" s="317"/>
      <c r="H70" s="317"/>
      <c r="I70" s="317"/>
    </row>
    <row r="71" spans="4:9">
      <c r="D71" s="317"/>
      <c r="E71" s="317"/>
      <c r="F71" s="317"/>
      <c r="G71" s="317"/>
      <c r="H71" s="317"/>
      <c r="I71" s="317"/>
    </row>
    <row r="72" spans="4:9">
      <c r="D72" s="317"/>
      <c r="E72" s="317"/>
      <c r="F72" s="317"/>
      <c r="G72" s="317"/>
      <c r="H72" s="317"/>
      <c r="I72" s="317"/>
    </row>
    <row r="73" spans="4:9">
      <c r="D73" s="317"/>
      <c r="E73" s="317"/>
      <c r="F73" s="317"/>
      <c r="G73" s="317"/>
      <c r="H73" s="317"/>
      <c r="I73" s="317"/>
    </row>
    <row r="74" spans="4:9">
      <c r="D74" s="317"/>
      <c r="E74" s="317"/>
      <c r="F74" s="317"/>
      <c r="G74" s="317"/>
      <c r="H74" s="317"/>
      <c r="I74" s="317"/>
    </row>
    <row r="75" spans="4:9">
      <c r="D75" s="317"/>
      <c r="E75" s="317"/>
      <c r="F75" s="317"/>
      <c r="G75" s="317"/>
      <c r="H75" s="317"/>
      <c r="I75" s="317"/>
    </row>
    <row r="76" spans="4:9">
      <c r="D76" s="317"/>
      <c r="E76" s="317"/>
      <c r="F76" s="317"/>
      <c r="G76" s="317"/>
      <c r="H76" s="317"/>
      <c r="I76" s="317"/>
    </row>
    <row r="77" spans="4:9">
      <c r="D77" s="317"/>
      <c r="E77" s="317"/>
      <c r="F77" s="317"/>
      <c r="G77" s="317"/>
      <c r="H77" s="317"/>
      <c r="I77" s="317"/>
    </row>
    <row r="78" spans="4:9">
      <c r="D78" s="317"/>
      <c r="E78" s="317"/>
      <c r="F78" s="317"/>
      <c r="G78" s="317"/>
      <c r="H78" s="317"/>
      <c r="I78" s="317"/>
    </row>
    <row r="79" spans="4:9">
      <c r="D79" s="317"/>
      <c r="E79" s="317"/>
      <c r="F79" s="317"/>
      <c r="G79" s="317"/>
      <c r="H79" s="317"/>
      <c r="I79" s="317"/>
    </row>
    <row r="80" spans="4:9">
      <c r="D80" s="317"/>
      <c r="E80" s="317"/>
      <c r="F80" s="317"/>
      <c r="G80" s="317"/>
      <c r="H80" s="317"/>
      <c r="I80" s="317"/>
    </row>
    <row r="81" spans="4:9">
      <c r="D81" s="317"/>
      <c r="E81" s="317"/>
      <c r="F81" s="317"/>
      <c r="G81" s="317"/>
      <c r="H81" s="317"/>
      <c r="I81" s="317"/>
    </row>
    <row r="82" spans="4:9">
      <c r="D82" s="317"/>
      <c r="E82" s="317"/>
      <c r="F82" s="317"/>
      <c r="G82" s="317"/>
      <c r="H82" s="317"/>
      <c r="I82" s="317"/>
    </row>
    <row r="83" spans="4:9">
      <c r="D83" s="317"/>
      <c r="E83" s="317"/>
      <c r="F83" s="317"/>
      <c r="G83" s="317"/>
      <c r="H83" s="317"/>
      <c r="I83" s="317"/>
    </row>
    <row r="84" spans="4:9">
      <c r="D84" s="317"/>
      <c r="E84" s="317"/>
      <c r="F84" s="317"/>
      <c r="G84" s="317"/>
      <c r="H84" s="317"/>
      <c r="I84" s="317"/>
    </row>
    <row r="85" spans="4:9">
      <c r="D85" s="317"/>
      <c r="E85" s="317"/>
      <c r="F85" s="317"/>
      <c r="G85" s="317"/>
      <c r="H85" s="317"/>
      <c r="I85" s="317"/>
    </row>
    <row r="86" spans="4:9">
      <c r="D86" s="317"/>
      <c r="E86" s="317"/>
      <c r="F86" s="317"/>
      <c r="G86" s="317"/>
      <c r="H86" s="317"/>
      <c r="I86" s="317"/>
    </row>
    <row r="87" spans="4:9">
      <c r="D87" s="317"/>
      <c r="E87" s="317"/>
      <c r="F87" s="317"/>
      <c r="G87" s="317"/>
      <c r="H87" s="317"/>
      <c r="I87" s="317"/>
    </row>
    <row r="88" spans="4:9">
      <c r="D88" s="317"/>
      <c r="E88" s="317"/>
      <c r="F88" s="317"/>
      <c r="G88" s="317"/>
      <c r="H88" s="317"/>
      <c r="I88" s="317"/>
    </row>
    <row r="89" spans="4:9">
      <c r="D89" s="317"/>
      <c r="E89" s="317"/>
      <c r="F89" s="317"/>
      <c r="G89" s="317"/>
      <c r="H89" s="317"/>
      <c r="I89" s="317"/>
    </row>
    <row r="90" spans="4:9">
      <c r="D90" s="317"/>
      <c r="E90" s="317"/>
      <c r="F90" s="317"/>
      <c r="G90" s="317"/>
      <c r="H90" s="317"/>
      <c r="I90" s="317"/>
    </row>
    <row r="91" spans="4:9">
      <c r="D91" s="317"/>
      <c r="E91" s="317"/>
      <c r="F91" s="317"/>
      <c r="G91" s="317"/>
      <c r="H91" s="317"/>
      <c r="I91" s="317"/>
    </row>
    <row r="92" spans="4:9">
      <c r="D92" s="317"/>
      <c r="E92" s="317"/>
      <c r="F92" s="317"/>
      <c r="G92" s="317"/>
      <c r="H92" s="317"/>
      <c r="I92" s="317"/>
    </row>
    <row r="93" spans="4:9">
      <c r="D93" s="317"/>
      <c r="E93" s="317"/>
      <c r="F93" s="317"/>
      <c r="G93" s="317"/>
      <c r="H93" s="317"/>
      <c r="I93" s="317"/>
    </row>
    <row r="94" spans="4:9">
      <c r="D94" s="317"/>
      <c r="E94" s="317"/>
      <c r="F94" s="317"/>
      <c r="G94" s="317"/>
      <c r="H94" s="317"/>
      <c r="I94" s="317"/>
    </row>
    <row r="95" spans="4:9">
      <c r="D95" s="317"/>
      <c r="E95" s="317"/>
      <c r="F95" s="317"/>
      <c r="G95" s="317"/>
      <c r="H95" s="317"/>
      <c r="I95" s="317"/>
    </row>
    <row r="122" spans="1:1" s="116" customFormat="1" ht="12.95"/>
    <row r="123" spans="1:1" s="116" customFormat="1" ht="12.95">
      <c r="A123" s="323" t="s">
        <v>805</v>
      </c>
    </row>
    <row r="124" spans="1:1" s="116" customFormat="1" ht="12.95">
      <c r="A124" s="324" t="s">
        <v>806</v>
      </c>
    </row>
    <row r="125" spans="1:1" s="116" customFormat="1" ht="12.95">
      <c r="A125" s="324" t="s">
        <v>807</v>
      </c>
    </row>
    <row r="126" spans="1:1" s="116" customFormat="1" ht="12.95">
      <c r="A126" s="325" t="s">
        <v>808</v>
      </c>
    </row>
    <row r="127" spans="1:1" s="116" customFormat="1" ht="12.95">
      <c r="A127" s="325" t="s">
        <v>809</v>
      </c>
    </row>
    <row r="128" spans="1:1" s="116" customFormat="1" ht="12.95"/>
    <row r="129" s="116" customFormat="1" ht="12.95"/>
    <row r="130" s="116" customFormat="1" ht="12.95"/>
    <row r="131" s="116" customFormat="1" ht="12.95"/>
    <row r="132" s="116" customFormat="1" ht="12.95"/>
    <row r="133" s="116" customFormat="1" ht="12.95"/>
    <row r="134" s="116" customFormat="1" ht="12.95"/>
    <row r="135" s="116" customFormat="1" ht="12.95"/>
    <row r="136" s="116" customFormat="1" ht="12.95"/>
    <row r="137" s="116" customFormat="1" ht="12.95"/>
    <row r="138" s="116" customFormat="1" ht="12.95"/>
    <row r="139" s="116" customFormat="1" ht="12.95"/>
    <row r="140" s="116" customFormat="1" ht="12.95"/>
    <row r="141" s="116" customFormat="1" ht="12.95"/>
    <row r="142" s="116" customFormat="1" ht="12.95"/>
    <row r="143" s="116" customFormat="1" ht="12.95"/>
    <row r="144" s="116" customFormat="1" ht="12.95"/>
    <row r="145" s="116" customFormat="1" ht="12.95"/>
    <row r="146" s="116" customFormat="1" ht="12.95"/>
    <row r="147" s="116" customFormat="1" ht="12.95"/>
    <row r="148" s="116" customFormat="1" ht="12.95"/>
    <row r="149" s="116" customFormat="1" ht="12.95"/>
    <row r="150" s="116" customFormat="1" ht="12.95"/>
    <row r="151" s="116" customFormat="1" ht="12.95"/>
    <row r="152" s="116" customFormat="1" ht="12.95"/>
  </sheetData>
  <sheetProtection selectLockedCells="1" selectUnlockedCells="1"/>
  <mergeCells count="9">
    <mergeCell ref="A3:I3"/>
    <mergeCell ref="A7:A9"/>
    <mergeCell ref="B7:B9"/>
    <mergeCell ref="C7:C9"/>
    <mergeCell ref="D7:I7"/>
    <mergeCell ref="G8:G9"/>
    <mergeCell ref="H8:H9"/>
    <mergeCell ref="I8:I9"/>
    <mergeCell ref="D9:F9"/>
  </mergeCells>
  <conditionalFormatting sqref="A4:C5 B6:C6">
    <cfRule type="duplicateValues" dxfId="21" priority="3"/>
  </conditionalFormatting>
  <conditionalFormatting sqref="D4:I6">
    <cfRule type="duplicateValues" dxfId="20" priority="2"/>
  </conditionalFormatting>
  <conditionalFormatting sqref="A6">
    <cfRule type="duplicateValues" dxfId="1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A52EA-123A-8A46-AC26-809E25BA85BB}">
  <dimension ref="A1:O113"/>
  <sheetViews>
    <sheetView showGridLines="0" topLeftCell="B1" zoomScale="87" zoomScaleNormal="87" workbookViewId="0">
      <selection activeCell="R22" sqref="R22"/>
    </sheetView>
  </sheetViews>
  <sheetFormatPr defaultColWidth="11.42578125" defaultRowHeight="15"/>
  <cols>
    <col min="1" max="1" width="51.140625" style="128" customWidth="1"/>
    <col min="2" max="2" width="18.140625" style="128" customWidth="1"/>
    <col min="3" max="3" width="17" style="128" bestFit="1" customWidth="1"/>
    <col min="4" max="4" width="15.42578125" style="128" bestFit="1" customWidth="1"/>
    <col min="5" max="5" width="17" style="128" bestFit="1" customWidth="1"/>
    <col min="6" max="7" width="11.42578125" style="128" bestFit="1" customWidth="1"/>
    <col min="8" max="8" width="13.28515625" style="128" customWidth="1"/>
    <col min="9" max="9" width="2.7109375" style="128" customWidth="1"/>
    <col min="10" max="12" width="17" style="128" bestFit="1" customWidth="1"/>
    <col min="13" max="14" width="11.42578125" style="128"/>
    <col min="15" max="15" width="14.85546875" style="128" customWidth="1"/>
    <col min="16" max="16384" width="11.42578125" style="128"/>
  </cols>
  <sheetData>
    <row r="1" spans="1:15" s="114" customFormat="1" ht="59.25" customHeight="1"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5" s="115" customFormat="1" ht="3.75" customHeight="1"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</row>
    <row r="3" spans="1:15" ht="28.5" customHeight="1">
      <c r="A3" s="617" t="s">
        <v>770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</row>
    <row r="4" spans="1:15" s="151" customFormat="1">
      <c r="A4" s="305" t="s">
        <v>108</v>
      </c>
      <c r="B4" s="327"/>
      <c r="C4" s="327"/>
      <c r="D4" s="327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</row>
    <row r="5" spans="1:15" s="151" customFormat="1">
      <c r="A5" s="306" t="s">
        <v>810</v>
      </c>
      <c r="B5" s="329"/>
      <c r="C5" s="330"/>
      <c r="D5" s="330"/>
      <c r="E5" s="331"/>
      <c r="F5" s="330"/>
      <c r="G5" s="330"/>
      <c r="H5" s="328"/>
      <c r="I5" s="328"/>
      <c r="J5" s="328"/>
      <c r="K5" s="328"/>
      <c r="L5" s="330"/>
      <c r="M5" s="330"/>
      <c r="N5" s="330"/>
      <c r="O5" s="330"/>
    </row>
    <row r="6" spans="1:15" s="151" customFormat="1" ht="15.95" thickBot="1">
      <c r="A6" s="307" t="s">
        <v>811</v>
      </c>
      <c r="B6" s="332"/>
      <c r="C6" s="333"/>
      <c r="D6" s="333"/>
      <c r="E6" s="334"/>
      <c r="F6" s="333"/>
      <c r="G6" s="330"/>
      <c r="H6" s="328"/>
      <c r="I6" s="328"/>
      <c r="J6" s="328"/>
      <c r="K6" s="328"/>
      <c r="L6" s="333"/>
      <c r="M6" s="333"/>
      <c r="N6" s="333"/>
      <c r="O6" s="333"/>
    </row>
    <row r="7" spans="1:15" s="151" customFormat="1">
      <c r="A7" s="716" t="s">
        <v>431</v>
      </c>
      <c r="B7" s="731" t="s">
        <v>541</v>
      </c>
      <c r="C7" s="734" t="s">
        <v>812</v>
      </c>
      <c r="D7" s="734"/>
      <c r="E7" s="734"/>
      <c r="F7" s="734"/>
      <c r="G7" s="734"/>
      <c r="H7" s="734"/>
      <c r="J7" s="734" t="s">
        <v>813</v>
      </c>
      <c r="K7" s="734"/>
      <c r="L7" s="734"/>
      <c r="M7" s="734"/>
      <c r="N7" s="734"/>
      <c r="O7" s="735"/>
    </row>
    <row r="8" spans="1:15" s="151" customFormat="1">
      <c r="A8" s="717"/>
      <c r="B8" s="732"/>
      <c r="C8" s="337" t="s">
        <v>777</v>
      </c>
      <c r="D8" s="337" t="s">
        <v>778</v>
      </c>
      <c r="E8" s="337" t="s">
        <v>779</v>
      </c>
      <c r="F8" s="736" t="s">
        <v>780</v>
      </c>
      <c r="G8" s="736" t="s">
        <v>781</v>
      </c>
      <c r="H8" s="736" t="s">
        <v>782</v>
      </c>
      <c r="J8" s="337" t="s">
        <v>777</v>
      </c>
      <c r="K8" s="337" t="s">
        <v>778</v>
      </c>
      <c r="L8" s="337" t="s">
        <v>779</v>
      </c>
      <c r="M8" s="736" t="s">
        <v>780</v>
      </c>
      <c r="N8" s="736" t="s">
        <v>781</v>
      </c>
      <c r="O8" s="728" t="s">
        <v>782</v>
      </c>
    </row>
    <row r="9" spans="1:15" s="151" customFormat="1" ht="25.5" customHeight="1" thickBot="1">
      <c r="A9" s="718"/>
      <c r="B9" s="733"/>
      <c r="C9" s="730" t="s">
        <v>783</v>
      </c>
      <c r="D9" s="730"/>
      <c r="E9" s="730"/>
      <c r="F9" s="733"/>
      <c r="G9" s="733"/>
      <c r="H9" s="733"/>
      <c r="J9" s="730" t="s">
        <v>783</v>
      </c>
      <c r="K9" s="730"/>
      <c r="L9" s="730"/>
      <c r="M9" s="733"/>
      <c r="N9" s="733"/>
      <c r="O9" s="729"/>
    </row>
    <row r="10" spans="1:15" s="151" customFormat="1">
      <c r="A10" s="308"/>
      <c r="B10" s="340" t="s">
        <v>152</v>
      </c>
      <c r="C10" s="341">
        <v>32840465.029647682</v>
      </c>
      <c r="D10" s="341">
        <v>28866903.782777853</v>
      </c>
      <c r="E10" s="341">
        <v>29013178.434026483</v>
      </c>
      <c r="F10" s="342">
        <v>0.50672095749977308</v>
      </c>
      <c r="G10" s="343">
        <v>-11.654179050649875</v>
      </c>
      <c r="H10" s="342"/>
      <c r="J10" s="341">
        <v>50602246.220000029</v>
      </c>
      <c r="K10" s="341">
        <v>42161640.629999988</v>
      </c>
      <c r="L10" s="341">
        <v>55401497.459999979</v>
      </c>
      <c r="M10" s="344">
        <v>31.402612972748528</v>
      </c>
      <c r="N10" s="344">
        <v>9.4842652224064601</v>
      </c>
      <c r="O10" s="344"/>
    </row>
    <row r="11" spans="1:15" s="151" customFormat="1">
      <c r="A11" s="308"/>
      <c r="B11" s="336"/>
      <c r="C11" s="345"/>
      <c r="D11" s="345"/>
      <c r="E11" s="345"/>
      <c r="F11" s="336"/>
      <c r="G11" s="336"/>
      <c r="H11" s="336"/>
      <c r="J11" s="345"/>
      <c r="K11" s="345"/>
      <c r="L11" s="345"/>
      <c r="M11" s="346"/>
      <c r="N11" s="346"/>
      <c r="O11" s="346"/>
    </row>
    <row r="12" spans="1:15" s="151" customFormat="1">
      <c r="A12" s="308"/>
      <c r="B12" s="336"/>
      <c r="C12" s="345"/>
      <c r="D12" s="345"/>
      <c r="E12" s="345"/>
      <c r="F12" s="336"/>
      <c r="G12" s="336"/>
      <c r="H12" s="336"/>
      <c r="J12" s="342"/>
      <c r="K12" s="342"/>
      <c r="L12" s="342"/>
      <c r="M12" s="344"/>
      <c r="N12" s="344"/>
      <c r="O12" s="344"/>
    </row>
    <row r="13" spans="1:15" s="151" customFormat="1">
      <c r="A13" s="347" t="s">
        <v>784</v>
      </c>
      <c r="B13" s="336"/>
      <c r="C13" s="348">
        <v>245717.51586263851</v>
      </c>
      <c r="D13" s="348">
        <v>163238.33555285988</v>
      </c>
      <c r="E13" s="348">
        <v>241178.94122663542</v>
      </c>
      <c r="F13" s="344">
        <v>47.746508447175877</v>
      </c>
      <c r="G13" s="344">
        <v>-1.8470700471106229</v>
      </c>
      <c r="H13" s="344"/>
      <c r="J13" s="348">
        <v>33274984.660000023</v>
      </c>
      <c r="K13" s="348">
        <v>20833107.079999994</v>
      </c>
      <c r="L13" s="348">
        <v>24561004.580000006</v>
      </c>
      <c r="M13" s="344">
        <v>17.894102332814494</v>
      </c>
      <c r="N13" s="344">
        <v>-26.187780908206044</v>
      </c>
      <c r="O13" s="344">
        <v>8.8419175447063534</v>
      </c>
    </row>
    <row r="14" spans="1:15" s="151" customFormat="1">
      <c r="A14" s="128"/>
      <c r="B14" s="349" t="s">
        <v>396</v>
      </c>
      <c r="C14" s="350">
        <v>31874.645183959314</v>
      </c>
      <c r="D14" s="350">
        <v>3924.4723907800394</v>
      </c>
      <c r="E14" s="350">
        <v>53231.829226930153</v>
      </c>
      <c r="F14" s="351" t="s">
        <v>790</v>
      </c>
      <c r="G14" s="351">
        <v>67.003676181213422</v>
      </c>
      <c r="H14" s="351">
        <v>30.205745892442881</v>
      </c>
      <c r="I14" s="352"/>
      <c r="J14" s="353">
        <v>1181875.6400000008</v>
      </c>
      <c r="K14" s="353">
        <v>1315403.2400000005</v>
      </c>
      <c r="L14" s="353">
        <v>1687580.3399999992</v>
      </c>
      <c r="M14" s="354">
        <v>28.293764883838858</v>
      </c>
      <c r="N14" s="354">
        <v>42.788317390144194</v>
      </c>
      <c r="O14" s="351">
        <v>1.7864694813443969</v>
      </c>
    </row>
    <row r="15" spans="1:15" s="151" customFormat="1">
      <c r="A15" s="128"/>
      <c r="B15" s="349" t="s">
        <v>550</v>
      </c>
      <c r="C15" s="350">
        <v>35279.234550162582</v>
      </c>
      <c r="D15" s="350">
        <v>35600.226354785889</v>
      </c>
      <c r="E15" s="350">
        <v>65037.677320527502</v>
      </c>
      <c r="F15" s="351">
        <v>82.688943245396558</v>
      </c>
      <c r="G15" s="351">
        <v>84.351157698878637</v>
      </c>
      <c r="H15" s="351">
        <v>18.033417742249132</v>
      </c>
      <c r="I15" s="352"/>
      <c r="J15" s="353">
        <v>1350871.2499999991</v>
      </c>
      <c r="K15" s="353">
        <v>922136.2</v>
      </c>
      <c r="L15" s="353">
        <v>1175295.3100000008</v>
      </c>
      <c r="M15" s="354">
        <v>27.453548618956813</v>
      </c>
      <c r="N15" s="354">
        <v>-12.99723715342957</v>
      </c>
      <c r="O15" s="351">
        <v>1.2151769250158382</v>
      </c>
    </row>
    <row r="16" spans="1:15" s="151" customFormat="1">
      <c r="A16" s="308"/>
      <c r="B16" s="349" t="s">
        <v>400</v>
      </c>
      <c r="C16" s="350">
        <v>0</v>
      </c>
      <c r="D16" s="350">
        <v>0.33887538845678983</v>
      </c>
      <c r="E16" s="350">
        <v>5172.4403058950065</v>
      </c>
      <c r="F16" s="351" t="s">
        <v>790</v>
      </c>
      <c r="G16" s="351">
        <v>0</v>
      </c>
      <c r="H16" s="351">
        <v>3.1684355350656688</v>
      </c>
      <c r="I16" s="352"/>
      <c r="J16" s="353">
        <v>4824.59</v>
      </c>
      <c r="K16" s="353">
        <v>2241.59</v>
      </c>
      <c r="L16" s="353">
        <v>1668.3000000000002</v>
      </c>
      <c r="M16" s="354">
        <v>-25.57514978207433</v>
      </c>
      <c r="N16" s="354">
        <v>-65.420895868871753</v>
      </c>
      <c r="O16" s="351">
        <v>-2.7518218852259657E-3</v>
      </c>
    </row>
    <row r="17" spans="1:15" s="151" customFormat="1">
      <c r="A17" s="308"/>
      <c r="B17" s="349" t="s">
        <v>410</v>
      </c>
      <c r="C17" s="350">
        <v>18997.389294011115</v>
      </c>
      <c r="D17" s="350">
        <v>9487.4648814244119</v>
      </c>
      <c r="E17" s="350">
        <v>11751.589625566878</v>
      </c>
      <c r="F17" s="351">
        <v>23.864380763879449</v>
      </c>
      <c r="G17" s="351">
        <v>-38.141028518736832</v>
      </c>
      <c r="H17" s="351">
        <v>1.3870055318037078</v>
      </c>
      <c r="I17" s="352"/>
      <c r="J17" s="353">
        <v>3772855.9199999995</v>
      </c>
      <c r="K17" s="353">
        <v>830789.97</v>
      </c>
      <c r="L17" s="353">
        <v>1784873.21</v>
      </c>
      <c r="M17" s="354">
        <v>114.84048609782806</v>
      </c>
      <c r="N17" s="354">
        <v>-52.691720864866731</v>
      </c>
      <c r="O17" s="351">
        <v>4.5796492877240098</v>
      </c>
    </row>
    <row r="18" spans="1:15" s="151" customFormat="1">
      <c r="A18" s="308"/>
      <c r="B18" s="349" t="s">
        <v>408</v>
      </c>
      <c r="C18" s="350">
        <v>0</v>
      </c>
      <c r="D18" s="350">
        <v>0</v>
      </c>
      <c r="E18" s="350">
        <v>21.510680074608832</v>
      </c>
      <c r="F18" s="351">
        <v>0</v>
      </c>
      <c r="G18" s="351">
        <v>0</v>
      </c>
      <c r="H18" s="351">
        <v>1.3177468394146442E-2</v>
      </c>
      <c r="I18" s="352"/>
      <c r="J18" s="353">
        <v>0</v>
      </c>
      <c r="K18" s="353">
        <v>212.86</v>
      </c>
      <c r="L18" s="353">
        <v>10531.67</v>
      </c>
      <c r="M18" s="354" t="s">
        <v>790</v>
      </c>
      <c r="N18" s="354" t="s">
        <v>789</v>
      </c>
      <c r="O18" s="351">
        <v>4.9530825912694351E-2</v>
      </c>
    </row>
    <row r="19" spans="1:15" s="151" customFormat="1">
      <c r="A19" s="308"/>
      <c r="B19" s="349" t="s">
        <v>402</v>
      </c>
      <c r="C19" s="350">
        <v>6.4013560879487592</v>
      </c>
      <c r="D19" s="350">
        <v>4.518338512757198E-3</v>
      </c>
      <c r="E19" s="350">
        <v>6.8904662319547265</v>
      </c>
      <c r="F19" s="351" t="s">
        <v>790</v>
      </c>
      <c r="G19" s="351">
        <v>7.6407270160578893</v>
      </c>
      <c r="H19" s="351">
        <v>4.2183399322962088E-3</v>
      </c>
      <c r="I19" s="352"/>
      <c r="J19" s="353">
        <v>2490.71</v>
      </c>
      <c r="K19" s="353">
        <v>2246.5300000000002</v>
      </c>
      <c r="L19" s="353">
        <v>72587.11</v>
      </c>
      <c r="M19" s="354" t="s">
        <v>790</v>
      </c>
      <c r="N19" s="354" t="s">
        <v>790</v>
      </c>
      <c r="O19" s="351">
        <v>0.33763845080759802</v>
      </c>
    </row>
    <row r="20" spans="1:15" s="151" customFormat="1">
      <c r="A20" s="308"/>
      <c r="B20" s="349" t="s">
        <v>404</v>
      </c>
      <c r="C20" s="350">
        <v>58.038058196366208</v>
      </c>
      <c r="D20" s="350">
        <v>0.67775077691357966</v>
      </c>
      <c r="E20" s="350">
        <v>0.67775077691357966</v>
      </c>
      <c r="F20" s="351">
        <v>0</v>
      </c>
      <c r="G20" s="351">
        <v>-98.83223043985987</v>
      </c>
      <c r="H20" s="351">
        <v>0</v>
      </c>
      <c r="I20" s="352"/>
      <c r="J20" s="353">
        <v>23584.370000000003</v>
      </c>
      <c r="K20" s="353">
        <v>21868.250000000004</v>
      </c>
      <c r="L20" s="353">
        <v>143179.35999999999</v>
      </c>
      <c r="M20" s="354" t="s">
        <v>790</v>
      </c>
      <c r="N20" s="354">
        <v>507.09427472516745</v>
      </c>
      <c r="O20" s="351">
        <v>0.5822996518673873</v>
      </c>
    </row>
    <row r="21" spans="1:15" s="151" customFormat="1">
      <c r="A21" s="308"/>
      <c r="B21" s="349" t="s">
        <v>409</v>
      </c>
      <c r="C21" s="350">
        <v>28.917366481646066</v>
      </c>
      <c r="D21" s="350">
        <v>0</v>
      </c>
      <c r="E21" s="350">
        <v>0</v>
      </c>
      <c r="F21" s="351">
        <v>0</v>
      </c>
      <c r="G21" s="351">
        <v>-100</v>
      </c>
      <c r="H21" s="351">
        <v>0</v>
      </c>
      <c r="I21" s="352"/>
      <c r="J21" s="353">
        <v>42475.47</v>
      </c>
      <c r="K21" s="353">
        <v>3836.56</v>
      </c>
      <c r="L21" s="353">
        <v>44535.47</v>
      </c>
      <c r="M21" s="354" t="s">
        <v>790</v>
      </c>
      <c r="N21" s="354">
        <v>4.8498580474801098</v>
      </c>
      <c r="O21" s="351">
        <v>0.19535688960707828</v>
      </c>
    </row>
    <row r="22" spans="1:15" s="151" customFormat="1" ht="15.75" customHeight="1">
      <c r="A22" s="308"/>
      <c r="B22" s="349" t="s">
        <v>399</v>
      </c>
      <c r="C22" s="350">
        <v>0</v>
      </c>
      <c r="D22" s="350">
        <v>0.32306120366213964</v>
      </c>
      <c r="E22" s="350">
        <v>0</v>
      </c>
      <c r="F22" s="351">
        <v>-100</v>
      </c>
      <c r="G22" s="351">
        <v>0</v>
      </c>
      <c r="H22" s="351">
        <v>-1.979076805506423E-4</v>
      </c>
      <c r="I22" s="352"/>
      <c r="J22" s="353">
        <v>46578.22</v>
      </c>
      <c r="K22" s="353">
        <v>3499.59</v>
      </c>
      <c r="L22" s="353">
        <v>5853.5199999999995</v>
      </c>
      <c r="M22" s="354">
        <v>67.263022239748054</v>
      </c>
      <c r="N22" s="354">
        <v>-87.432924658778305</v>
      </c>
      <c r="O22" s="351">
        <v>1.1298986708803496E-2</v>
      </c>
    </row>
    <row r="23" spans="1:15" s="151" customFormat="1" ht="15.75" customHeight="1">
      <c r="A23" s="308"/>
      <c r="B23" s="349" t="s">
        <v>414</v>
      </c>
      <c r="C23" s="350">
        <v>13.555015538271594</v>
      </c>
      <c r="D23" s="350">
        <v>23.017545968613355</v>
      </c>
      <c r="E23" s="350">
        <v>0</v>
      </c>
      <c r="F23" s="351">
        <v>-100</v>
      </c>
      <c r="G23" s="351">
        <v>-100</v>
      </c>
      <c r="H23" s="351">
        <v>-1.4100576246784749E-2</v>
      </c>
      <c r="I23" s="352"/>
      <c r="J23" s="353">
        <v>91</v>
      </c>
      <c r="K23" s="353">
        <v>559.25</v>
      </c>
      <c r="L23" s="353">
        <v>3359.4</v>
      </c>
      <c r="M23" s="354">
        <v>500.69736253911492</v>
      </c>
      <c r="N23" s="354" t="s">
        <v>790</v>
      </c>
      <c r="O23" s="351">
        <v>1.3440865969954977E-2</v>
      </c>
    </row>
    <row r="24" spans="1:15" s="151" customFormat="1">
      <c r="A24" s="308"/>
      <c r="B24" s="349" t="s">
        <v>814</v>
      </c>
      <c r="C24" s="350">
        <f>+C13-SUM(C14:C23)</f>
        <v>159459.33503820124</v>
      </c>
      <c r="D24" s="350">
        <f t="shared" ref="D24:E24" si="0">+D13-SUM(D14:D23)</f>
        <v>114201.81017419338</v>
      </c>
      <c r="E24" s="350">
        <f t="shared" si="0"/>
        <v>105956.32585063239</v>
      </c>
      <c r="F24" s="351">
        <v>-7.2</v>
      </c>
      <c r="G24" s="351">
        <v>-33.552760755431024</v>
      </c>
      <c r="H24" s="351">
        <v>-5.0999999999999996</v>
      </c>
      <c r="I24" s="352"/>
      <c r="J24" s="350">
        <f>+J13-SUM(J14:J23)</f>
        <v>26849337.490000024</v>
      </c>
      <c r="K24" s="350">
        <f t="shared" ref="K24:L24" si="1">+K13-SUM(K14:K23)</f>
        <v>17730313.039999995</v>
      </c>
      <c r="L24" s="350">
        <f t="shared" si="1"/>
        <v>19631540.890000004</v>
      </c>
      <c r="M24" s="354">
        <v>10.723035998917757</v>
      </c>
      <c r="N24" s="354">
        <v>-26.882587336422258</v>
      </c>
      <c r="O24" s="351">
        <v>9.1259927897419004</v>
      </c>
    </row>
    <row r="25" spans="1:15" s="151" customFormat="1">
      <c r="A25" s="308"/>
      <c r="B25" s="336"/>
      <c r="C25" s="355"/>
      <c r="D25" s="355"/>
      <c r="E25" s="355"/>
      <c r="F25" s="344"/>
      <c r="G25" s="344"/>
      <c r="H25" s="344"/>
      <c r="I25" s="352"/>
      <c r="J25" s="348"/>
      <c r="K25" s="348"/>
      <c r="L25" s="348"/>
      <c r="M25" s="344"/>
      <c r="N25" s="344"/>
      <c r="O25" s="344"/>
    </row>
    <row r="26" spans="1:15" s="151" customFormat="1">
      <c r="A26" s="347" t="s">
        <v>794</v>
      </c>
      <c r="B26" s="336"/>
      <c r="C26" s="348">
        <v>25693544.100500006</v>
      </c>
      <c r="D26" s="348">
        <v>20628242.861500006</v>
      </c>
      <c r="E26" s="348">
        <v>19251021.103999998</v>
      </c>
      <c r="F26" s="344">
        <v>-6.6763890979314438</v>
      </c>
      <c r="G26" s="344">
        <v>-25.074481633596957</v>
      </c>
      <c r="H26" s="344"/>
      <c r="I26" s="352"/>
      <c r="J26" s="348">
        <v>12405739.729999999</v>
      </c>
      <c r="K26" s="348">
        <v>19046170.749999996</v>
      </c>
      <c r="L26" s="348">
        <v>26998802.460000001</v>
      </c>
      <c r="M26" s="344">
        <v>41.75449130634307</v>
      </c>
      <c r="N26" s="344">
        <v>117.63154029993505</v>
      </c>
      <c r="O26" s="344">
        <v>18.862244426848303</v>
      </c>
    </row>
    <row r="27" spans="1:15" s="151" customFormat="1">
      <c r="B27" s="349" t="s">
        <v>403</v>
      </c>
      <c r="C27" s="350">
        <v>16791136.5</v>
      </c>
      <c r="D27" s="350">
        <v>12888799.522499999</v>
      </c>
      <c r="E27" s="350">
        <v>10821020.397500003</v>
      </c>
      <c r="F27" s="351">
        <v>-16.043225138154028</v>
      </c>
      <c r="G27" s="351">
        <v>-35.555163895546897</v>
      </c>
      <c r="H27" s="351">
        <v>-10.024019684484346</v>
      </c>
      <c r="I27" s="352"/>
      <c r="J27" s="353">
        <v>0</v>
      </c>
      <c r="K27" s="353">
        <v>0</v>
      </c>
      <c r="L27" s="353">
        <v>0</v>
      </c>
      <c r="M27" s="356" t="s">
        <v>789</v>
      </c>
      <c r="N27" s="354" t="s">
        <v>789</v>
      </c>
      <c r="O27" s="351">
        <v>0</v>
      </c>
    </row>
    <row r="28" spans="1:15" s="151" customFormat="1">
      <c r="B28" s="349" t="s">
        <v>396</v>
      </c>
      <c r="C28" s="350">
        <v>321348.42500000005</v>
      </c>
      <c r="D28" s="350">
        <v>677980.05749999976</v>
      </c>
      <c r="E28" s="350">
        <v>335598.36250000016</v>
      </c>
      <c r="F28" s="351">
        <v>-50.500260474106895</v>
      </c>
      <c r="G28" s="351">
        <v>4.4344195867772234</v>
      </c>
      <c r="H28" s="351">
        <v>-1.6597714953172853</v>
      </c>
      <c r="I28" s="352"/>
      <c r="J28" s="353">
        <v>71153.16</v>
      </c>
      <c r="K28" s="353">
        <v>47043.88</v>
      </c>
      <c r="L28" s="353">
        <v>480984.79999999993</v>
      </c>
      <c r="M28" s="354" t="s">
        <v>790</v>
      </c>
      <c r="N28" s="354" t="s">
        <v>790</v>
      </c>
      <c r="O28" s="351">
        <v>2.2783630667597579</v>
      </c>
    </row>
    <row r="29" spans="1:15" s="151" customFormat="1">
      <c r="B29" s="349" t="s">
        <v>410</v>
      </c>
      <c r="C29" s="350">
        <v>1175915.2075000003</v>
      </c>
      <c r="D29" s="350">
        <v>1920873.9150000003</v>
      </c>
      <c r="E29" s="350">
        <v>1686802.2974999996</v>
      </c>
      <c r="F29" s="351">
        <v>-12.185683592876558</v>
      </c>
      <c r="G29" s="351">
        <v>43.445912319319952</v>
      </c>
      <c r="H29" s="351">
        <v>-1.1347142801816905</v>
      </c>
      <c r="I29" s="352"/>
      <c r="J29" s="353">
        <v>86936.21</v>
      </c>
      <c r="K29" s="353">
        <v>367303.46</v>
      </c>
      <c r="L29" s="353">
        <v>340607.55000000005</v>
      </c>
      <c r="M29" s="354">
        <v>-7.268080186339648</v>
      </c>
      <c r="N29" s="354">
        <v>291.79019881358988</v>
      </c>
      <c r="O29" s="351">
        <v>-0.14016418497140681</v>
      </c>
    </row>
    <row r="30" spans="1:15" s="151" customFormat="1">
      <c r="B30" s="349" t="s">
        <v>404</v>
      </c>
      <c r="C30" s="350">
        <v>12164.532500000001</v>
      </c>
      <c r="D30" s="350">
        <v>33520.614999999998</v>
      </c>
      <c r="E30" s="350">
        <v>23349.932499999999</v>
      </c>
      <c r="F30" s="351">
        <v>-30.341574878623202</v>
      </c>
      <c r="G30" s="351">
        <v>91.950923720249804</v>
      </c>
      <c r="H30" s="351">
        <v>-4.9304647847550259E-2</v>
      </c>
      <c r="I30" s="352"/>
      <c r="J30" s="353">
        <v>0</v>
      </c>
      <c r="K30" s="353">
        <v>0</v>
      </c>
      <c r="L30" s="353">
        <v>12579</v>
      </c>
      <c r="M30" s="354" t="s">
        <v>789</v>
      </c>
      <c r="N30" s="354" t="s">
        <v>789</v>
      </c>
      <c r="O30" s="351">
        <v>6.604477175549843E-2</v>
      </c>
    </row>
    <row r="31" spans="1:15" s="151" customFormat="1">
      <c r="B31" s="349" t="s">
        <v>550</v>
      </c>
      <c r="C31" s="350">
        <v>60498.977499999994</v>
      </c>
      <c r="D31" s="350">
        <v>41616.234000000004</v>
      </c>
      <c r="E31" s="350">
        <v>40772.037499999991</v>
      </c>
      <c r="F31" s="351">
        <v>-2.0285268964991223</v>
      </c>
      <c r="G31" s="351">
        <v>-32.607063483015068</v>
      </c>
      <c r="H31" s="351">
        <v>-4.0924304879869271E-3</v>
      </c>
      <c r="I31" s="352"/>
      <c r="J31" s="353">
        <v>51534.04</v>
      </c>
      <c r="K31" s="353">
        <v>97741.63</v>
      </c>
      <c r="L31" s="353">
        <v>149282.23999999999</v>
      </c>
      <c r="M31" s="354">
        <v>52.731481969351222</v>
      </c>
      <c r="N31" s="354">
        <v>189.67695915165973</v>
      </c>
      <c r="O31" s="351">
        <v>0.27060877840759667</v>
      </c>
    </row>
    <row r="32" spans="1:15" s="151" customFormat="1">
      <c r="B32" s="349" t="s">
        <v>397</v>
      </c>
      <c r="C32" s="350">
        <v>1854.1274999999998</v>
      </c>
      <c r="D32" s="350">
        <v>3339.52</v>
      </c>
      <c r="E32" s="350">
        <v>2701.01</v>
      </c>
      <c r="F32" s="351">
        <v>-19.119813625910304</v>
      </c>
      <c r="G32" s="351">
        <v>45.675526629101853</v>
      </c>
      <c r="H32" s="351">
        <v>-3.0953193846272671E-3</v>
      </c>
      <c r="I32" s="352"/>
      <c r="J32" s="353">
        <v>9891204.0099999979</v>
      </c>
      <c r="K32" s="353">
        <v>17562252.059999995</v>
      </c>
      <c r="L32" s="353">
        <v>23156907.510000002</v>
      </c>
      <c r="M32" s="354">
        <v>31.856139126612721</v>
      </c>
      <c r="N32" s="354">
        <v>134.11616509565863</v>
      </c>
      <c r="O32" s="351">
        <v>29.374174596224321</v>
      </c>
    </row>
    <row r="33" spans="1:15" s="151" customFormat="1">
      <c r="B33" s="349" t="s">
        <v>408</v>
      </c>
      <c r="C33" s="350">
        <v>0</v>
      </c>
      <c r="D33" s="350">
        <v>25.217500000000001</v>
      </c>
      <c r="E33" s="350">
        <v>0</v>
      </c>
      <c r="F33" s="351">
        <v>-100</v>
      </c>
      <c r="G33" s="351">
        <v>0</v>
      </c>
      <c r="H33" s="351">
        <v>-1.2224744574374424E-4</v>
      </c>
      <c r="I33" s="352"/>
      <c r="J33" s="353">
        <v>0</v>
      </c>
      <c r="K33" s="353">
        <v>0</v>
      </c>
      <c r="L33" s="353">
        <v>0</v>
      </c>
      <c r="M33" s="354" t="s">
        <v>789</v>
      </c>
      <c r="N33" s="354" t="s">
        <v>789</v>
      </c>
      <c r="O33" s="351">
        <v>0</v>
      </c>
    </row>
    <row r="34" spans="1:15" s="151" customFormat="1">
      <c r="B34" s="349" t="s">
        <v>548</v>
      </c>
      <c r="C34" s="350">
        <v>443.5</v>
      </c>
      <c r="D34" s="350">
        <v>24.462499999999999</v>
      </c>
      <c r="E34" s="350">
        <v>0</v>
      </c>
      <c r="F34" s="351">
        <v>-100</v>
      </c>
      <c r="G34" s="351">
        <v>-100</v>
      </c>
      <c r="H34" s="351">
        <v>-1.1858741514846211E-4</v>
      </c>
      <c r="I34" s="352"/>
      <c r="J34" s="353">
        <v>31780</v>
      </c>
      <c r="K34" s="353">
        <v>0</v>
      </c>
      <c r="L34" s="353">
        <v>0</v>
      </c>
      <c r="M34" s="354" t="s">
        <v>789</v>
      </c>
      <c r="N34" s="354">
        <v>-100</v>
      </c>
      <c r="O34" s="351">
        <v>0</v>
      </c>
    </row>
    <row r="35" spans="1:15" s="151" customFormat="1">
      <c r="B35" s="349" t="s">
        <v>399</v>
      </c>
      <c r="C35" s="350">
        <v>266100.71249999997</v>
      </c>
      <c r="D35" s="350">
        <v>322803.05499999999</v>
      </c>
      <c r="E35" s="350">
        <v>531545.09499999997</v>
      </c>
      <c r="F35" s="351">
        <v>64.665447481592139</v>
      </c>
      <c r="G35" s="351">
        <v>99.753352783675851</v>
      </c>
      <c r="H35" s="351">
        <v>1.0119235138034495</v>
      </c>
      <c r="I35" s="352"/>
      <c r="J35" s="353">
        <v>102.48</v>
      </c>
      <c r="K35" s="353">
        <v>30855.96</v>
      </c>
      <c r="L35" s="353">
        <v>27603.360000000004</v>
      </c>
      <c r="M35" s="354">
        <v>-10.541237414100859</v>
      </c>
      <c r="N35" s="354" t="s">
        <v>790</v>
      </c>
      <c r="O35" s="351">
        <v>-1.7077448494469658E-2</v>
      </c>
    </row>
    <row r="36" spans="1:15" s="151" customFormat="1">
      <c r="B36" s="349" t="s">
        <v>815</v>
      </c>
      <c r="C36" s="350">
        <v>7061635.8280000007</v>
      </c>
      <c r="D36" s="350">
        <v>4739260.2624999993</v>
      </c>
      <c r="E36" s="350">
        <v>5807528.7214999981</v>
      </c>
      <c r="F36" s="351">
        <v>22.540827045368435</v>
      </c>
      <c r="G36" s="351">
        <v>-17.7594418212188</v>
      </c>
      <c r="H36" s="351">
        <v>5.1786691972382526</v>
      </c>
      <c r="I36" s="352"/>
      <c r="J36" s="353">
        <v>2050548.8199999994</v>
      </c>
      <c r="K36" s="353">
        <v>741568.72000000032</v>
      </c>
      <c r="L36" s="353">
        <v>2646165.8400000008</v>
      </c>
      <c r="M36" s="354">
        <v>256.8335298716483</v>
      </c>
      <c r="N36" s="354">
        <v>29.046712479637605</v>
      </c>
      <c r="O36" s="351">
        <v>9.9998952282836218</v>
      </c>
    </row>
    <row r="37" spans="1:15" s="151" customFormat="1">
      <c r="B37" s="349" t="s">
        <v>814</v>
      </c>
      <c r="C37" s="350">
        <f>+C26-SUM(C27:C36)</f>
        <v>2446.2900000065565</v>
      </c>
      <c r="D37" s="350">
        <f>+D26-SUM(D27:D36)</f>
        <v>0</v>
      </c>
      <c r="E37" s="350">
        <f t="shared" ref="E37" si="2">+E26-SUM(E27:E36)</f>
        <v>1703.2499999962747</v>
      </c>
      <c r="F37" s="351" t="s">
        <v>789</v>
      </c>
      <c r="G37" s="351">
        <v>-30.374158419823093</v>
      </c>
      <c r="H37" s="351">
        <v>0</v>
      </c>
      <c r="I37" s="352"/>
      <c r="J37" s="350">
        <f>+J26-SUM(J27:J36)</f>
        <v>222481.00999999978</v>
      </c>
      <c r="K37" s="350">
        <f t="shared" ref="K37:L37" si="3">+K26-SUM(K27:K36)</f>
        <v>199405.04000000283</v>
      </c>
      <c r="L37" s="350">
        <f t="shared" si="3"/>
        <v>184672.16000000015</v>
      </c>
      <c r="M37" s="354">
        <v>-7.3884190690478402</v>
      </c>
      <c r="N37" s="354">
        <v>-16.994191998678748</v>
      </c>
      <c r="O37" s="351">
        <v>-7.735350162185585E-2</v>
      </c>
    </row>
    <row r="38" spans="1:15" s="151" customFormat="1">
      <c r="B38" s="336"/>
      <c r="C38" s="357"/>
      <c r="D38" s="357"/>
      <c r="E38" s="357"/>
      <c r="F38" s="344"/>
      <c r="G38" s="344"/>
      <c r="H38" s="344"/>
      <c r="I38" s="352"/>
      <c r="J38" s="355"/>
      <c r="K38" s="355"/>
      <c r="L38" s="355"/>
      <c r="M38" s="346"/>
      <c r="N38" s="346"/>
      <c r="O38" s="346"/>
    </row>
    <row r="39" spans="1:15" s="151" customFormat="1">
      <c r="A39" s="315" t="s">
        <v>800</v>
      </c>
      <c r="B39" s="336"/>
      <c r="C39" s="348">
        <v>6901203.4132850366</v>
      </c>
      <c r="D39" s="348">
        <v>8075422.585724988</v>
      </c>
      <c r="E39" s="348">
        <v>9520978.3887998499</v>
      </c>
      <c r="F39" s="344">
        <v>17.900683063078166</v>
      </c>
      <c r="G39" s="344">
        <v>37.961132553659596</v>
      </c>
      <c r="H39" s="344"/>
      <c r="I39" s="352"/>
      <c r="J39" s="348">
        <v>4921521.83</v>
      </c>
      <c r="K39" s="348">
        <v>2282362.7999999998</v>
      </c>
      <c r="L39" s="348">
        <v>3841690.42</v>
      </c>
      <c r="M39" s="344">
        <v>68.320760397952512</v>
      </c>
      <c r="N39" s="344">
        <v>-21.941006202953272</v>
      </c>
      <c r="O39" s="344">
        <v>3.6984510011938796</v>
      </c>
    </row>
    <row r="40" spans="1:15" s="151" customFormat="1">
      <c r="A40" s="308"/>
      <c r="B40" s="349" t="s">
        <v>815</v>
      </c>
      <c r="C40" s="350">
        <v>1861167.4889249965</v>
      </c>
      <c r="D40" s="350">
        <v>1911365.8873900063</v>
      </c>
      <c r="E40" s="350">
        <v>2342006.2327650078</v>
      </c>
      <c r="F40" s="351">
        <v>22.530502831304901</v>
      </c>
      <c r="G40" s="351">
        <v>25.835328991145339</v>
      </c>
      <c r="H40" s="351">
        <v>5.3327282975413315</v>
      </c>
      <c r="I40" s="352"/>
      <c r="J40" s="353">
        <v>4558486.2699999996</v>
      </c>
      <c r="K40" s="353">
        <v>2256697.7999999998</v>
      </c>
      <c r="L40" s="353">
        <v>3654919.34</v>
      </c>
      <c r="M40" s="351">
        <v>61.958740776013521</v>
      </c>
      <c r="N40" s="351">
        <v>-19.821644214363289</v>
      </c>
      <c r="O40" s="351">
        <v>61.2620193424113</v>
      </c>
    </row>
    <row r="41" spans="1:15" s="151" customFormat="1">
      <c r="A41" s="308"/>
      <c r="B41" s="349" t="s">
        <v>396</v>
      </c>
      <c r="C41" s="350">
        <v>1902453.7776000071</v>
      </c>
      <c r="D41" s="350">
        <v>1977546.9059850008</v>
      </c>
      <c r="E41" s="350">
        <v>2329850.2689399994</v>
      </c>
      <c r="F41" s="351">
        <v>17.815171002455642</v>
      </c>
      <c r="G41" s="351">
        <v>22.465538788498904</v>
      </c>
      <c r="H41" s="351">
        <v>4.3626616342997107</v>
      </c>
      <c r="I41" s="352"/>
      <c r="J41" s="353">
        <v>356514</v>
      </c>
      <c r="K41" s="353">
        <v>16952</v>
      </c>
      <c r="L41" s="353">
        <v>23354.5</v>
      </c>
      <c r="M41" s="351">
        <v>37.768404907975459</v>
      </c>
      <c r="N41" s="351">
        <v>-93.449205360799297</v>
      </c>
      <c r="O41" s="351">
        <v>0.28052069548276903</v>
      </c>
    </row>
    <row r="42" spans="1:15" s="151" customFormat="1">
      <c r="A42" s="128"/>
      <c r="B42" s="349" t="s">
        <v>550</v>
      </c>
      <c r="C42" s="350">
        <v>1451448.5326250014</v>
      </c>
      <c r="D42" s="350">
        <v>2076610.0734750037</v>
      </c>
      <c r="E42" s="350">
        <v>2403779.1221800074</v>
      </c>
      <c r="F42" s="351">
        <v>15.754958183243248</v>
      </c>
      <c r="G42" s="351">
        <v>65.612425666425722</v>
      </c>
      <c r="H42" s="351">
        <v>4.0514170649514138</v>
      </c>
      <c r="I42" s="352"/>
      <c r="J42" s="353">
        <v>119</v>
      </c>
      <c r="K42" s="353">
        <v>803</v>
      </c>
      <c r="L42" s="353">
        <v>161024.66</v>
      </c>
      <c r="M42" s="351" t="s">
        <v>790</v>
      </c>
      <c r="N42" s="351" t="s">
        <v>790</v>
      </c>
      <c r="O42" s="351">
        <v>7.0199908621013289</v>
      </c>
    </row>
    <row r="43" spans="1:15" s="151" customFormat="1">
      <c r="A43" s="128"/>
      <c r="B43" s="349" t="s">
        <v>410</v>
      </c>
      <c r="C43" s="350">
        <v>467495.67385500058</v>
      </c>
      <c r="D43" s="350">
        <v>888600.43328999996</v>
      </c>
      <c r="E43" s="350">
        <v>1084527.9446650008</v>
      </c>
      <c r="F43" s="351">
        <v>22.049000206942139</v>
      </c>
      <c r="G43" s="351">
        <v>131.98673384972972</v>
      </c>
      <c r="H43" s="351">
        <v>2.426219919702326</v>
      </c>
      <c r="I43" s="352"/>
      <c r="J43" s="353">
        <v>160</v>
      </c>
      <c r="K43" s="353">
        <v>7160</v>
      </c>
      <c r="L43" s="353">
        <v>2298.92</v>
      </c>
      <c r="M43" s="351">
        <v>-67.892178770949712</v>
      </c>
      <c r="N43" s="351" t="s">
        <v>790</v>
      </c>
      <c r="O43" s="351">
        <v>-0.21298454391212476</v>
      </c>
    </row>
    <row r="44" spans="1:15" s="151" customFormat="1">
      <c r="A44" s="308"/>
      <c r="B44" s="349" t="s">
        <v>409</v>
      </c>
      <c r="C44" s="350">
        <v>4410.4986499999977</v>
      </c>
      <c r="D44" s="350">
        <v>1827.675</v>
      </c>
      <c r="E44" s="350">
        <v>70004.337699999989</v>
      </c>
      <c r="F44" s="351">
        <v>3730.2399332485252</v>
      </c>
      <c r="G44" s="351">
        <v>1487.220476759471</v>
      </c>
      <c r="H44" s="351">
        <v>0.84424885479697909</v>
      </c>
      <c r="I44" s="352"/>
      <c r="J44" s="353">
        <v>0</v>
      </c>
      <c r="K44" s="353">
        <v>0</v>
      </c>
      <c r="L44" s="353">
        <v>0</v>
      </c>
      <c r="M44" s="351" t="s">
        <v>789</v>
      </c>
      <c r="N44" s="351" t="s">
        <v>789</v>
      </c>
      <c r="O44" s="351">
        <v>0</v>
      </c>
    </row>
    <row r="45" spans="1:15" s="151" customFormat="1">
      <c r="A45" s="128"/>
      <c r="B45" s="349" t="s">
        <v>399</v>
      </c>
      <c r="C45" s="350">
        <v>70330.703699999867</v>
      </c>
      <c r="D45" s="350">
        <v>69800.774374999935</v>
      </c>
      <c r="E45" s="350">
        <v>130529.673025</v>
      </c>
      <c r="F45" s="351">
        <v>87.003187563132414</v>
      </c>
      <c r="G45" s="351">
        <v>85.594151854050409</v>
      </c>
      <c r="H45" s="351">
        <v>0.7520213091677832</v>
      </c>
      <c r="I45" s="358"/>
      <c r="J45" s="353">
        <v>0</v>
      </c>
      <c r="K45" s="353">
        <v>0</v>
      </c>
      <c r="L45" s="353">
        <v>0</v>
      </c>
      <c r="M45" s="351" t="s">
        <v>789</v>
      </c>
      <c r="N45" s="351" t="s">
        <v>789</v>
      </c>
      <c r="O45" s="351">
        <v>0</v>
      </c>
    </row>
    <row r="46" spans="1:15" s="151" customFormat="1">
      <c r="A46" s="128"/>
      <c r="B46" s="349" t="s">
        <v>400</v>
      </c>
      <c r="C46" s="350">
        <v>101517.55159999989</v>
      </c>
      <c r="D46" s="350">
        <v>71351.373149999868</v>
      </c>
      <c r="E46" s="350">
        <v>106494.0829500001</v>
      </c>
      <c r="F46" s="351">
        <v>49.253025202641524</v>
      </c>
      <c r="G46" s="351">
        <v>4.9021388632467904</v>
      </c>
      <c r="H46" s="351">
        <v>0.43518106237712301</v>
      </c>
      <c r="I46" s="358"/>
      <c r="J46" s="353">
        <v>0</v>
      </c>
      <c r="K46" s="353">
        <v>0</v>
      </c>
      <c r="L46" s="353">
        <v>0</v>
      </c>
      <c r="M46" s="351" t="s">
        <v>789</v>
      </c>
      <c r="N46" s="351" t="s">
        <v>789</v>
      </c>
      <c r="O46" s="351">
        <v>0</v>
      </c>
    </row>
    <row r="47" spans="1:15" s="151" customFormat="1">
      <c r="A47" s="308"/>
      <c r="B47" s="349" t="s">
        <v>402</v>
      </c>
      <c r="C47" s="350">
        <v>70647.818649999972</v>
      </c>
      <c r="D47" s="350">
        <v>104655.21965000014</v>
      </c>
      <c r="E47" s="350">
        <v>133065.70765000011</v>
      </c>
      <c r="F47" s="351">
        <v>27.14674728600594</v>
      </c>
      <c r="G47" s="351">
        <v>88.350766085543057</v>
      </c>
      <c r="H47" s="351">
        <v>0.35181425737671518</v>
      </c>
      <c r="I47" s="352"/>
      <c r="J47" s="353">
        <v>0</v>
      </c>
      <c r="K47" s="353">
        <v>0</v>
      </c>
      <c r="L47" s="353">
        <v>0</v>
      </c>
      <c r="M47" s="351" t="s">
        <v>789</v>
      </c>
      <c r="N47" s="351" t="s">
        <v>789</v>
      </c>
      <c r="O47" s="351">
        <v>0</v>
      </c>
    </row>
    <row r="48" spans="1:15" s="151" customFormat="1">
      <c r="A48" s="308"/>
      <c r="B48" s="349" t="s">
        <v>404</v>
      </c>
      <c r="C48" s="350">
        <v>70786.272335000147</v>
      </c>
      <c r="D48" s="350">
        <v>132616.11100000003</v>
      </c>
      <c r="E48" s="350">
        <v>143342.12225499988</v>
      </c>
      <c r="F48" s="351">
        <v>8.0880152299141397</v>
      </c>
      <c r="G48" s="351">
        <v>102.49988808087669</v>
      </c>
      <c r="H48" s="351">
        <v>0.13282290977515288</v>
      </c>
      <c r="I48" s="352"/>
      <c r="J48" s="353">
        <v>340</v>
      </c>
      <c r="K48" s="353">
        <v>0</v>
      </c>
      <c r="L48" s="353">
        <v>0</v>
      </c>
      <c r="M48" s="351" t="s">
        <v>789</v>
      </c>
      <c r="N48" s="351">
        <v>-100</v>
      </c>
      <c r="O48" s="351">
        <v>0</v>
      </c>
    </row>
    <row r="49" spans="1:15" s="151" customFormat="1">
      <c r="A49" s="308"/>
      <c r="B49" s="349" t="s">
        <v>548</v>
      </c>
      <c r="C49" s="350">
        <v>25370.896400000001</v>
      </c>
      <c r="D49" s="350">
        <v>15111.11615</v>
      </c>
      <c r="E49" s="350">
        <v>22080.159170000021</v>
      </c>
      <c r="F49" s="351">
        <v>46.118651665582099</v>
      </c>
      <c r="G49" s="351">
        <v>-12.97052015079759</v>
      </c>
      <c r="H49" s="351">
        <v>8.6299422055252636E-2</v>
      </c>
      <c r="I49" s="352"/>
      <c r="J49" s="353">
        <v>0</v>
      </c>
      <c r="K49" s="353">
        <v>0</v>
      </c>
      <c r="L49" s="353">
        <v>0</v>
      </c>
      <c r="M49" s="351" t="s">
        <v>789</v>
      </c>
      <c r="N49" s="351" t="s">
        <v>789</v>
      </c>
      <c r="O49" s="351">
        <v>0</v>
      </c>
    </row>
    <row r="50" spans="1:15" s="151" customFormat="1">
      <c r="A50" s="359"/>
      <c r="B50" s="349" t="s">
        <v>814</v>
      </c>
      <c r="C50" s="360">
        <f>+C39-SUM(C40:C49)</f>
        <v>875574.1989450315</v>
      </c>
      <c r="D50" s="360">
        <f t="shared" ref="D50:E50" si="4">+D39-SUM(D40:D49)</f>
        <v>825937.01625997759</v>
      </c>
      <c r="E50" s="360">
        <f t="shared" si="4"/>
        <v>755298.73749983497</v>
      </c>
      <c r="F50" s="361">
        <v>-8.552501869937748</v>
      </c>
      <c r="G50" s="361">
        <v>-13.736752589342508</v>
      </c>
      <c r="H50" s="361">
        <v>-0.87473166896562304</v>
      </c>
      <c r="I50" s="362"/>
      <c r="J50" s="360">
        <f>+J39-SUM(J40:J49)</f>
        <v>5902.5600000005215</v>
      </c>
      <c r="K50" s="360">
        <f t="shared" ref="K50:L50" si="5">+K39-SUM(K40:K49)</f>
        <v>750</v>
      </c>
      <c r="L50" s="360">
        <f t="shared" si="5"/>
        <v>93</v>
      </c>
      <c r="M50" s="361">
        <v>-87.6</v>
      </c>
      <c r="N50" s="361">
        <v>-98.424412458323303</v>
      </c>
      <c r="O50" s="361">
        <v>-2.8785958130758179E-2</v>
      </c>
    </row>
    <row r="51" spans="1:15" s="151" customFormat="1">
      <c r="A51" s="323" t="s">
        <v>805</v>
      </c>
      <c r="B51" s="363"/>
      <c r="C51" s="345"/>
      <c r="D51" s="345"/>
      <c r="E51" s="345"/>
      <c r="F51" s="364"/>
      <c r="G51" s="364"/>
      <c r="H51" s="364"/>
      <c r="J51" s="345"/>
      <c r="K51" s="345"/>
      <c r="L51" s="345"/>
      <c r="M51" s="336"/>
      <c r="N51" s="336"/>
      <c r="O51" s="336"/>
    </row>
    <row r="52" spans="1:15" s="151" customFormat="1">
      <c r="A52" s="324" t="s">
        <v>806</v>
      </c>
      <c r="B52" s="324"/>
      <c r="C52" s="345"/>
      <c r="D52" s="345"/>
      <c r="E52" s="345"/>
      <c r="F52" s="364"/>
      <c r="G52" s="364"/>
      <c r="H52" s="364"/>
      <c r="J52" s="345"/>
      <c r="K52" s="345"/>
      <c r="L52" s="345"/>
      <c r="M52" s="336"/>
      <c r="N52" s="336"/>
      <c r="O52" s="336"/>
    </row>
    <row r="53" spans="1:15" s="151" customFormat="1">
      <c r="A53" s="324" t="s">
        <v>807</v>
      </c>
      <c r="B53" s="324"/>
      <c r="C53" s="345"/>
      <c r="D53" s="345"/>
      <c r="E53" s="345"/>
      <c r="F53" s="364"/>
      <c r="G53" s="364"/>
      <c r="H53" s="364"/>
      <c r="J53" s="345"/>
      <c r="K53" s="345"/>
      <c r="L53" s="345"/>
      <c r="M53" s="336"/>
      <c r="N53" s="336"/>
      <c r="O53" s="336"/>
    </row>
    <row r="54" spans="1:15" s="151" customFormat="1">
      <c r="A54" s="325" t="s">
        <v>808</v>
      </c>
      <c r="B54" s="325"/>
      <c r="C54" s="345"/>
      <c r="D54" s="345"/>
      <c r="E54" s="345"/>
      <c r="F54" s="364"/>
      <c r="G54" s="364"/>
      <c r="H54" s="364"/>
      <c r="J54" s="345"/>
      <c r="K54" s="345"/>
      <c r="L54" s="345"/>
      <c r="M54" s="336"/>
      <c r="N54" s="336"/>
      <c r="O54" s="336"/>
    </row>
    <row r="55" spans="1:15" s="151" customFormat="1">
      <c r="A55" s="308"/>
      <c r="B55" s="336"/>
      <c r="C55" s="345"/>
      <c r="D55" s="345"/>
      <c r="E55" s="345"/>
      <c r="F55" s="364"/>
      <c r="G55" s="364"/>
      <c r="H55" s="364"/>
      <c r="J55" s="345"/>
      <c r="K55" s="345"/>
      <c r="L55" s="345"/>
      <c r="M55" s="336"/>
      <c r="N55" s="336"/>
      <c r="O55" s="336"/>
    </row>
    <row r="56" spans="1:15" s="151" customFormat="1">
      <c r="A56" s="308"/>
      <c r="B56" s="336"/>
      <c r="C56" s="345"/>
      <c r="D56" s="345"/>
      <c r="E56" s="345"/>
      <c r="F56" s="364"/>
      <c r="G56" s="364"/>
      <c r="H56" s="364"/>
      <c r="J56" s="345"/>
      <c r="K56" s="345"/>
      <c r="L56" s="345"/>
      <c r="M56" s="336"/>
      <c r="N56" s="336"/>
      <c r="O56" s="336"/>
    </row>
    <row r="57" spans="1:15" s="151" customFormat="1">
      <c r="A57" s="308"/>
      <c r="B57" s="336"/>
      <c r="C57" s="345"/>
      <c r="D57" s="345"/>
      <c r="E57" s="345"/>
      <c r="F57" s="364"/>
      <c r="G57" s="364"/>
      <c r="H57" s="364"/>
      <c r="J57" s="345"/>
      <c r="K57" s="345"/>
      <c r="L57" s="345"/>
      <c r="M57" s="336"/>
      <c r="N57" s="336"/>
      <c r="O57" s="336"/>
    </row>
    <row r="58" spans="1:15" s="151" customFormat="1">
      <c r="A58" s="308"/>
      <c r="B58" s="336"/>
      <c r="C58" s="345"/>
      <c r="D58" s="345"/>
      <c r="E58" s="345"/>
      <c r="F58" s="364"/>
      <c r="G58" s="364"/>
      <c r="H58" s="364"/>
      <c r="J58" s="345"/>
      <c r="K58" s="345"/>
      <c r="L58" s="345"/>
      <c r="M58" s="336"/>
      <c r="N58" s="336"/>
      <c r="O58" s="336"/>
    </row>
    <row r="59" spans="1:15" s="151" customFormat="1">
      <c r="A59" s="308"/>
      <c r="B59" s="336"/>
      <c r="C59" s="345"/>
      <c r="D59" s="345"/>
      <c r="E59" s="345"/>
      <c r="F59" s="364"/>
      <c r="G59" s="364"/>
      <c r="H59" s="364"/>
      <c r="J59" s="345"/>
      <c r="K59" s="345"/>
      <c r="L59" s="345"/>
      <c r="M59" s="336"/>
      <c r="N59" s="336"/>
      <c r="O59" s="336"/>
    </row>
    <row r="60" spans="1:15" s="151" customFormat="1">
      <c r="A60" s="308"/>
      <c r="B60" s="336"/>
      <c r="C60" s="345"/>
      <c r="D60" s="345"/>
      <c r="E60" s="345"/>
      <c r="F60" s="364"/>
      <c r="G60" s="364"/>
      <c r="H60" s="364"/>
      <c r="J60" s="345"/>
      <c r="K60" s="345"/>
      <c r="L60" s="345"/>
      <c r="M60" s="336"/>
      <c r="N60" s="336"/>
      <c r="O60" s="336"/>
    </row>
    <row r="61" spans="1:15" s="151" customFormat="1">
      <c r="A61" s="308"/>
      <c r="B61" s="336"/>
      <c r="C61" s="345"/>
      <c r="D61" s="345"/>
      <c r="E61" s="345"/>
      <c r="F61" s="364"/>
      <c r="G61" s="364"/>
      <c r="H61" s="364"/>
      <c r="J61" s="345"/>
      <c r="K61" s="345"/>
      <c r="L61" s="345"/>
      <c r="M61" s="336"/>
      <c r="N61" s="336"/>
      <c r="O61" s="336"/>
    </row>
    <row r="62" spans="1:15" s="151" customFormat="1">
      <c r="A62" s="308"/>
      <c r="B62" s="336"/>
      <c r="C62" s="345"/>
      <c r="D62" s="345"/>
      <c r="E62" s="345"/>
      <c r="F62" s="364"/>
      <c r="G62" s="364"/>
      <c r="H62" s="364"/>
      <c r="J62" s="345"/>
      <c r="K62" s="345"/>
      <c r="L62" s="345"/>
      <c r="M62" s="336"/>
      <c r="N62" s="336"/>
      <c r="O62" s="336"/>
    </row>
    <row r="63" spans="1:15" s="151" customFormat="1">
      <c r="A63" s="308"/>
      <c r="B63" s="336"/>
      <c r="C63" s="345"/>
      <c r="D63" s="345"/>
      <c r="E63" s="345"/>
      <c r="F63" s="364"/>
      <c r="G63" s="364"/>
      <c r="H63" s="364"/>
      <c r="J63" s="345"/>
      <c r="K63" s="345"/>
      <c r="L63" s="345"/>
      <c r="M63" s="336"/>
      <c r="N63" s="336"/>
      <c r="O63" s="336"/>
    </row>
    <row r="64" spans="1:15" s="151" customFormat="1">
      <c r="A64" s="308"/>
      <c r="B64" s="336"/>
      <c r="C64" s="345"/>
      <c r="D64" s="345"/>
      <c r="E64" s="345"/>
      <c r="F64" s="364"/>
      <c r="G64" s="364"/>
      <c r="H64" s="364"/>
      <c r="J64" s="345"/>
      <c r="K64" s="345"/>
      <c r="L64" s="345"/>
      <c r="M64" s="336"/>
      <c r="N64" s="336"/>
      <c r="O64" s="336"/>
    </row>
    <row r="65" spans="1:15" s="151" customFormat="1">
      <c r="A65" s="308"/>
      <c r="B65" s="336"/>
      <c r="C65" s="345"/>
      <c r="D65" s="345"/>
      <c r="E65" s="345"/>
      <c r="F65" s="364"/>
      <c r="G65" s="364"/>
      <c r="H65" s="364"/>
      <c r="J65" s="345"/>
      <c r="K65" s="345"/>
      <c r="L65" s="345"/>
      <c r="M65" s="336"/>
      <c r="N65" s="336"/>
      <c r="O65" s="336"/>
    </row>
    <row r="66" spans="1:15" s="151" customFormat="1">
      <c r="A66" s="308"/>
      <c r="B66" s="336"/>
      <c r="C66" s="345"/>
      <c r="D66" s="345"/>
      <c r="E66" s="345"/>
      <c r="F66" s="364"/>
      <c r="G66" s="364"/>
      <c r="H66" s="364"/>
      <c r="J66" s="345"/>
      <c r="K66" s="345"/>
      <c r="L66" s="345"/>
      <c r="M66" s="336"/>
      <c r="N66" s="336"/>
      <c r="O66" s="336"/>
    </row>
    <row r="67" spans="1:15" s="151" customFormat="1">
      <c r="A67" s="308"/>
      <c r="B67" s="336"/>
      <c r="C67" s="345"/>
      <c r="D67" s="345"/>
      <c r="E67" s="345"/>
      <c r="F67" s="364"/>
      <c r="G67" s="364"/>
      <c r="H67" s="364"/>
      <c r="J67" s="345"/>
      <c r="K67" s="345"/>
      <c r="L67" s="345"/>
      <c r="M67" s="336"/>
      <c r="N67" s="336"/>
      <c r="O67" s="336"/>
    </row>
    <row r="68" spans="1:15" s="151" customFormat="1">
      <c r="A68" s="308"/>
      <c r="B68" s="336"/>
      <c r="C68" s="345"/>
      <c r="D68" s="345"/>
      <c r="E68" s="345"/>
      <c r="F68" s="364"/>
      <c r="G68" s="364"/>
      <c r="H68" s="364"/>
      <c r="J68" s="345"/>
      <c r="K68" s="345"/>
      <c r="L68" s="345"/>
      <c r="M68" s="336"/>
      <c r="N68" s="336"/>
      <c r="O68" s="336"/>
    </row>
    <row r="69" spans="1:15" s="151" customFormat="1">
      <c r="A69" s="308"/>
      <c r="B69" s="336"/>
      <c r="C69" s="345"/>
      <c r="D69" s="345"/>
      <c r="E69" s="345"/>
      <c r="F69" s="364"/>
      <c r="G69" s="364"/>
      <c r="H69" s="364"/>
      <c r="J69" s="345"/>
      <c r="K69" s="345"/>
      <c r="L69" s="345"/>
      <c r="M69" s="336"/>
      <c r="N69" s="336"/>
      <c r="O69" s="336"/>
    </row>
    <row r="70" spans="1:15" s="151" customFormat="1">
      <c r="A70" s="308"/>
      <c r="B70" s="336"/>
      <c r="C70" s="345"/>
      <c r="D70" s="345"/>
      <c r="E70" s="345"/>
      <c r="F70" s="364"/>
      <c r="G70" s="364"/>
      <c r="H70" s="364"/>
      <c r="J70" s="345"/>
      <c r="K70" s="345"/>
      <c r="L70" s="345"/>
      <c r="M70" s="336"/>
      <c r="N70" s="336"/>
      <c r="O70" s="336"/>
    </row>
    <row r="71" spans="1:15" s="151" customFormat="1">
      <c r="A71" s="308"/>
      <c r="B71" s="336"/>
      <c r="C71" s="345"/>
      <c r="D71" s="345"/>
      <c r="E71" s="345"/>
      <c r="F71" s="364"/>
      <c r="G71" s="364"/>
      <c r="H71" s="364"/>
      <c r="J71" s="345"/>
      <c r="K71" s="345"/>
      <c r="L71" s="345"/>
      <c r="M71" s="336"/>
      <c r="N71" s="336"/>
      <c r="O71" s="336"/>
    </row>
    <row r="72" spans="1:15" s="151" customFormat="1">
      <c r="A72" s="308"/>
      <c r="B72" s="336"/>
      <c r="C72" s="345"/>
      <c r="D72" s="345"/>
      <c r="E72" s="345"/>
      <c r="F72" s="364"/>
      <c r="G72" s="364"/>
      <c r="H72" s="364"/>
      <c r="J72" s="345"/>
      <c r="K72" s="345"/>
      <c r="L72" s="345"/>
      <c r="M72" s="336"/>
      <c r="N72" s="336"/>
      <c r="O72" s="336"/>
    </row>
    <row r="73" spans="1:15" s="151" customFormat="1">
      <c r="A73" s="308"/>
      <c r="B73" s="336"/>
      <c r="C73" s="345"/>
      <c r="D73" s="345"/>
      <c r="E73" s="345"/>
      <c r="F73" s="364"/>
      <c r="G73" s="364"/>
      <c r="H73" s="364"/>
      <c r="J73" s="345"/>
      <c r="K73" s="345"/>
      <c r="L73" s="345"/>
      <c r="M73" s="336"/>
      <c r="N73" s="336"/>
      <c r="O73" s="336"/>
    </row>
    <row r="74" spans="1:15" s="151" customFormat="1">
      <c r="A74" s="308"/>
      <c r="B74" s="336"/>
      <c r="C74" s="345"/>
      <c r="D74" s="345"/>
      <c r="E74" s="345"/>
      <c r="F74" s="364"/>
      <c r="G74" s="364"/>
      <c r="H74" s="364"/>
      <c r="J74" s="345"/>
      <c r="K74" s="345"/>
      <c r="L74" s="345"/>
      <c r="M74" s="336"/>
      <c r="N74" s="336"/>
      <c r="O74" s="336"/>
    </row>
    <row r="75" spans="1:15" s="151" customFormat="1">
      <c r="A75" s="308"/>
      <c r="B75" s="336"/>
      <c r="C75" s="345"/>
      <c r="D75" s="345"/>
      <c r="E75" s="345"/>
      <c r="F75" s="364"/>
      <c r="G75" s="364"/>
      <c r="H75" s="364"/>
      <c r="J75" s="345"/>
      <c r="K75" s="345"/>
      <c r="L75" s="345"/>
      <c r="M75" s="336"/>
      <c r="N75" s="336"/>
      <c r="O75" s="336"/>
    </row>
    <row r="76" spans="1:15" s="151" customFormat="1">
      <c r="A76" s="308"/>
      <c r="B76" s="336"/>
      <c r="C76" s="345"/>
      <c r="D76" s="345"/>
      <c r="E76" s="345"/>
      <c r="F76" s="364"/>
      <c r="G76" s="364"/>
      <c r="H76" s="364"/>
      <c r="J76" s="345"/>
      <c r="K76" s="345"/>
      <c r="L76" s="345"/>
      <c r="M76" s="336"/>
      <c r="N76" s="336"/>
      <c r="O76" s="336"/>
    </row>
    <row r="77" spans="1:15" s="151" customFormat="1">
      <c r="A77" s="308"/>
      <c r="B77" s="336"/>
      <c r="C77" s="345"/>
      <c r="D77" s="345"/>
      <c r="E77" s="345"/>
      <c r="F77" s="364"/>
      <c r="G77" s="364"/>
      <c r="H77" s="364"/>
      <c r="J77" s="345"/>
      <c r="K77" s="345"/>
      <c r="L77" s="345"/>
      <c r="M77" s="336"/>
      <c r="N77" s="336"/>
      <c r="O77" s="336"/>
    </row>
    <row r="78" spans="1:15" s="151" customFormat="1">
      <c r="A78" s="308"/>
      <c r="B78" s="336"/>
      <c r="C78" s="345"/>
      <c r="D78" s="345"/>
      <c r="E78" s="345"/>
      <c r="F78" s="364"/>
      <c r="G78" s="364"/>
      <c r="H78" s="364"/>
      <c r="J78" s="345"/>
      <c r="K78" s="345"/>
      <c r="L78" s="345"/>
      <c r="M78" s="336"/>
      <c r="N78" s="336"/>
      <c r="O78" s="336"/>
    </row>
    <row r="79" spans="1:15" s="151" customFormat="1">
      <c r="A79" s="308"/>
      <c r="B79" s="336"/>
      <c r="C79" s="345"/>
      <c r="D79" s="345"/>
      <c r="E79" s="345"/>
      <c r="F79" s="364"/>
      <c r="G79" s="364"/>
      <c r="H79" s="364"/>
      <c r="J79" s="345"/>
      <c r="K79" s="345"/>
      <c r="L79" s="345"/>
      <c r="M79" s="336"/>
      <c r="N79" s="336"/>
      <c r="O79" s="336"/>
    </row>
    <row r="80" spans="1:15" s="151" customFormat="1">
      <c r="A80" s="308"/>
      <c r="B80" s="336"/>
      <c r="C80" s="345"/>
      <c r="D80" s="345"/>
      <c r="E80" s="345"/>
      <c r="F80" s="364"/>
      <c r="G80" s="364"/>
      <c r="H80" s="364"/>
      <c r="J80" s="345"/>
      <c r="K80" s="345"/>
      <c r="L80" s="345"/>
      <c r="M80" s="336"/>
      <c r="N80" s="336"/>
      <c r="O80" s="336"/>
    </row>
    <row r="81" spans="1:15" s="151" customFormat="1">
      <c r="A81" s="308"/>
      <c r="B81" s="336"/>
      <c r="C81" s="345"/>
      <c r="D81" s="345"/>
      <c r="E81" s="345"/>
      <c r="F81" s="364"/>
      <c r="G81" s="364"/>
      <c r="H81" s="364"/>
      <c r="J81" s="345"/>
      <c r="K81" s="345"/>
      <c r="L81" s="345"/>
      <c r="M81" s="336"/>
      <c r="N81" s="336"/>
      <c r="O81" s="336"/>
    </row>
    <row r="82" spans="1:15" s="151" customFormat="1">
      <c r="A82" s="308"/>
      <c r="B82" s="336"/>
      <c r="C82" s="345"/>
      <c r="D82" s="345"/>
      <c r="E82" s="345"/>
      <c r="F82" s="364"/>
      <c r="G82" s="364"/>
      <c r="H82" s="364"/>
      <c r="J82" s="345"/>
      <c r="K82" s="345"/>
      <c r="L82" s="345"/>
      <c r="M82" s="336"/>
      <c r="N82" s="336"/>
      <c r="O82" s="336"/>
    </row>
    <row r="83" spans="1:15" s="116" customFormat="1" ht="12.95">
      <c r="B83" s="365"/>
      <c r="C83" s="365"/>
      <c r="D83" s="365"/>
      <c r="E83" s="365"/>
      <c r="F83" s="366"/>
      <c r="G83" s="366"/>
      <c r="H83" s="366"/>
      <c r="I83" s="365"/>
      <c r="J83" s="365"/>
      <c r="K83" s="365"/>
      <c r="L83" s="365"/>
      <c r="M83" s="365"/>
      <c r="N83" s="365"/>
      <c r="O83" s="365"/>
    </row>
    <row r="84" spans="1:15" s="116" customFormat="1" ht="12.95">
      <c r="A84" s="135" t="s">
        <v>816</v>
      </c>
      <c r="B84" s="365"/>
      <c r="C84" s="365"/>
      <c r="D84" s="365"/>
      <c r="E84" s="365"/>
      <c r="F84" s="366"/>
      <c r="G84" s="366"/>
      <c r="H84" s="366"/>
      <c r="I84" s="365"/>
      <c r="J84" s="365"/>
      <c r="K84" s="365"/>
      <c r="L84" s="365"/>
      <c r="M84" s="365"/>
      <c r="N84" s="365"/>
      <c r="O84" s="365"/>
    </row>
    <row r="85" spans="1:15" s="116" customFormat="1" ht="12.95">
      <c r="B85" s="365"/>
      <c r="C85" s="365"/>
      <c r="D85" s="365"/>
      <c r="E85" s="365"/>
      <c r="F85" s="366"/>
      <c r="G85" s="366"/>
      <c r="H85" s="366"/>
      <c r="I85" s="365"/>
      <c r="J85" s="365"/>
      <c r="K85" s="365"/>
      <c r="L85" s="365"/>
      <c r="M85" s="365"/>
      <c r="N85" s="365"/>
      <c r="O85" s="365"/>
    </row>
    <row r="86" spans="1:15" s="116" customFormat="1" ht="12.95">
      <c r="B86" s="365"/>
      <c r="C86" s="365"/>
      <c r="D86" s="365"/>
      <c r="E86" s="365"/>
      <c r="F86" s="366"/>
      <c r="G86" s="366"/>
      <c r="H86" s="366"/>
      <c r="I86" s="365"/>
      <c r="J86" s="365"/>
      <c r="K86" s="365"/>
      <c r="L86" s="365"/>
      <c r="M86" s="365"/>
      <c r="N86" s="365"/>
      <c r="O86" s="365"/>
    </row>
    <row r="87" spans="1:15" s="116" customFormat="1" ht="12.95">
      <c r="B87" s="365"/>
      <c r="C87" s="365"/>
      <c r="D87" s="365"/>
      <c r="E87" s="365"/>
      <c r="F87" s="366"/>
      <c r="G87" s="366"/>
      <c r="H87" s="366"/>
      <c r="I87" s="365"/>
      <c r="J87" s="365"/>
      <c r="K87" s="365"/>
      <c r="L87" s="365"/>
      <c r="M87" s="365"/>
      <c r="N87" s="365"/>
      <c r="O87" s="365"/>
    </row>
    <row r="88" spans="1:15" s="116" customFormat="1" ht="12.95">
      <c r="B88" s="365"/>
      <c r="C88" s="365"/>
      <c r="D88" s="365"/>
      <c r="E88" s="365"/>
      <c r="F88" s="366"/>
      <c r="G88" s="366"/>
      <c r="H88" s="366"/>
      <c r="I88" s="365"/>
      <c r="J88" s="365"/>
      <c r="K88" s="365"/>
      <c r="L88" s="365"/>
      <c r="M88" s="365"/>
      <c r="N88" s="365"/>
      <c r="O88" s="365"/>
    </row>
    <row r="89" spans="1:15" s="116" customFormat="1" ht="12.95">
      <c r="B89" s="365"/>
      <c r="C89" s="365"/>
      <c r="D89" s="365"/>
      <c r="E89" s="365"/>
      <c r="F89" s="366"/>
      <c r="G89" s="366"/>
      <c r="H89" s="366"/>
      <c r="I89" s="365"/>
      <c r="J89" s="365"/>
      <c r="K89" s="365"/>
      <c r="L89" s="365"/>
      <c r="M89" s="365"/>
      <c r="N89" s="365"/>
      <c r="O89" s="365"/>
    </row>
    <row r="90" spans="1:15" s="116" customFormat="1" ht="12.95">
      <c r="B90" s="365"/>
      <c r="C90" s="365"/>
      <c r="D90" s="365"/>
      <c r="E90" s="365"/>
      <c r="F90" s="366"/>
      <c r="G90" s="366"/>
      <c r="H90" s="366"/>
      <c r="I90" s="365"/>
      <c r="J90" s="365"/>
      <c r="K90" s="365"/>
      <c r="L90" s="365"/>
      <c r="M90" s="365"/>
      <c r="N90" s="365"/>
      <c r="O90" s="365"/>
    </row>
    <row r="91" spans="1:15" s="116" customFormat="1" ht="12.95">
      <c r="B91" s="365"/>
      <c r="C91" s="365"/>
      <c r="D91" s="365"/>
      <c r="E91" s="365"/>
      <c r="F91" s="366"/>
      <c r="G91" s="366"/>
      <c r="H91" s="366"/>
      <c r="I91" s="365"/>
      <c r="J91" s="365"/>
      <c r="K91" s="365"/>
      <c r="L91" s="365"/>
      <c r="M91" s="365"/>
      <c r="N91" s="365"/>
      <c r="O91" s="365"/>
    </row>
    <row r="92" spans="1:15" s="116" customFormat="1" ht="12.95">
      <c r="B92" s="365"/>
      <c r="C92" s="365"/>
      <c r="D92" s="365"/>
      <c r="E92" s="365"/>
      <c r="F92" s="366"/>
      <c r="G92" s="366"/>
      <c r="H92" s="366"/>
      <c r="I92" s="365"/>
      <c r="J92" s="365"/>
      <c r="K92" s="365"/>
      <c r="L92" s="365"/>
      <c r="M92" s="365"/>
      <c r="N92" s="365"/>
      <c r="O92" s="365"/>
    </row>
    <row r="93" spans="1:15" s="116" customFormat="1" ht="12.95">
      <c r="B93" s="365"/>
      <c r="C93" s="365"/>
      <c r="D93" s="365"/>
      <c r="E93" s="365"/>
      <c r="F93" s="366"/>
      <c r="G93" s="366"/>
      <c r="H93" s="366"/>
      <c r="I93" s="365"/>
      <c r="J93" s="365"/>
      <c r="K93" s="365"/>
      <c r="L93" s="365"/>
      <c r="M93" s="365"/>
      <c r="N93" s="365"/>
      <c r="O93" s="365"/>
    </row>
    <row r="94" spans="1:15" s="116" customFormat="1" ht="12.95">
      <c r="B94" s="365"/>
      <c r="C94" s="365"/>
      <c r="D94" s="365"/>
      <c r="E94" s="365"/>
      <c r="F94" s="366"/>
      <c r="G94" s="366"/>
      <c r="H94" s="366"/>
      <c r="I94" s="365"/>
      <c r="J94" s="365"/>
      <c r="K94" s="365"/>
      <c r="L94" s="365"/>
      <c r="M94" s="365"/>
      <c r="N94" s="365"/>
      <c r="O94" s="365"/>
    </row>
    <row r="95" spans="1:15" s="116" customFormat="1" ht="12.95">
      <c r="B95" s="365"/>
      <c r="C95" s="365"/>
      <c r="D95" s="365"/>
      <c r="E95" s="365"/>
      <c r="F95" s="366"/>
      <c r="G95" s="366"/>
      <c r="H95" s="366"/>
      <c r="I95" s="365"/>
      <c r="J95" s="365"/>
      <c r="K95" s="365"/>
      <c r="L95" s="365"/>
      <c r="M95" s="365"/>
      <c r="N95" s="365"/>
      <c r="O95" s="365"/>
    </row>
    <row r="96" spans="1:15" s="116" customFormat="1" ht="12.95">
      <c r="B96" s="365"/>
      <c r="C96" s="365"/>
      <c r="D96" s="365"/>
      <c r="E96" s="365"/>
      <c r="F96" s="366"/>
      <c r="G96" s="366"/>
      <c r="H96" s="366"/>
      <c r="I96" s="365"/>
      <c r="J96" s="365"/>
      <c r="K96" s="365"/>
      <c r="L96" s="365"/>
      <c r="M96" s="365"/>
      <c r="N96" s="365"/>
      <c r="O96" s="365"/>
    </row>
    <row r="97" spans="2:15" s="116" customFormat="1" ht="12.95">
      <c r="B97" s="365"/>
      <c r="C97" s="365"/>
      <c r="D97" s="365"/>
      <c r="E97" s="365"/>
      <c r="F97" s="366"/>
      <c r="G97" s="366"/>
      <c r="H97" s="366"/>
      <c r="I97" s="365"/>
      <c r="J97" s="365"/>
      <c r="K97" s="365"/>
      <c r="L97" s="365"/>
      <c r="M97" s="365"/>
      <c r="N97" s="365"/>
      <c r="O97" s="365"/>
    </row>
    <row r="98" spans="2:15" s="116" customFormat="1" ht="12.95">
      <c r="B98" s="365"/>
      <c r="C98" s="365"/>
      <c r="D98" s="365"/>
      <c r="E98" s="365"/>
      <c r="F98" s="366"/>
      <c r="G98" s="366"/>
      <c r="H98" s="366"/>
      <c r="I98" s="365"/>
      <c r="J98" s="365"/>
      <c r="K98" s="365"/>
      <c r="L98" s="365"/>
      <c r="M98" s="365"/>
      <c r="N98" s="365"/>
      <c r="O98" s="365"/>
    </row>
    <row r="99" spans="2:15" s="116" customFormat="1" ht="12.95">
      <c r="B99" s="365"/>
      <c r="C99" s="365"/>
      <c r="D99" s="365"/>
      <c r="E99" s="365"/>
      <c r="F99" s="366"/>
      <c r="G99" s="366"/>
      <c r="H99" s="366"/>
      <c r="I99" s="365"/>
      <c r="J99" s="365"/>
      <c r="K99" s="365"/>
      <c r="L99" s="365"/>
      <c r="M99" s="365"/>
      <c r="N99" s="365"/>
      <c r="O99" s="365"/>
    </row>
    <row r="100" spans="2:15" s="116" customFormat="1" ht="12.95">
      <c r="B100" s="365"/>
      <c r="C100" s="365"/>
      <c r="D100" s="365"/>
      <c r="E100" s="365"/>
      <c r="F100" s="366"/>
      <c r="G100" s="366"/>
      <c r="H100" s="366"/>
      <c r="I100" s="365"/>
      <c r="J100" s="365"/>
      <c r="K100" s="365"/>
      <c r="L100" s="365"/>
      <c r="M100" s="365"/>
      <c r="N100" s="365"/>
      <c r="O100" s="365"/>
    </row>
    <row r="101" spans="2:15" s="116" customFormat="1" ht="12.95">
      <c r="B101" s="365"/>
      <c r="C101" s="365"/>
      <c r="D101" s="365"/>
      <c r="E101" s="365"/>
      <c r="F101" s="366"/>
      <c r="G101" s="366"/>
      <c r="H101" s="366"/>
      <c r="I101" s="365"/>
      <c r="J101" s="365"/>
      <c r="K101" s="365"/>
      <c r="L101" s="365"/>
      <c r="M101" s="365"/>
      <c r="N101" s="365"/>
      <c r="O101" s="365"/>
    </row>
    <row r="102" spans="2:15" s="116" customFormat="1" ht="12.95">
      <c r="B102" s="365"/>
      <c r="C102" s="365"/>
      <c r="D102" s="365"/>
      <c r="E102" s="365"/>
      <c r="F102" s="366"/>
      <c r="G102" s="366"/>
      <c r="H102" s="366"/>
      <c r="I102" s="365"/>
      <c r="J102" s="365"/>
      <c r="K102" s="365"/>
      <c r="L102" s="365"/>
      <c r="M102" s="365"/>
      <c r="N102" s="365"/>
      <c r="O102" s="365"/>
    </row>
    <row r="103" spans="2:15" s="116" customFormat="1" ht="12.95">
      <c r="B103" s="365"/>
      <c r="C103" s="365"/>
      <c r="D103" s="365"/>
      <c r="E103" s="365"/>
      <c r="F103" s="366"/>
      <c r="G103" s="366"/>
      <c r="H103" s="366"/>
      <c r="I103" s="365"/>
      <c r="J103" s="365"/>
      <c r="K103" s="365"/>
      <c r="L103" s="365"/>
      <c r="M103" s="365"/>
      <c r="N103" s="365"/>
      <c r="O103" s="365"/>
    </row>
    <row r="104" spans="2:15" s="116" customFormat="1" ht="12.95"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</row>
    <row r="105" spans="2:15" s="116" customFormat="1" ht="12.95"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</row>
    <row r="106" spans="2:15" s="116" customFormat="1" ht="12.95"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</row>
    <row r="107" spans="2:15" s="116" customFormat="1" ht="12.95"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</row>
    <row r="108" spans="2:15" s="116" customFormat="1" ht="12.95"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</row>
    <row r="109" spans="2:15" s="116" customFormat="1" ht="12.95"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</row>
    <row r="110" spans="2:15" s="116" customFormat="1" ht="12.95"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5"/>
    </row>
    <row r="111" spans="2:15" s="116" customFormat="1" ht="12.95">
      <c r="B111" s="365"/>
      <c r="C111" s="365"/>
      <c r="D111" s="365"/>
      <c r="E111" s="365"/>
      <c r="F111" s="365"/>
      <c r="G111" s="365"/>
      <c r="H111" s="365"/>
      <c r="I111" s="365"/>
      <c r="J111" s="365"/>
      <c r="K111" s="365"/>
      <c r="L111" s="365"/>
      <c r="M111" s="365"/>
      <c r="N111" s="365"/>
      <c r="O111" s="365"/>
    </row>
    <row r="112" spans="2:15" s="116" customFormat="1" ht="12.95">
      <c r="B112" s="365"/>
      <c r="C112" s="365"/>
      <c r="D112" s="365"/>
      <c r="E112" s="365"/>
      <c r="F112" s="365"/>
      <c r="G112" s="365"/>
      <c r="H112" s="365"/>
      <c r="I112" s="365"/>
      <c r="J112" s="365"/>
      <c r="K112" s="365"/>
      <c r="L112" s="365"/>
      <c r="M112" s="365"/>
      <c r="N112" s="365"/>
      <c r="O112" s="365"/>
    </row>
    <row r="113" spans="2:15" s="116" customFormat="1" ht="12.95">
      <c r="B113" s="365"/>
      <c r="C113" s="365"/>
      <c r="D113" s="365"/>
      <c r="E113" s="365"/>
      <c r="F113" s="365"/>
      <c r="G113" s="365"/>
      <c r="H113" s="365"/>
      <c r="I113" s="365"/>
      <c r="J113" s="365"/>
      <c r="K113" s="365"/>
      <c r="L113" s="365"/>
      <c r="M113" s="365"/>
      <c r="N113" s="365"/>
      <c r="O113" s="365"/>
    </row>
  </sheetData>
  <sheetProtection selectLockedCells="1" selectUnlockedCells="1"/>
  <mergeCells count="13">
    <mergeCell ref="O8:O9"/>
    <mergeCell ref="C9:E9"/>
    <mergeCell ref="J9:L9"/>
    <mergeCell ref="A3:O3"/>
    <mergeCell ref="A7:A9"/>
    <mergeCell ref="B7:B9"/>
    <mergeCell ref="C7:H7"/>
    <mergeCell ref="J7:O7"/>
    <mergeCell ref="F8:F9"/>
    <mergeCell ref="G8:G9"/>
    <mergeCell ref="H8:H9"/>
    <mergeCell ref="M8:M9"/>
    <mergeCell ref="N8:N9"/>
  </mergeCells>
  <pageMargins left="0.7" right="0.7" top="0.75" bottom="0.75" header="0.3" footer="0.3"/>
  <pageSetup orientation="portrait" horizontalDpi="360" verticalDpi="36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37E5C-9DB9-C541-B04C-369412D8C2B1}">
  <dimension ref="A1:O54"/>
  <sheetViews>
    <sheetView showGridLines="0" zoomScale="87" zoomScaleNormal="87" workbookViewId="0">
      <selection activeCell="S25" sqref="S25"/>
    </sheetView>
  </sheetViews>
  <sheetFormatPr defaultColWidth="11.42578125" defaultRowHeight="15"/>
  <cols>
    <col min="1" max="1" width="24.42578125" style="128" customWidth="1"/>
    <col min="2" max="2" width="21.85546875" style="128" customWidth="1"/>
    <col min="3" max="5" width="17" style="128" bestFit="1" customWidth="1"/>
    <col min="6" max="7" width="11.42578125" style="128" bestFit="1" customWidth="1"/>
    <col min="8" max="8" width="13.42578125" style="128" customWidth="1"/>
    <col min="9" max="9" width="4" style="128" customWidth="1"/>
    <col min="10" max="12" width="17" style="128" bestFit="1" customWidth="1"/>
    <col min="13" max="14" width="11.42578125" style="128" bestFit="1" customWidth="1"/>
    <col min="15" max="15" width="13.42578125" style="128" customWidth="1"/>
    <col min="16" max="16384" width="11.42578125" style="128"/>
  </cols>
  <sheetData>
    <row r="1" spans="1:15" s="114" customFormat="1" ht="59.25" customHeight="1"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</row>
    <row r="2" spans="1:15" s="115" customFormat="1" ht="3.75" customHeight="1"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</row>
    <row r="3" spans="1:15" ht="28.5" customHeight="1">
      <c r="A3" s="617" t="s">
        <v>770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</row>
    <row r="4" spans="1:15" s="151" customFormat="1">
      <c r="A4" s="305" t="s">
        <v>109</v>
      </c>
      <c r="B4" s="327"/>
      <c r="C4" s="327"/>
      <c r="D4" s="327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</row>
    <row r="5" spans="1:15" s="151" customFormat="1">
      <c r="A5" s="306" t="s">
        <v>810</v>
      </c>
      <c r="B5" s="329"/>
      <c r="C5" s="330"/>
      <c r="D5" s="330"/>
      <c r="E5" s="331"/>
      <c r="F5" s="331"/>
      <c r="G5" s="330"/>
      <c r="H5" s="330"/>
      <c r="I5" s="330"/>
      <c r="J5" s="330"/>
      <c r="K5" s="330"/>
      <c r="L5" s="330"/>
      <c r="M5" s="330"/>
      <c r="N5" s="330"/>
      <c r="O5" s="330"/>
    </row>
    <row r="6" spans="1:15" s="151" customFormat="1" ht="15.95" thickBot="1">
      <c r="A6" s="307" t="s">
        <v>811</v>
      </c>
      <c r="B6" s="332"/>
      <c r="C6" s="333"/>
      <c r="D6" s="333"/>
      <c r="E6" s="334"/>
      <c r="F6" s="334"/>
      <c r="G6" s="333"/>
      <c r="H6" s="333"/>
      <c r="I6" s="330"/>
      <c r="J6" s="333"/>
      <c r="K6" s="333"/>
      <c r="L6" s="333"/>
      <c r="M6" s="333"/>
      <c r="N6" s="333"/>
      <c r="O6" s="333"/>
    </row>
    <row r="7" spans="1:15" s="151" customFormat="1">
      <c r="A7" s="716" t="s">
        <v>431</v>
      </c>
      <c r="B7" s="731" t="s">
        <v>817</v>
      </c>
      <c r="C7" s="734" t="s">
        <v>812</v>
      </c>
      <c r="D7" s="734"/>
      <c r="E7" s="734"/>
      <c r="F7" s="734"/>
      <c r="G7" s="734"/>
      <c r="H7" s="734"/>
      <c r="I7" s="335"/>
      <c r="J7" s="734" t="s">
        <v>813</v>
      </c>
      <c r="K7" s="734"/>
      <c r="L7" s="734"/>
      <c r="M7" s="734"/>
      <c r="N7" s="734"/>
      <c r="O7" s="735"/>
    </row>
    <row r="8" spans="1:15" s="151" customFormat="1">
      <c r="A8" s="717"/>
      <c r="B8" s="732"/>
      <c r="C8" s="337" t="s">
        <v>777</v>
      </c>
      <c r="D8" s="337" t="s">
        <v>778</v>
      </c>
      <c r="E8" s="337" t="s">
        <v>779</v>
      </c>
      <c r="F8" s="736" t="s">
        <v>780</v>
      </c>
      <c r="G8" s="736" t="s">
        <v>781</v>
      </c>
      <c r="H8" s="736" t="s">
        <v>782</v>
      </c>
      <c r="I8" s="338"/>
      <c r="J8" s="337" t="s">
        <v>777</v>
      </c>
      <c r="K8" s="337" t="s">
        <v>778</v>
      </c>
      <c r="L8" s="337" t="s">
        <v>779</v>
      </c>
      <c r="M8" s="736" t="s">
        <v>780</v>
      </c>
      <c r="N8" s="736" t="s">
        <v>781</v>
      </c>
      <c r="O8" s="728" t="s">
        <v>782</v>
      </c>
    </row>
    <row r="9" spans="1:15" s="151" customFormat="1" ht="33" customHeight="1" thickBot="1">
      <c r="A9" s="718"/>
      <c r="B9" s="733"/>
      <c r="C9" s="730" t="s">
        <v>783</v>
      </c>
      <c r="D9" s="730"/>
      <c r="E9" s="730"/>
      <c r="F9" s="733"/>
      <c r="G9" s="733"/>
      <c r="H9" s="733"/>
      <c r="I9" s="339"/>
      <c r="J9" s="730" t="s">
        <v>783</v>
      </c>
      <c r="K9" s="730"/>
      <c r="L9" s="730"/>
      <c r="M9" s="733"/>
      <c r="N9" s="733"/>
      <c r="O9" s="729"/>
    </row>
    <row r="10" spans="1:15" s="116" customFormat="1">
      <c r="B10" s="340" t="s">
        <v>152</v>
      </c>
      <c r="C10" s="355">
        <v>32840465.029647682</v>
      </c>
      <c r="D10" s="355">
        <v>28866903.782777853</v>
      </c>
      <c r="E10" s="355">
        <v>29013178.434026483</v>
      </c>
      <c r="F10" s="348">
        <v>0.50672095749977308</v>
      </c>
      <c r="G10" s="344">
        <v>-11.654179050649875</v>
      </c>
      <c r="H10" s="348"/>
      <c r="I10" s="151"/>
      <c r="J10" s="355">
        <v>50602246.220000029</v>
      </c>
      <c r="K10" s="355">
        <v>42161640.629999988</v>
      </c>
      <c r="L10" s="355">
        <v>55401497.459999979</v>
      </c>
      <c r="M10" s="344">
        <v>31.402612972748528</v>
      </c>
      <c r="N10" s="344">
        <v>9.4842652224064601</v>
      </c>
      <c r="O10" s="367"/>
    </row>
    <row r="11" spans="1:15" s="116" customFormat="1" ht="12.95">
      <c r="A11" s="135"/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</row>
    <row r="12" spans="1:15" s="116" customFormat="1" ht="12.95"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</row>
    <row r="13" spans="1:15" s="116" customFormat="1">
      <c r="A13" s="347" t="s">
        <v>784</v>
      </c>
      <c r="B13" s="336"/>
      <c r="C13" s="342">
        <v>245717.51586263851</v>
      </c>
      <c r="D13" s="342">
        <v>163238.33555285988</v>
      </c>
      <c r="E13" s="342">
        <v>241178.94122663542</v>
      </c>
      <c r="F13" s="343">
        <v>47.746508447175877</v>
      </c>
      <c r="G13" s="343">
        <v>-1.8470700471106229</v>
      </c>
      <c r="H13" s="368"/>
      <c r="I13" s="151"/>
      <c r="J13" s="342">
        <v>33274984.660000023</v>
      </c>
      <c r="K13" s="342">
        <v>20833107.079999994</v>
      </c>
      <c r="L13" s="342">
        <v>24561004.580000006</v>
      </c>
      <c r="M13" s="344">
        <v>17.894102332814494</v>
      </c>
      <c r="N13" s="344">
        <v>-26.187780908206044</v>
      </c>
      <c r="O13" s="344">
        <v>8.8419175447063534</v>
      </c>
    </row>
    <row r="14" spans="1:15" s="116" customFormat="1">
      <c r="A14" s="128"/>
      <c r="B14" s="349" t="s">
        <v>818</v>
      </c>
      <c r="C14" s="350">
        <v>97767.068344864398</v>
      </c>
      <c r="D14" s="350">
        <v>88326.881614712591</v>
      </c>
      <c r="E14" s="350">
        <v>133218.39901812986</v>
      </c>
      <c r="F14" s="351">
        <v>50.824297861252354</v>
      </c>
      <c r="G14" s="351">
        <v>36.261014340957971</v>
      </c>
      <c r="H14" s="351">
        <v>55.236331306780549</v>
      </c>
      <c r="I14" s="352"/>
      <c r="J14" s="353">
        <v>4488979.66</v>
      </c>
      <c r="K14" s="353">
        <v>3125045.03</v>
      </c>
      <c r="L14" s="353">
        <v>4989421.8699999982</v>
      </c>
      <c r="M14" s="351">
        <v>59.659199214802946</v>
      </c>
      <c r="N14" s="351">
        <v>11.148239642502594</v>
      </c>
      <c r="O14" s="351">
        <v>8.9491060207232369</v>
      </c>
    </row>
    <row r="15" spans="1:15" s="116" customFormat="1">
      <c r="A15" s="128"/>
      <c r="B15" s="349" t="s">
        <v>819</v>
      </c>
      <c r="C15" s="350">
        <v>6192.3388887483006</v>
      </c>
      <c r="D15" s="350">
        <v>25691.928513484232</v>
      </c>
      <c r="E15" s="350">
        <v>58286.726086000424</v>
      </c>
      <c r="F15" s="351">
        <v>126.8678509494102</v>
      </c>
      <c r="G15" s="351" t="s">
        <v>790</v>
      </c>
      <c r="H15" s="351">
        <v>24.167419339994741</v>
      </c>
      <c r="I15" s="352"/>
      <c r="J15" s="353">
        <v>4201300.6599999992</v>
      </c>
      <c r="K15" s="353">
        <v>2532651.3999999994</v>
      </c>
      <c r="L15" s="353">
        <v>3597607.38</v>
      </c>
      <c r="M15" s="351">
        <v>42.049054994303624</v>
      </c>
      <c r="N15" s="351">
        <v>-14.369199656374972</v>
      </c>
      <c r="O15" s="351">
        <v>5.1118442194461222</v>
      </c>
    </row>
    <row r="16" spans="1:15" s="116" customFormat="1">
      <c r="A16" s="308"/>
      <c r="B16" s="349" t="s">
        <v>820</v>
      </c>
      <c r="C16" s="350">
        <v>17425.873882981428</v>
      </c>
      <c r="D16" s="350">
        <v>1554.8099839633919</v>
      </c>
      <c r="E16" s="350">
        <v>7074.8110545213358</v>
      </c>
      <c r="F16" s="351">
        <v>355.02737488775432</v>
      </c>
      <c r="G16" s="351">
        <v>-59.400537947019217</v>
      </c>
      <c r="H16" s="351">
        <v>2.9334281917562404</v>
      </c>
      <c r="I16" s="352"/>
      <c r="J16" s="353">
        <v>1621829.97</v>
      </c>
      <c r="K16" s="353">
        <v>1317171.93</v>
      </c>
      <c r="L16" s="353">
        <v>944006.2</v>
      </c>
      <c r="M16" s="351">
        <v>-28.330829218323839</v>
      </c>
      <c r="N16" s="351">
        <v>-41.793762758003545</v>
      </c>
      <c r="O16" s="351">
        <v>-1.7912149568810265</v>
      </c>
    </row>
    <row r="17" spans="1:15" s="116" customFormat="1">
      <c r="A17" s="308"/>
      <c r="B17" s="349" t="s">
        <v>821</v>
      </c>
      <c r="C17" s="350">
        <v>22.86279287455142</v>
      </c>
      <c r="D17" s="350">
        <v>2.7697415083201622</v>
      </c>
      <c r="E17" s="350">
        <v>5171.3107212668165</v>
      </c>
      <c r="F17" s="351" t="s">
        <v>790</v>
      </c>
      <c r="G17" s="351" t="s">
        <v>790</v>
      </c>
      <c r="H17" s="351">
        <v>2.1441800411617806</v>
      </c>
      <c r="I17" s="352"/>
      <c r="J17" s="353">
        <v>291370.52999999997</v>
      </c>
      <c r="K17" s="353">
        <v>59822.909999999989</v>
      </c>
      <c r="L17" s="353">
        <v>64860.789999999994</v>
      </c>
      <c r="M17" s="351">
        <v>8.4213221991374301</v>
      </c>
      <c r="N17" s="351">
        <v>-77.739413110859218</v>
      </c>
      <c r="O17" s="351">
        <v>2.4182086621329868E-2</v>
      </c>
    </row>
    <row r="18" spans="1:15" s="116" customFormat="1">
      <c r="A18" s="308"/>
      <c r="B18" s="349" t="s">
        <v>822</v>
      </c>
      <c r="C18" s="350">
        <v>3815.6254489112603</v>
      </c>
      <c r="D18" s="350">
        <v>3410.9321491577666</v>
      </c>
      <c r="E18" s="350">
        <v>7247.9831555305236</v>
      </c>
      <c r="F18" s="351">
        <v>112.49273918627225</v>
      </c>
      <c r="G18" s="351">
        <v>89.95531014708591</v>
      </c>
      <c r="H18" s="351">
        <v>3.005230522477337</v>
      </c>
      <c r="I18" s="352"/>
      <c r="J18" s="353">
        <v>7375919.370000002</v>
      </c>
      <c r="K18" s="353">
        <v>3078291.379999999</v>
      </c>
      <c r="L18" s="353">
        <v>3579794.8</v>
      </c>
      <c r="M18" s="351">
        <v>16.291616292672106</v>
      </c>
      <c r="N18" s="351">
        <v>-51.466459699111397</v>
      </c>
      <c r="O18" s="351">
        <v>2.4072425590393549</v>
      </c>
    </row>
    <row r="19" spans="1:15" s="116" customFormat="1">
      <c r="A19" s="308"/>
      <c r="B19" s="349" t="s">
        <v>823</v>
      </c>
      <c r="C19" s="350">
        <v>18621.697353767748</v>
      </c>
      <c r="D19" s="350">
        <v>8674.6779101339434</v>
      </c>
      <c r="E19" s="350">
        <v>11502.955623471502</v>
      </c>
      <c r="F19" s="351">
        <v>32.603835469597136</v>
      </c>
      <c r="G19" s="351">
        <v>-38.228210861003511</v>
      </c>
      <c r="H19" s="351">
        <v>4.7694693263713264</v>
      </c>
      <c r="I19" s="352"/>
      <c r="J19" s="353">
        <v>828902.19</v>
      </c>
      <c r="K19" s="353">
        <v>899438.94000000006</v>
      </c>
      <c r="L19" s="353">
        <v>876732.83999999973</v>
      </c>
      <c r="M19" s="351">
        <v>-2.5244737569401128</v>
      </c>
      <c r="N19" s="351">
        <v>5.7703611568452722</v>
      </c>
      <c r="O19" s="351">
        <v>-0.10899046365387534</v>
      </c>
    </row>
    <row r="20" spans="1:15" s="116" customFormat="1">
      <c r="A20" s="308"/>
      <c r="B20" s="349" t="s">
        <v>824</v>
      </c>
      <c r="C20" s="350">
        <v>564.79231409464978</v>
      </c>
      <c r="D20" s="350">
        <v>1.6943769422839492</v>
      </c>
      <c r="E20" s="350">
        <v>2066.4067691627229</v>
      </c>
      <c r="F20" s="351" t="s">
        <v>790</v>
      </c>
      <c r="G20" s="351">
        <v>265.8701999999999</v>
      </c>
      <c r="H20" s="351">
        <v>0.85679402963334383</v>
      </c>
      <c r="I20" s="352"/>
      <c r="J20" s="353">
        <v>1468511.49</v>
      </c>
      <c r="K20" s="353">
        <v>472025.14</v>
      </c>
      <c r="L20" s="353">
        <v>347682.4</v>
      </c>
      <c r="M20" s="351">
        <v>-26.342397779914855</v>
      </c>
      <c r="N20" s="351">
        <v>-76.324162094230516</v>
      </c>
      <c r="O20" s="351">
        <v>-0.59685163390424056</v>
      </c>
    </row>
    <row r="21" spans="1:15" s="116" customFormat="1">
      <c r="A21" s="308"/>
      <c r="B21" s="349" t="s">
        <v>825</v>
      </c>
      <c r="C21" s="350">
        <v>304.42305729701621</v>
      </c>
      <c r="D21" s="350">
        <v>0</v>
      </c>
      <c r="E21" s="350">
        <v>1055.0862627909587</v>
      </c>
      <c r="F21" s="351" t="s">
        <v>789</v>
      </c>
      <c r="G21" s="351">
        <v>246.5855287569573</v>
      </c>
      <c r="H21" s="351">
        <v>0.43747031039476048</v>
      </c>
      <c r="I21" s="352"/>
      <c r="J21" s="353">
        <v>200762.33999999997</v>
      </c>
      <c r="K21" s="353">
        <v>80858.05</v>
      </c>
      <c r="L21" s="353">
        <v>113784.59</v>
      </c>
      <c r="M21" s="351">
        <v>40.72141240111528</v>
      </c>
      <c r="N21" s="351">
        <v>-43.32373790821525</v>
      </c>
      <c r="O21" s="351">
        <v>0.15804910843860551</v>
      </c>
    </row>
    <row r="22" spans="1:15" s="116" customFormat="1">
      <c r="A22" s="308"/>
      <c r="B22" s="349" t="s">
        <v>826</v>
      </c>
      <c r="C22" s="350">
        <v>18.909246675888877</v>
      </c>
      <c r="D22" s="350">
        <v>108.60956200040114</v>
      </c>
      <c r="E22" s="350">
        <v>1124.6675463027912</v>
      </c>
      <c r="F22" s="351" t="s">
        <v>790</v>
      </c>
      <c r="G22" s="351" t="s">
        <v>790</v>
      </c>
      <c r="H22" s="351">
        <v>0.46632079093752354</v>
      </c>
      <c r="I22" s="352"/>
      <c r="J22" s="353">
        <v>298537.47000000003</v>
      </c>
      <c r="K22" s="353">
        <v>634267.74</v>
      </c>
      <c r="L22" s="353">
        <v>582512.77</v>
      </c>
      <c r="M22" s="351">
        <v>-8.1597985733911003</v>
      </c>
      <c r="N22" s="351">
        <v>95.12216339208608</v>
      </c>
      <c r="O22" s="351">
        <v>-0.2484265539521241</v>
      </c>
    </row>
    <row r="23" spans="1:15" s="116" customFormat="1">
      <c r="A23" s="308"/>
      <c r="B23" s="349" t="s">
        <v>827</v>
      </c>
      <c r="C23" s="350">
        <v>1531.6071861157557</v>
      </c>
      <c r="D23" s="350">
        <v>469.7151759399564</v>
      </c>
      <c r="E23" s="350">
        <v>1452.8152695456674</v>
      </c>
      <c r="F23" s="351">
        <v>209.29706851357523</v>
      </c>
      <c r="G23" s="351">
        <v>-5.1443945473975665</v>
      </c>
      <c r="H23" s="351">
        <v>0.602380648226024</v>
      </c>
      <c r="I23" s="352"/>
      <c r="J23" s="353">
        <v>317148.32</v>
      </c>
      <c r="K23" s="353">
        <v>83226.350000000006</v>
      </c>
      <c r="L23" s="353">
        <v>257419.08000000002</v>
      </c>
      <c r="M23" s="351">
        <v>209.29997530830079</v>
      </c>
      <c r="N23" s="351">
        <v>-18.833219737692442</v>
      </c>
      <c r="O23" s="351">
        <v>0.83613418455102606</v>
      </c>
    </row>
    <row r="24" spans="1:15" s="116" customFormat="1">
      <c r="A24" s="308"/>
      <c r="B24" s="349" t="s">
        <v>814</v>
      </c>
      <c r="C24" s="350">
        <v>99452.317346307507</v>
      </c>
      <c r="D24" s="350">
        <v>34996.31652501697</v>
      </c>
      <c r="E24" s="350">
        <v>12977.779719912854</v>
      </c>
      <c r="F24" s="351">
        <v>-62.9</v>
      </c>
      <c r="G24" s="351">
        <v>-86.950751811320472</v>
      </c>
      <c r="H24" s="351">
        <v>-46.872516060557736</v>
      </c>
      <c r="I24" s="352"/>
      <c r="J24" s="350">
        <v>12181722.660000023</v>
      </c>
      <c r="K24" s="350">
        <v>8550308.2099999953</v>
      </c>
      <c r="L24" s="350">
        <v>9207181.8600000106</v>
      </c>
      <c r="M24" s="351">
        <v>7.6824558117305068</v>
      </c>
      <c r="N24" s="351">
        <v>-24.418063709225887</v>
      </c>
      <c r="O24" s="351">
        <v>3.1530277623860585</v>
      </c>
    </row>
    <row r="25" spans="1:15" s="116" customFormat="1">
      <c r="A25" s="308"/>
      <c r="B25" s="336"/>
      <c r="C25" s="355"/>
      <c r="D25" s="355"/>
      <c r="E25" s="355"/>
      <c r="F25" s="367"/>
      <c r="G25" s="367"/>
      <c r="H25" s="367"/>
      <c r="I25" s="352"/>
      <c r="J25" s="348"/>
      <c r="K25" s="348"/>
      <c r="L25" s="348"/>
      <c r="M25" s="344"/>
      <c r="N25" s="344"/>
      <c r="O25" s="344"/>
    </row>
    <row r="26" spans="1:15" s="116" customFormat="1">
      <c r="A26" s="347" t="s">
        <v>794</v>
      </c>
      <c r="B26" s="336"/>
      <c r="C26" s="348">
        <v>25693544.100500006</v>
      </c>
      <c r="D26" s="348">
        <v>20628242.861500006</v>
      </c>
      <c r="E26" s="348">
        <v>19251021.103999998</v>
      </c>
      <c r="F26" s="344">
        <v>-6.6763890979314438</v>
      </c>
      <c r="G26" s="344">
        <v>-25.074481633596957</v>
      </c>
      <c r="H26" s="367"/>
      <c r="I26" s="352"/>
      <c r="J26" s="348">
        <v>12405739.729999999</v>
      </c>
      <c r="K26" s="348">
        <v>19046170.749999996</v>
      </c>
      <c r="L26" s="348">
        <v>26998802.460000001</v>
      </c>
      <c r="M26" s="344">
        <v>41.75449130634307</v>
      </c>
      <c r="N26" s="344">
        <v>117.63154029993505</v>
      </c>
      <c r="O26" s="344">
        <v>18.862244426848303</v>
      </c>
    </row>
    <row r="27" spans="1:15" s="116" customFormat="1">
      <c r="A27" s="151"/>
      <c r="B27" s="349" t="s">
        <v>818</v>
      </c>
      <c r="C27" s="350">
        <v>9686938.1099999994</v>
      </c>
      <c r="D27" s="350">
        <v>9638779.1899999995</v>
      </c>
      <c r="E27" s="350">
        <v>7593197.9124999987</v>
      </c>
      <c r="F27" s="351">
        <v>-21.222410402577143</v>
      </c>
      <c r="G27" s="351">
        <v>-21.614055687406481</v>
      </c>
      <c r="H27" s="351">
        <v>-9.9164106765381348</v>
      </c>
      <c r="I27" s="352"/>
      <c r="J27" s="353">
        <v>1298806.3700000001</v>
      </c>
      <c r="K27" s="353">
        <v>2482265.7799999998</v>
      </c>
      <c r="L27" s="353">
        <v>3849103.8099999996</v>
      </c>
      <c r="M27" s="351">
        <v>55.06412895076852</v>
      </c>
      <c r="N27" s="351">
        <v>196.35701663520479</v>
      </c>
      <c r="O27" s="351">
        <v>7.1764453230054137</v>
      </c>
    </row>
    <row r="28" spans="1:15" s="116" customFormat="1">
      <c r="A28" s="151"/>
      <c r="B28" s="349" t="s">
        <v>828</v>
      </c>
      <c r="C28" s="350">
        <v>5478318.7199999988</v>
      </c>
      <c r="D28" s="350">
        <v>3705250.2600000002</v>
      </c>
      <c r="E28" s="350">
        <v>2301432.2449999996</v>
      </c>
      <c r="F28" s="351">
        <v>-37.887265811837509</v>
      </c>
      <c r="G28" s="351">
        <v>-57.990172484889669</v>
      </c>
      <c r="H28" s="351">
        <v>-6.8053203776267805</v>
      </c>
      <c r="I28" s="352"/>
      <c r="J28" s="353">
        <v>33741.910000000003</v>
      </c>
      <c r="K28" s="353">
        <v>0</v>
      </c>
      <c r="L28" s="353">
        <v>7440.75</v>
      </c>
      <c r="M28" s="351" t="s">
        <v>789</v>
      </c>
      <c r="N28" s="351">
        <v>-77.948047398620886</v>
      </c>
      <c r="O28" s="351">
        <v>3.9066907976764841E-2</v>
      </c>
    </row>
    <row r="29" spans="1:15" s="116" customFormat="1">
      <c r="A29" s="151"/>
      <c r="B29" s="349" t="s">
        <v>829</v>
      </c>
      <c r="C29" s="350">
        <v>356725.53499999992</v>
      </c>
      <c r="D29" s="350">
        <v>884777.35000000021</v>
      </c>
      <c r="E29" s="350">
        <v>658587.60499999986</v>
      </c>
      <c r="F29" s="351">
        <v>-25.564594866719894</v>
      </c>
      <c r="G29" s="351">
        <v>84.620258541346089</v>
      </c>
      <c r="H29" s="351">
        <v>-1.0965051483961095</v>
      </c>
      <c r="I29" s="352"/>
      <c r="J29" s="353">
        <v>475042.36</v>
      </c>
      <c r="K29" s="353">
        <v>397907.31</v>
      </c>
      <c r="L29" s="353">
        <v>719279.88</v>
      </c>
      <c r="M29" s="351">
        <v>80.765686360474248</v>
      </c>
      <c r="N29" s="351">
        <v>51.413840231005935</v>
      </c>
      <c r="O29" s="351">
        <v>1.6873342900173258</v>
      </c>
    </row>
    <row r="30" spans="1:15" s="116" customFormat="1">
      <c r="A30" s="151"/>
      <c r="B30" s="349" t="s">
        <v>830</v>
      </c>
      <c r="C30" s="350">
        <v>90803.252500000002</v>
      </c>
      <c r="D30" s="350">
        <v>322661.04500000004</v>
      </c>
      <c r="E30" s="350">
        <v>225822.41500000001</v>
      </c>
      <c r="F30" s="351">
        <v>-30.012495000752264</v>
      </c>
      <c r="G30" s="351">
        <v>148.69419187379879</v>
      </c>
      <c r="H30" s="351">
        <v>-0.46944681934464277</v>
      </c>
      <c r="I30" s="352"/>
      <c r="J30" s="353">
        <v>95241.3</v>
      </c>
      <c r="K30" s="353">
        <v>117918.28</v>
      </c>
      <c r="L30" s="353">
        <v>222174.09</v>
      </c>
      <c r="M30" s="351">
        <v>88.413611528254989</v>
      </c>
      <c r="N30" s="351">
        <v>133.27494479810753</v>
      </c>
      <c r="O30" s="351">
        <v>0.54738462323194292</v>
      </c>
    </row>
    <row r="31" spans="1:15" s="116" customFormat="1">
      <c r="A31" s="151"/>
      <c r="B31" s="349" t="s">
        <v>831</v>
      </c>
      <c r="C31" s="350">
        <v>148674.54250000001</v>
      </c>
      <c r="D31" s="350">
        <v>156466.04499999998</v>
      </c>
      <c r="E31" s="350">
        <v>85951.332500000004</v>
      </c>
      <c r="F31" s="351">
        <v>-45.067102258512378</v>
      </c>
      <c r="G31" s="351">
        <v>-42.188265015175688</v>
      </c>
      <c r="H31" s="351">
        <v>-0.34183576843380481</v>
      </c>
      <c r="I31" s="352"/>
      <c r="J31" s="353">
        <v>261411.75</v>
      </c>
      <c r="K31" s="353">
        <v>16240</v>
      </c>
      <c r="L31" s="353">
        <v>0</v>
      </c>
      <c r="M31" s="351">
        <v>-100</v>
      </c>
      <c r="N31" s="351">
        <v>-100</v>
      </c>
      <c r="O31" s="351">
        <v>-8.5266483290348555E-2</v>
      </c>
    </row>
    <row r="32" spans="1:15" s="116" customFormat="1">
      <c r="A32" s="151"/>
      <c r="B32" s="349" t="s">
        <v>832</v>
      </c>
      <c r="C32" s="350">
        <v>160944.41800000003</v>
      </c>
      <c r="D32" s="350">
        <v>99461.940000000017</v>
      </c>
      <c r="E32" s="350">
        <v>35827.907499999994</v>
      </c>
      <c r="F32" s="351">
        <v>-63.978274001090277</v>
      </c>
      <c r="G32" s="351">
        <v>-77.738956128320041</v>
      </c>
      <c r="H32" s="351">
        <v>-0.30848014020023445</v>
      </c>
      <c r="I32" s="352"/>
      <c r="J32" s="353">
        <v>551236.95000000019</v>
      </c>
      <c r="K32" s="353">
        <v>189586.41</v>
      </c>
      <c r="L32" s="353">
        <v>296283.94999999995</v>
      </c>
      <c r="M32" s="351">
        <v>56.279107769380701</v>
      </c>
      <c r="N32" s="351">
        <v>-46.251072247606068</v>
      </c>
      <c r="O32" s="351">
        <v>0.56020468051301064</v>
      </c>
    </row>
    <row r="33" spans="1:15" s="116" customFormat="1">
      <c r="A33" s="151"/>
      <c r="B33" s="349" t="s">
        <v>833</v>
      </c>
      <c r="C33" s="350">
        <v>438163.83749999997</v>
      </c>
      <c r="D33" s="350">
        <v>492326.92249999999</v>
      </c>
      <c r="E33" s="350">
        <v>441112.03750000009</v>
      </c>
      <c r="F33" s="351">
        <v>-10.402617175582124</v>
      </c>
      <c r="G33" s="351">
        <v>0.67285333651025647</v>
      </c>
      <c r="H33" s="351">
        <v>-0.24827555766073514</v>
      </c>
      <c r="I33" s="352"/>
      <c r="J33" s="353">
        <v>40164.080000000002</v>
      </c>
      <c r="K33" s="353">
        <v>64182.369999999995</v>
      </c>
      <c r="L33" s="353">
        <v>56739.55</v>
      </c>
      <c r="M33" s="351">
        <v>-11.59636205394097</v>
      </c>
      <c r="N33" s="351">
        <v>41.269387970544827</v>
      </c>
      <c r="O33" s="351">
        <v>-3.9077776303144789E-2</v>
      </c>
    </row>
    <row r="34" spans="1:15" s="116" customFormat="1">
      <c r="A34" s="151"/>
      <c r="B34" s="349" t="s">
        <v>822</v>
      </c>
      <c r="C34" s="350">
        <v>335793.46500000003</v>
      </c>
      <c r="D34" s="350">
        <v>2049162.7525000002</v>
      </c>
      <c r="E34" s="350">
        <v>2006674.1074999999</v>
      </c>
      <c r="F34" s="351">
        <v>-2.0734636596416589</v>
      </c>
      <c r="G34" s="351">
        <v>497.5917689464265</v>
      </c>
      <c r="H34" s="351">
        <v>-0.20597316642659824</v>
      </c>
      <c r="I34" s="352"/>
      <c r="J34" s="353">
        <v>341268.26</v>
      </c>
      <c r="K34" s="353">
        <v>435601.48999999993</v>
      </c>
      <c r="L34" s="353">
        <v>227891.28000000003</v>
      </c>
      <c r="M34" s="351">
        <v>-47.683539833621765</v>
      </c>
      <c r="N34" s="351">
        <v>-33.222245748842852</v>
      </c>
      <c r="O34" s="351">
        <v>-1.0905615240270801</v>
      </c>
    </row>
    <row r="35" spans="1:15" s="116" customFormat="1">
      <c r="A35" s="151"/>
      <c r="B35" s="349" t="s">
        <v>834</v>
      </c>
      <c r="C35" s="350">
        <v>0</v>
      </c>
      <c r="D35" s="350">
        <v>61372</v>
      </c>
      <c r="E35" s="350">
        <v>20461</v>
      </c>
      <c r="F35" s="351">
        <v>-66.660692172326137</v>
      </c>
      <c r="G35" s="351">
        <v>0</v>
      </c>
      <c r="H35" s="351">
        <v>-0.19832518103786345</v>
      </c>
      <c r="I35" s="352"/>
      <c r="J35" s="353">
        <v>0</v>
      </c>
      <c r="K35" s="353">
        <v>0</v>
      </c>
      <c r="L35" s="353">
        <v>0</v>
      </c>
      <c r="M35" s="351" t="s">
        <v>789</v>
      </c>
      <c r="N35" s="351" t="s">
        <v>789</v>
      </c>
      <c r="O35" s="351">
        <v>0</v>
      </c>
    </row>
    <row r="36" spans="1:15" s="116" customFormat="1">
      <c r="A36" s="151"/>
      <c r="B36" s="349" t="s">
        <v>835</v>
      </c>
      <c r="C36" s="350">
        <v>51358.785000000003</v>
      </c>
      <c r="D36" s="350">
        <v>44166.0625</v>
      </c>
      <c r="E36" s="350">
        <v>28348.805</v>
      </c>
      <c r="F36" s="351">
        <v>-35.813148387407182</v>
      </c>
      <c r="G36" s="351">
        <v>-44.802422798748069</v>
      </c>
      <c r="H36" s="351">
        <v>-7.6677677329080277E-2</v>
      </c>
      <c r="I36" s="352"/>
      <c r="J36" s="353">
        <v>24598.53</v>
      </c>
      <c r="K36" s="353">
        <v>27038.629999999997</v>
      </c>
      <c r="L36" s="353">
        <v>54723.88</v>
      </c>
      <c r="M36" s="351">
        <v>102.39146731916522</v>
      </c>
      <c r="N36" s="351">
        <v>122.46809057289197</v>
      </c>
      <c r="O36" s="351">
        <v>0.14535861493313562</v>
      </c>
    </row>
    <row r="37" spans="1:15" s="116" customFormat="1">
      <c r="A37" s="151"/>
      <c r="B37" s="349" t="s">
        <v>814</v>
      </c>
      <c r="C37" s="350">
        <v>8945823.435000008</v>
      </c>
      <c r="D37" s="350">
        <v>3173819.2940000072</v>
      </c>
      <c r="E37" s="350">
        <v>5853605.7365000006</v>
      </c>
      <c r="F37" s="351">
        <v>84.4</v>
      </c>
      <c r="G37" s="351">
        <v>-34.566048849141012</v>
      </c>
      <c r="H37" s="351">
        <v>12.99086141506254</v>
      </c>
      <c r="I37" s="352"/>
      <c r="J37" s="350">
        <v>9284228.2199999988</v>
      </c>
      <c r="K37" s="350">
        <v>15315430.479999997</v>
      </c>
      <c r="L37" s="350">
        <v>21565165.270000003</v>
      </c>
      <c r="M37" s="351">
        <v>40.806785014377262</v>
      </c>
      <c r="N37" s="351">
        <v>132.27741454636501</v>
      </c>
      <c r="O37" s="351">
        <v>32.813602650286057</v>
      </c>
    </row>
    <row r="38" spans="1:15" s="116" customFormat="1">
      <c r="A38" s="151"/>
      <c r="B38" s="336"/>
      <c r="C38" s="352"/>
      <c r="D38" s="352"/>
      <c r="E38" s="352"/>
      <c r="F38" s="367"/>
      <c r="G38" s="367"/>
      <c r="H38" s="367"/>
      <c r="I38" s="352"/>
      <c r="J38" s="355"/>
      <c r="K38" s="355"/>
      <c r="L38" s="355"/>
      <c r="M38" s="369"/>
      <c r="N38" s="369"/>
      <c r="O38" s="369"/>
    </row>
    <row r="39" spans="1:15" s="116" customFormat="1">
      <c r="A39" s="315" t="s">
        <v>800</v>
      </c>
      <c r="B39" s="336"/>
      <c r="C39" s="348">
        <v>6901203.4132850366</v>
      </c>
      <c r="D39" s="348">
        <v>8075422.585724988</v>
      </c>
      <c r="E39" s="348">
        <v>9520978.3887998499</v>
      </c>
      <c r="F39" s="348">
        <v>17.900683063078166</v>
      </c>
      <c r="G39" s="348">
        <v>37.961132553659596</v>
      </c>
      <c r="H39" s="348"/>
      <c r="I39" s="352"/>
      <c r="J39" s="348">
        <v>4921521.83</v>
      </c>
      <c r="K39" s="348">
        <v>2282362.7999999998</v>
      </c>
      <c r="L39" s="348">
        <v>3841690.42</v>
      </c>
      <c r="M39" s="344">
        <v>68.320760397952512</v>
      </c>
      <c r="N39" s="344">
        <v>-21.941006202953272</v>
      </c>
      <c r="O39" s="344">
        <v>3.6984510011938796</v>
      </c>
    </row>
    <row r="40" spans="1:15" s="116" customFormat="1">
      <c r="A40" s="308"/>
      <c r="B40" s="349" t="s">
        <v>818</v>
      </c>
      <c r="C40" s="350">
        <v>2291654.8053800017</v>
      </c>
      <c r="D40" s="350">
        <v>2979202.1140249986</v>
      </c>
      <c r="E40" s="350">
        <v>3554388.5679600048</v>
      </c>
      <c r="F40" s="351">
        <v>19.306728174877357</v>
      </c>
      <c r="G40" s="351">
        <v>55.101394835537498</v>
      </c>
      <c r="H40" s="351">
        <v>7.122679312804868</v>
      </c>
      <c r="I40" s="352"/>
      <c r="J40" s="353">
        <v>2432258.7399999998</v>
      </c>
      <c r="K40" s="353">
        <v>2012314.4000000001</v>
      </c>
      <c r="L40" s="353">
        <v>2297510.4900000002</v>
      </c>
      <c r="M40" s="351">
        <v>14.172541328531965</v>
      </c>
      <c r="N40" s="351">
        <v>-5.5400458752180102</v>
      </c>
      <c r="O40" s="351">
        <v>12.495650998167344</v>
      </c>
    </row>
    <row r="41" spans="1:15">
      <c r="A41" s="308"/>
      <c r="B41" s="349" t="s">
        <v>819</v>
      </c>
      <c r="C41" s="350">
        <v>746908.66355500126</v>
      </c>
      <c r="D41" s="350">
        <v>725835.66308499908</v>
      </c>
      <c r="E41" s="350">
        <v>921511.52696999523</v>
      </c>
      <c r="F41" s="351">
        <v>26.958700686229786</v>
      </c>
      <c r="G41" s="351">
        <v>23.376735594945536</v>
      </c>
      <c r="H41" s="351">
        <v>2.4231037051967328</v>
      </c>
      <c r="I41" s="352"/>
      <c r="J41" s="353">
        <v>65.08</v>
      </c>
      <c r="K41" s="353">
        <v>139.4</v>
      </c>
      <c r="L41" s="353">
        <v>7438.92</v>
      </c>
      <c r="M41" s="351" t="s">
        <v>790</v>
      </c>
      <c r="N41" s="351" t="s">
        <v>790</v>
      </c>
      <c r="O41" s="351">
        <v>0.31982294839365594</v>
      </c>
    </row>
    <row r="42" spans="1:15">
      <c r="B42" s="349" t="s">
        <v>824</v>
      </c>
      <c r="C42" s="350">
        <v>43817.052149999989</v>
      </c>
      <c r="D42" s="350">
        <v>46761.867399999981</v>
      </c>
      <c r="E42" s="350">
        <v>190345.84861999971</v>
      </c>
      <c r="F42" s="351">
        <v>307.05356565807244</v>
      </c>
      <c r="G42" s="351">
        <v>334.41043904182351</v>
      </c>
      <c r="H42" s="351">
        <v>1.7780367491085178</v>
      </c>
      <c r="I42" s="352"/>
      <c r="J42" s="353">
        <v>0</v>
      </c>
      <c r="K42" s="353">
        <v>0</v>
      </c>
      <c r="L42" s="353">
        <v>1440</v>
      </c>
      <c r="M42" s="351" t="s">
        <v>789</v>
      </c>
      <c r="N42" s="351" t="s">
        <v>789</v>
      </c>
      <c r="O42" s="351">
        <v>6.3092510971524782E-2</v>
      </c>
    </row>
    <row r="43" spans="1:15">
      <c r="B43" s="349" t="s">
        <v>836</v>
      </c>
      <c r="C43" s="350">
        <v>604461.942749999</v>
      </c>
      <c r="D43" s="350">
        <v>541574.47209999966</v>
      </c>
      <c r="E43" s="350">
        <v>671885.46721999813</v>
      </c>
      <c r="F43" s="351">
        <v>24.061509881495489</v>
      </c>
      <c r="G43" s="351">
        <v>11.15430429966457</v>
      </c>
      <c r="H43" s="351">
        <v>1.6136740057461574</v>
      </c>
      <c r="I43" s="352"/>
      <c r="J43" s="353">
        <v>21470</v>
      </c>
      <c r="K43" s="353">
        <v>5000</v>
      </c>
      <c r="L43" s="353">
        <v>17038.760000000002</v>
      </c>
      <c r="M43" s="351">
        <v>240.77520000000004</v>
      </c>
      <c r="N43" s="351">
        <v>-20.63921751280856</v>
      </c>
      <c r="O43" s="351">
        <v>0.52746916484969009</v>
      </c>
    </row>
    <row r="44" spans="1:15">
      <c r="A44" s="308"/>
      <c r="B44" s="349" t="s">
        <v>837</v>
      </c>
      <c r="C44" s="350">
        <v>56291.237000000016</v>
      </c>
      <c r="D44" s="350">
        <v>50840.105750000017</v>
      </c>
      <c r="E44" s="350">
        <v>136722.88019999996</v>
      </c>
      <c r="F44" s="351">
        <v>168.9272144167401</v>
      </c>
      <c r="G44" s="351">
        <v>142.88483871832469</v>
      </c>
      <c r="H44" s="351">
        <v>1.0635081141365379</v>
      </c>
      <c r="I44" s="352"/>
      <c r="J44" s="353">
        <v>36000</v>
      </c>
      <c r="K44" s="353">
        <v>20500</v>
      </c>
      <c r="L44" s="353">
        <v>22500</v>
      </c>
      <c r="M44" s="351">
        <v>9.7560975609756095</v>
      </c>
      <c r="N44" s="351">
        <v>-37.5</v>
      </c>
      <c r="O44" s="351">
        <v>8.7628487460451085E-2</v>
      </c>
    </row>
    <row r="45" spans="1:15">
      <c r="B45" s="349" t="s">
        <v>832</v>
      </c>
      <c r="C45" s="350">
        <v>643554.58800000115</v>
      </c>
      <c r="D45" s="350">
        <v>505581.62351500051</v>
      </c>
      <c r="E45" s="350">
        <v>586760.01600999967</v>
      </c>
      <c r="F45" s="351">
        <v>16.056436531576313</v>
      </c>
      <c r="G45" s="351">
        <v>-8.8251366782271123</v>
      </c>
      <c r="H45" s="351">
        <v>1.0052525627389335</v>
      </c>
      <c r="I45" s="358"/>
      <c r="J45" s="353">
        <v>14588.1</v>
      </c>
      <c r="K45" s="353">
        <v>20198</v>
      </c>
      <c r="L45" s="353">
        <v>35510</v>
      </c>
      <c r="M45" s="351">
        <v>75.809486087731457</v>
      </c>
      <c r="N45" s="351">
        <v>143.41758008239594</v>
      </c>
      <c r="O45" s="351">
        <v>0.67088369999721342</v>
      </c>
    </row>
    <row r="46" spans="1:15">
      <c r="B46" s="349" t="s">
        <v>838</v>
      </c>
      <c r="C46" s="350">
        <v>110941.49385000001</v>
      </c>
      <c r="D46" s="350">
        <v>60306.500049999988</v>
      </c>
      <c r="E46" s="350">
        <v>113604.45079999992</v>
      </c>
      <c r="F46" s="351">
        <v>88.378451254525999</v>
      </c>
      <c r="G46" s="351">
        <v>2.4003254847103404</v>
      </c>
      <c r="H46" s="351">
        <v>0.66000200217652072</v>
      </c>
      <c r="I46" s="358"/>
      <c r="J46" s="353">
        <v>0</v>
      </c>
      <c r="K46" s="353">
        <v>0</v>
      </c>
      <c r="L46" s="353">
        <v>0</v>
      </c>
      <c r="M46" s="351" t="s">
        <v>789</v>
      </c>
      <c r="N46" s="351" t="s">
        <v>789</v>
      </c>
      <c r="O46" s="351">
        <v>0</v>
      </c>
    </row>
    <row r="47" spans="1:15">
      <c r="A47" s="308"/>
      <c r="B47" s="349" t="s">
        <v>826</v>
      </c>
      <c r="C47" s="350">
        <v>47897.482960000067</v>
      </c>
      <c r="D47" s="350">
        <v>92989.365140000053</v>
      </c>
      <c r="E47" s="350">
        <v>139879.17177499997</v>
      </c>
      <c r="F47" s="351">
        <v>50.424913176259466</v>
      </c>
      <c r="G47" s="351">
        <v>192.03866911297874</v>
      </c>
      <c r="H47" s="351">
        <v>0.58064833310256103</v>
      </c>
      <c r="I47" s="352"/>
      <c r="J47" s="353">
        <v>505720.39</v>
      </c>
      <c r="K47" s="353">
        <v>25450</v>
      </c>
      <c r="L47" s="353">
        <v>38629.89</v>
      </c>
      <c r="M47" s="351">
        <v>51.787387033398822</v>
      </c>
      <c r="N47" s="351">
        <v>-92.361413388928213</v>
      </c>
      <c r="O47" s="351">
        <v>0.57746691279756224</v>
      </c>
    </row>
    <row r="48" spans="1:15">
      <c r="A48" s="308"/>
      <c r="B48" s="349" t="s">
        <v>839</v>
      </c>
      <c r="C48" s="350">
        <v>43073.66904999999</v>
      </c>
      <c r="D48" s="350">
        <v>45811.193349999987</v>
      </c>
      <c r="E48" s="350">
        <v>89569.347250000064</v>
      </c>
      <c r="F48" s="351">
        <v>95.518476381275249</v>
      </c>
      <c r="G48" s="351">
        <v>107.94454994309358</v>
      </c>
      <c r="H48" s="351">
        <v>0.54186828534957165</v>
      </c>
      <c r="I48" s="352"/>
      <c r="J48" s="353">
        <v>7200</v>
      </c>
      <c r="K48" s="353">
        <v>4480</v>
      </c>
      <c r="L48" s="353">
        <v>3000</v>
      </c>
      <c r="M48" s="351">
        <v>-33.035714285714285</v>
      </c>
      <c r="N48" s="351">
        <v>-58.333333333333336</v>
      </c>
      <c r="O48" s="351">
        <v>-6.4845080720733805E-2</v>
      </c>
    </row>
    <row r="49" spans="1:15">
      <c r="A49" s="308"/>
      <c r="B49" s="349" t="s">
        <v>840</v>
      </c>
      <c r="C49" s="350">
        <v>53964.62226500002</v>
      </c>
      <c r="D49" s="350">
        <v>35540.900860000031</v>
      </c>
      <c r="E49" s="350">
        <v>70391.367465000018</v>
      </c>
      <c r="F49" s="351">
        <v>98.057352969977458</v>
      </c>
      <c r="G49" s="351">
        <v>30.439840974582221</v>
      </c>
      <c r="H49" s="351">
        <v>0.4315621409906833</v>
      </c>
      <c r="I49" s="352"/>
      <c r="J49" s="353">
        <v>3555.46</v>
      </c>
      <c r="K49" s="353">
        <v>0</v>
      </c>
      <c r="L49" s="353">
        <v>0</v>
      </c>
      <c r="M49" s="351" t="s">
        <v>789</v>
      </c>
      <c r="N49" s="351">
        <v>-100</v>
      </c>
      <c r="O49" s="351">
        <v>0</v>
      </c>
    </row>
    <row r="50" spans="1:15">
      <c r="A50" s="359"/>
      <c r="B50" s="370" t="s">
        <v>814</v>
      </c>
      <c r="C50" s="360">
        <v>2258637.8563250341</v>
      </c>
      <c r="D50" s="360">
        <v>2990978.7804499893</v>
      </c>
      <c r="E50" s="360">
        <v>3045919.7445298545</v>
      </c>
      <c r="F50" s="361">
        <v>1.8</v>
      </c>
      <c r="G50" s="361">
        <v>34.9</v>
      </c>
      <c r="H50" s="361">
        <v>0.68034785172708467</v>
      </c>
      <c r="I50" s="362"/>
      <c r="J50" s="360">
        <v>1900664.06</v>
      </c>
      <c r="K50" s="360">
        <v>194280.99999999977</v>
      </c>
      <c r="L50" s="360">
        <v>1418622.3599999999</v>
      </c>
      <c r="M50" s="361" t="s">
        <v>790</v>
      </c>
      <c r="N50" s="361">
        <v>-25.36175172376333</v>
      </c>
      <c r="O50" s="361">
        <v>53.64359075603582</v>
      </c>
    </row>
    <row r="51" spans="1:15">
      <c r="A51" s="323" t="s">
        <v>805</v>
      </c>
    </row>
    <row r="52" spans="1:15">
      <c r="A52" s="324" t="s">
        <v>806</v>
      </c>
    </row>
    <row r="53" spans="1:15">
      <c r="A53" s="324" t="s">
        <v>807</v>
      </c>
    </row>
    <row r="54" spans="1:15">
      <c r="A54" s="325" t="s">
        <v>808</v>
      </c>
    </row>
  </sheetData>
  <sheetProtection selectLockedCells="1" selectUnlockedCells="1"/>
  <mergeCells count="13">
    <mergeCell ref="O8:O9"/>
    <mergeCell ref="C9:E9"/>
    <mergeCell ref="J9:L9"/>
    <mergeCell ref="A3:O3"/>
    <mergeCell ref="A7:A9"/>
    <mergeCell ref="B7:B9"/>
    <mergeCell ref="C7:H7"/>
    <mergeCell ref="J7:O7"/>
    <mergeCell ref="F8:F9"/>
    <mergeCell ref="G8:G9"/>
    <mergeCell ref="H8:H9"/>
    <mergeCell ref="M8:M9"/>
    <mergeCell ref="N8:N9"/>
  </mergeCells>
  <conditionalFormatting sqref="A4:D4 B5:D5">
    <cfRule type="duplicateValues" dxfId="18" priority="19"/>
  </conditionalFormatting>
  <conditionalFormatting sqref="A5">
    <cfRule type="duplicateValues" dxfId="17" priority="18"/>
  </conditionalFormatting>
  <conditionalFormatting sqref="A6">
    <cfRule type="duplicateValues" dxfId="16" priority="17"/>
  </conditionalFormatting>
  <conditionalFormatting sqref="B10">
    <cfRule type="duplicateValues" dxfId="15" priority="16"/>
  </conditionalFormatting>
  <conditionalFormatting sqref="C10:D10">
    <cfRule type="duplicateValues" dxfId="14" priority="15"/>
  </conditionalFormatting>
  <conditionalFormatting sqref="A44 A25:D25 A38:D38 A27:A37 A40:A41 A47:A50 A16:A24 A13:B13 C16:D23 A26:B26 A39:B39 C24:E24">
    <cfRule type="duplicateValues" dxfId="13" priority="14"/>
  </conditionalFormatting>
  <conditionalFormatting sqref="C13:D15">
    <cfRule type="duplicateValues" dxfId="12" priority="13"/>
  </conditionalFormatting>
  <conditionalFormatting sqref="C37:E37 C29:D36">
    <cfRule type="duplicateValues" dxfId="11" priority="12"/>
  </conditionalFormatting>
  <conditionalFormatting sqref="C27:D28">
    <cfRule type="duplicateValues" dxfId="10" priority="11"/>
  </conditionalFormatting>
  <conditionalFormatting sqref="C49:E49 C41:D48">
    <cfRule type="duplicateValues" dxfId="9" priority="10"/>
  </conditionalFormatting>
  <conditionalFormatting sqref="C40:D40 C50:E50">
    <cfRule type="duplicateValues" dxfId="8" priority="9"/>
  </conditionalFormatting>
  <conditionalFormatting sqref="C26:D26">
    <cfRule type="duplicateValues" dxfId="7" priority="8"/>
  </conditionalFormatting>
  <conditionalFormatting sqref="C39:D39">
    <cfRule type="duplicateValues" dxfId="6" priority="7"/>
  </conditionalFormatting>
  <conditionalFormatting sqref="J13:K13">
    <cfRule type="duplicateValues" dxfId="5" priority="6"/>
  </conditionalFormatting>
  <conditionalFormatting sqref="J25:K26">
    <cfRule type="duplicateValues" dxfId="4" priority="5"/>
  </conditionalFormatting>
  <conditionalFormatting sqref="J39:K39">
    <cfRule type="duplicateValues" dxfId="3" priority="4"/>
  </conditionalFormatting>
  <conditionalFormatting sqref="J37:L37">
    <cfRule type="duplicateValues" dxfId="2" priority="3"/>
  </conditionalFormatting>
  <conditionalFormatting sqref="J24:L24">
    <cfRule type="duplicateValues" dxfId="1" priority="2"/>
  </conditionalFormatting>
  <conditionalFormatting sqref="J50:L50">
    <cfRule type="duplicateValues" dxfId="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Aura Maria Moreno Gamba</cp:lastModifiedBy>
  <cp:revision/>
  <dcterms:created xsi:type="dcterms:W3CDTF">2022-10-18T20:51:01Z</dcterms:created>
  <dcterms:modified xsi:type="dcterms:W3CDTF">2022-12-12T13:36:59Z</dcterms:modified>
  <cp:category/>
  <cp:contentStatus/>
</cp:coreProperties>
</file>